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5" yWindow="0" windowWidth="12045" windowHeight="11955" tabRatio="716" activeTab="0"/>
  </bookViews>
  <sheets>
    <sheet name="Педработники (тарификация)" sheetId="1" r:id="rId1"/>
  </sheets>
  <externalReferences>
    <externalReference r:id="rId4"/>
    <externalReference r:id="rId5"/>
  </externalReferences>
  <definedNames>
    <definedName name="__xlnm.Print_Titles">('[1]прочий местный бюджет'!$A:$C,'[1]прочий местный бюджет'!$1:$9)</definedName>
    <definedName name="__xlnm.Print_Titles_1">('[2]штатное'!$A:$B,'[2]штатное'!$14:$17)</definedName>
    <definedName name="_xlnm.Print_Area" localSheetId="0">'Педработники (тарификация)'!$A$1:$AZ$89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SuperUser</author>
  </authors>
  <commentList>
    <comment ref="J15" authorId="0">
      <text>
        <r>
          <rPr>
            <b/>
            <sz val="9"/>
            <rFont val="Tahoma"/>
            <family val="2"/>
          </rPr>
          <t>SuperUser:</t>
        </r>
        <r>
          <rPr>
            <sz val="9"/>
            <rFont val="Tahoma"/>
            <family val="2"/>
          </rPr>
          <t xml:space="preserve">
воспитатель</t>
        </r>
      </text>
    </comment>
    <comment ref="J79" authorId="0">
      <text>
        <r>
          <rPr>
            <b/>
            <sz val="9"/>
            <rFont val="Tahoma"/>
            <family val="2"/>
          </rPr>
          <t>SuperUser:</t>
        </r>
        <r>
          <rPr>
            <sz val="9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100% логопед</t>
        </r>
      </text>
    </comment>
    <comment ref="B73" authorId="0">
      <text>
        <r>
          <rPr>
            <b/>
            <sz val="9"/>
            <rFont val="Tahoma"/>
            <family val="0"/>
          </rPr>
          <t>SuperUser:</t>
        </r>
        <r>
          <rPr>
            <sz val="9"/>
            <rFont val="Tahoma"/>
            <family val="0"/>
          </rPr>
          <t xml:space="preserve">
вн. Совмест.</t>
        </r>
      </text>
    </comment>
  </commentList>
</comments>
</file>

<file path=xl/sharedStrings.xml><?xml version="1.0" encoding="utf-8"?>
<sst xmlns="http://schemas.openxmlformats.org/spreadsheetml/2006/main" count="156" uniqueCount="67">
  <si>
    <t>(полное наименование  учреждения)</t>
  </si>
  <si>
    <t>Музыкальный руководитель</t>
  </si>
  <si>
    <t>Воспитатель</t>
  </si>
  <si>
    <t>Старший воспитатель</t>
  </si>
  <si>
    <t>стоимость</t>
  </si>
  <si>
    <t>руб.</t>
  </si>
  <si>
    <t>За стаж непрерывной работы</t>
  </si>
  <si>
    <t>За руководство методическими, цикловыми,предметными психолого-медикопедагогическими консилиумами, комиссиями объединениями, работникам за работу в аттестационных комиссиях.</t>
  </si>
  <si>
    <t>За наличие квалифи-кационной категории</t>
  </si>
  <si>
    <t>За участие в работе краевых и муни-ципальных иннова-ционных площадок,  творческих лабораториях</t>
  </si>
  <si>
    <t>За наличие ученой степени, почетного звания</t>
  </si>
  <si>
    <t>За посещаемость детьми групп сверх установленного норматива</t>
  </si>
  <si>
    <t>Музыкальным работникам образова-тельных учреждений, реализующим программу дошкольного образования</t>
  </si>
  <si>
    <t>Воспитателям образовательных учреждений, реализующим программу дошкольного образования</t>
  </si>
  <si>
    <t>Иные стимулирующие выплаты</t>
  </si>
  <si>
    <t xml:space="preserve">По результатам  эффективной работы </t>
  </si>
  <si>
    <t>Специалистам психолого-педагогических и медико-педагогических комиссий, логопедических пунктов</t>
  </si>
  <si>
    <t>%</t>
  </si>
  <si>
    <t>Руб.</t>
  </si>
  <si>
    <t>вид</t>
  </si>
  <si>
    <t xml:space="preserve">За совмещение, расширение зоны обслуживания или увеличение объема выполняемых работ </t>
  </si>
  <si>
    <t>Утверждаю:</t>
  </si>
  <si>
    <t xml:space="preserve">ТАРИФИКАЦИОННЫЙ СПИСОК ПЕДАГОГИЧЕСКИХ РАБОТНИКОВ </t>
  </si>
  <si>
    <t xml:space="preserve">N п/п </t>
  </si>
  <si>
    <t xml:space="preserve">Фамилия, имя, отчество </t>
  </si>
  <si>
    <t>Должности педагогических работников</t>
  </si>
  <si>
    <t>Квалификационный уровень</t>
  </si>
  <si>
    <t>Стаж</t>
  </si>
  <si>
    <t>Ставка заработной платы</t>
  </si>
  <si>
    <t>Нагрузка</t>
  </si>
  <si>
    <t>Фонд оплаты по должностным окладам (ставкам)</t>
  </si>
  <si>
    <t>Компенсационные выплаты</t>
  </si>
  <si>
    <t>Стимулирующие выплаты</t>
  </si>
  <si>
    <t>Заработная плата с учетом граф 8</t>
  </si>
  <si>
    <t>Итого компенса-ционные выплаты граф 9-25</t>
  </si>
  <si>
    <t>Итого стимули-рующие выплаты граф 26-46</t>
  </si>
  <si>
    <t xml:space="preserve">Итого заработная плата (сумма гр. 47-49) </t>
  </si>
  <si>
    <t xml:space="preserve">За работу в образова-тельных учреждениях, имеющих специальные (коррек-ционные) отделения, классы, группы </t>
  </si>
  <si>
    <t xml:space="preserve">За индивидуальное обучение на дому больных детей (при наличии соответствующего медицинского заключения) </t>
  </si>
  <si>
    <t>Ответственным за сопровождение воспитанников (подвоз детей)</t>
  </si>
  <si>
    <t>За работу в  учреждениях, расположенных в сельской местности</t>
  </si>
  <si>
    <t>Прочие компенсационные выплаты</t>
  </si>
  <si>
    <t>Педагоги-ческим работникам, отнесенным к молодым специа-листам</t>
  </si>
  <si>
    <t>За личный вклад в общие результаты деятельности образовательного учреждения, участие в подготовке и организации социально-значимых мероприятий</t>
  </si>
  <si>
    <t>кол-во баллов</t>
  </si>
  <si>
    <t>Итого воспитателей</t>
  </si>
  <si>
    <t>Итого по тарификации</t>
  </si>
  <si>
    <t>Заместитель заведующего по ФЭВ</t>
  </si>
  <si>
    <t>Итого пед работники</t>
  </si>
  <si>
    <t>Учтено мнение выборного органа первичной профсоюзной организации МБДОУ дс № 41</t>
  </si>
  <si>
    <t>Учитель-логопед (ДОУ)</t>
  </si>
  <si>
    <t>Педагог дополнительного образования (ДОУ)</t>
  </si>
  <si>
    <t>Педагог-психолог (ДОУ)</t>
  </si>
  <si>
    <t xml:space="preserve">ВСЕГО заработная плата (сумма гр. 50-51) </t>
  </si>
  <si>
    <t xml:space="preserve">Муниципальное бюджетное дошкольное образовательное учреждение детский сад № </t>
  </si>
  <si>
    <t xml:space="preserve">Заведующий МБДОУ дс № </t>
  </si>
  <si>
    <t>Методист</t>
  </si>
  <si>
    <t xml:space="preserve">Итого </t>
  </si>
  <si>
    <t>Учитель-дефектолог (ДОУ)</t>
  </si>
  <si>
    <r>
      <t xml:space="preserve">по состоянию на </t>
    </r>
    <r>
      <rPr>
        <b/>
        <sz val="14"/>
        <rFont val="Times New Roman"/>
        <family val="1"/>
      </rPr>
      <t>01.09.2020</t>
    </r>
    <r>
      <rPr>
        <b/>
        <sz val="11"/>
        <rFont val="Times New Roman"/>
        <family val="1"/>
      </rPr>
      <t xml:space="preserve"> года</t>
    </r>
  </si>
  <si>
    <t>МРОТ 12130</t>
  </si>
  <si>
    <t>Инструктор по физической культуре (ДОУ)</t>
  </si>
  <si>
    <t>Педагог -организатор</t>
  </si>
  <si>
    <t>в</t>
  </si>
  <si>
    <t>ведение протоколов педсоветов</t>
  </si>
  <si>
    <t>за работу общественного инспектора по охране труда</t>
  </si>
  <si>
    <t>Инструктор по физкультуре (ДОУ)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</si>
</sst>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#,##0.00_ ;[Red]\-#,##0.00\ "/>
    <numFmt numFmtId="175" formatCode="_(* #,##0.00_);_(* \(#,##0.00\);_(* &quot;-&quot;??_);_(@_)"/>
    <numFmt numFmtId="176" formatCode="#,##0.00;[Red]\-#,##0.00;0.00"/>
    <numFmt numFmtId="177" formatCode="#,##0_ ;[Red]\-#,##0\ "/>
    <numFmt numFmtId="178" formatCode="#,##0.000"/>
    <numFmt numFmtId="179" formatCode="#,##0.0"/>
    <numFmt numFmtId="180" formatCode="#,##0.000_ ;[Red]\-#,##0.000\ "/>
    <numFmt numFmtId="181" formatCode="#,##0.0000_ ;[Red]\-#,##0.0000\ "/>
    <numFmt numFmtId="182" formatCode="#,##0.00000_ ;[Red]\-#,##0.00000\ "/>
    <numFmt numFmtId="183" formatCode="#,##0.000000_ ;[Red]\-#,##0.000000\ "/>
    <numFmt numFmtId="184" formatCode="#,##0.0000000_ ;[Red]\-#,##0.0000000\ "/>
    <numFmt numFmtId="185" formatCode="#,##0.0_ ;[Red]\-#,##0.0\ "/>
    <numFmt numFmtId="186" formatCode="[$-FC19]d\ mmmm\ yyyy\ &quot;г.&quot;"/>
    <numFmt numFmtId="187" formatCode="0.000"/>
    <numFmt numFmtId="188" formatCode="0.0000"/>
    <numFmt numFmtId="189" formatCode="0.00000"/>
    <numFmt numFmtId="190" formatCode="0.000000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6"/>
      <name val="Times New Roman"/>
      <family val="1"/>
    </font>
    <font>
      <sz val="11.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sz val="10"/>
      <name val="Arial"/>
      <family val="2"/>
    </font>
    <font>
      <sz val="18"/>
      <color indexed="10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9"/>
      <name val="Times New Roman"/>
      <family val="1"/>
    </font>
    <font>
      <sz val="12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8"/>
      <name val="Arial Cyr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/>
      <bottom style="thin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/>
      <right style="thin"/>
      <top/>
      <bottom style="thin"/>
    </border>
    <border>
      <left style="medium"/>
      <right style="thin"/>
      <top/>
      <bottom style="medium"/>
    </border>
    <border>
      <left style="thin"/>
      <right style="thin"/>
      <top style="thin"/>
      <bottom/>
    </border>
    <border>
      <left style="thin"/>
      <right style="medium"/>
      <top/>
      <bottom style="thin"/>
    </border>
    <border>
      <left/>
      <right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/>
    </border>
    <border>
      <left/>
      <right style="thin"/>
      <top style="medium"/>
      <bottom style="medium"/>
    </border>
    <border>
      <left/>
      <right/>
      <top/>
      <bottom style="medium"/>
    </border>
    <border>
      <left style="thin"/>
      <right/>
      <top style="medium"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medium"/>
      <top/>
      <bottom/>
    </border>
    <border>
      <left>
        <color indexed="63"/>
      </left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thin"/>
      <right/>
      <top style="medium"/>
      <bottom/>
    </border>
  </borders>
  <cellStyleXfs count="8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1" fillId="0" borderId="0">
      <alignment/>
      <protection/>
    </xf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6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5" fillId="24" borderId="1" applyNumberFormat="0" applyAlignment="0" applyProtection="0"/>
    <xf numFmtId="0" fontId="16" fillId="25" borderId="2" applyNumberFormat="0" applyAlignment="0" applyProtection="0"/>
    <xf numFmtId="0" fontId="17" fillId="25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6" borderId="7" applyNumberFormat="0" applyAlignment="0" applyProtection="0"/>
    <xf numFmtId="0" fontId="23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39" fillId="0" borderId="0">
      <alignment/>
      <protection/>
    </xf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>
      <alignment/>
      <protection/>
    </xf>
    <xf numFmtId="9" fontId="33" fillId="0" borderId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244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2" fillId="0" borderId="0" xfId="0" applyFont="1" applyFill="1" applyAlignment="1">
      <alignment horizontal="right"/>
    </xf>
    <xf numFmtId="0" fontId="2" fillId="0" borderId="10" xfId="0" applyFont="1" applyFill="1" applyBorder="1" applyAlignment="1">
      <alignment wrapText="1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2" fillId="0" borderId="0" xfId="0" applyFont="1" applyFill="1" applyAlignment="1">
      <alignment wrapText="1"/>
    </xf>
    <xf numFmtId="0" fontId="7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31" fillId="0" borderId="0" xfId="0" applyFont="1" applyFill="1" applyAlignment="1">
      <alignment horizontal="center"/>
    </xf>
    <xf numFmtId="0" fontId="7" fillId="0" borderId="0" xfId="0" applyFont="1" applyFill="1" applyAlignment="1">
      <alignment horizontal="justify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31" fillId="0" borderId="0" xfId="0" applyFont="1" applyFill="1" applyAlignment="1">
      <alignment/>
    </xf>
    <xf numFmtId="0" fontId="30" fillId="0" borderId="0" xfId="0" applyFont="1" applyFill="1" applyBorder="1" applyAlignment="1">
      <alignment/>
    </xf>
    <xf numFmtId="0" fontId="10" fillId="0" borderId="0" xfId="0" applyFont="1" applyFill="1" applyAlignment="1">
      <alignment vertical="top" wrapText="1"/>
    </xf>
    <xf numFmtId="0" fontId="30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4" fillId="0" borderId="0" xfId="0" applyFont="1" applyFill="1" applyAlignment="1">
      <alignment horizontal="center" vertical="center" wrapText="1"/>
    </xf>
    <xf numFmtId="1" fontId="7" fillId="0" borderId="13" xfId="0" applyNumberFormat="1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1" fontId="7" fillId="0" borderId="11" xfId="0" applyNumberFormat="1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0" fontId="6" fillId="0" borderId="15" xfId="0" applyFont="1" applyFill="1" applyBorder="1" applyAlignment="1">
      <alignment vertical="top" wrapText="1"/>
    </xf>
    <xf numFmtId="174" fontId="2" fillId="0" borderId="0" xfId="0" applyNumberFormat="1" applyFont="1" applyFill="1" applyAlignment="1">
      <alignment/>
    </xf>
    <xf numFmtId="174" fontId="2" fillId="0" borderId="0" xfId="0" applyNumberFormat="1" applyFont="1" applyFill="1" applyAlignment="1">
      <alignment wrapText="1"/>
    </xf>
    <xf numFmtId="174" fontId="4" fillId="0" borderId="0" xfId="0" applyNumberFormat="1" applyFont="1" applyFill="1" applyAlignment="1">
      <alignment/>
    </xf>
    <xf numFmtId="174" fontId="4" fillId="0" borderId="0" xfId="0" applyNumberFormat="1" applyFont="1" applyFill="1" applyAlignment="1">
      <alignment horizontal="center" vertical="center" wrapText="1"/>
    </xf>
    <xf numFmtId="174" fontId="12" fillId="0" borderId="0" xfId="0" applyNumberFormat="1" applyFont="1" applyFill="1" applyAlignment="1">
      <alignment/>
    </xf>
    <xf numFmtId="174" fontId="34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/>
    </xf>
    <xf numFmtId="0" fontId="2" fillId="0" borderId="16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9" fontId="2" fillId="0" borderId="16" xfId="0" applyNumberFormat="1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6" fillId="0" borderId="17" xfId="0" applyFont="1" applyFill="1" applyBorder="1" applyAlignment="1">
      <alignment vertical="top" wrapText="1"/>
    </xf>
    <xf numFmtId="0" fontId="6" fillId="0" borderId="16" xfId="0" applyFont="1" applyFill="1" applyBorder="1" applyAlignment="1">
      <alignment vertical="top" wrapText="1"/>
    </xf>
    <xf numFmtId="0" fontId="2" fillId="0" borderId="16" xfId="0" applyFont="1" applyFill="1" applyBorder="1" applyAlignment="1">
      <alignment horizontal="right"/>
    </xf>
    <xf numFmtId="2" fontId="6" fillId="0" borderId="16" xfId="0" applyNumberFormat="1" applyFont="1" applyFill="1" applyBorder="1" applyAlignment="1">
      <alignment/>
    </xf>
    <xf numFmtId="2" fontId="9" fillId="0" borderId="16" xfId="0" applyNumberFormat="1" applyFont="1" applyFill="1" applyBorder="1" applyAlignment="1">
      <alignment/>
    </xf>
    <xf numFmtId="2" fontId="6" fillId="0" borderId="16" xfId="0" applyNumberFormat="1" applyFont="1" applyFill="1" applyBorder="1" applyAlignment="1">
      <alignment horizontal="center"/>
    </xf>
    <xf numFmtId="0" fontId="2" fillId="0" borderId="18" xfId="0" applyFont="1" applyFill="1" applyBorder="1" applyAlignment="1">
      <alignment/>
    </xf>
    <xf numFmtId="0" fontId="2" fillId="0" borderId="15" xfId="0" applyFont="1" applyFill="1" applyBorder="1" applyAlignment="1">
      <alignment horizontal="right"/>
    </xf>
    <xf numFmtId="0" fontId="2" fillId="0" borderId="15" xfId="0" applyFont="1" applyFill="1" applyBorder="1" applyAlignment="1">
      <alignment/>
    </xf>
    <xf numFmtId="2" fontId="6" fillId="0" borderId="15" xfId="0" applyNumberFormat="1" applyFont="1" applyFill="1" applyBorder="1" applyAlignment="1">
      <alignment/>
    </xf>
    <xf numFmtId="2" fontId="9" fillId="0" borderId="15" xfId="0" applyNumberFormat="1" applyFont="1" applyFill="1" applyBorder="1" applyAlignment="1">
      <alignment/>
    </xf>
    <xf numFmtId="9" fontId="2" fillId="0" borderId="15" xfId="0" applyNumberFormat="1" applyFont="1" applyFill="1" applyBorder="1" applyAlignment="1">
      <alignment/>
    </xf>
    <xf numFmtId="1" fontId="11" fillId="0" borderId="11" xfId="0" applyNumberFormat="1" applyFont="1" applyFill="1" applyBorder="1" applyAlignment="1">
      <alignment wrapText="1"/>
    </xf>
    <xf numFmtId="2" fontId="6" fillId="0" borderId="15" xfId="0" applyNumberFormat="1" applyFont="1" applyFill="1" applyBorder="1" applyAlignment="1">
      <alignment horizontal="center"/>
    </xf>
    <xf numFmtId="174" fontId="9" fillId="0" borderId="15" xfId="0" applyNumberFormat="1" applyFont="1" applyFill="1" applyBorder="1" applyAlignment="1">
      <alignment/>
    </xf>
    <xf numFmtId="174" fontId="3" fillId="0" borderId="11" xfId="0" applyNumberFormat="1" applyFont="1" applyFill="1" applyBorder="1" applyAlignment="1">
      <alignment/>
    </xf>
    <xf numFmtId="174" fontId="3" fillId="0" borderId="19" xfId="0" applyNumberFormat="1" applyFont="1" applyFill="1" applyBorder="1" applyAlignment="1">
      <alignment/>
    </xf>
    <xf numFmtId="1" fontId="11" fillId="0" borderId="16" xfId="0" applyNumberFormat="1" applyFont="1" applyFill="1" applyBorder="1" applyAlignment="1">
      <alignment wrapText="1"/>
    </xf>
    <xf numFmtId="0" fontId="7" fillId="0" borderId="20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2" fillId="0" borderId="21" xfId="0" applyFont="1" applyFill="1" applyBorder="1" applyAlignment="1">
      <alignment/>
    </xf>
    <xf numFmtId="0" fontId="6" fillId="0" borderId="21" xfId="0" applyFont="1" applyFill="1" applyBorder="1" applyAlignment="1">
      <alignment vertical="top" wrapText="1"/>
    </xf>
    <xf numFmtId="0" fontId="2" fillId="0" borderId="21" xfId="0" applyFont="1" applyFill="1" applyBorder="1" applyAlignment="1">
      <alignment horizontal="right"/>
    </xf>
    <xf numFmtId="0" fontId="2" fillId="0" borderId="21" xfId="0" applyFont="1" applyFill="1" applyBorder="1" applyAlignment="1">
      <alignment/>
    </xf>
    <xf numFmtId="2" fontId="6" fillId="0" borderId="21" xfId="0" applyNumberFormat="1" applyFont="1" applyFill="1" applyBorder="1" applyAlignment="1">
      <alignment/>
    </xf>
    <xf numFmtId="2" fontId="9" fillId="0" borderId="21" xfId="0" applyNumberFormat="1" applyFont="1" applyFill="1" applyBorder="1" applyAlignment="1">
      <alignment/>
    </xf>
    <xf numFmtId="9" fontId="2" fillId="0" borderId="21" xfId="0" applyNumberFormat="1" applyFont="1" applyFill="1" applyBorder="1" applyAlignment="1">
      <alignment/>
    </xf>
    <xf numFmtId="1" fontId="11" fillId="0" borderId="21" xfId="0" applyNumberFormat="1" applyFont="1" applyFill="1" applyBorder="1" applyAlignment="1">
      <alignment wrapText="1"/>
    </xf>
    <xf numFmtId="2" fontId="7" fillId="0" borderId="21" xfId="0" applyNumberFormat="1" applyFont="1" applyFill="1" applyBorder="1" applyAlignment="1">
      <alignment wrapText="1"/>
    </xf>
    <xf numFmtId="2" fontId="6" fillId="0" borderId="21" xfId="0" applyNumberFormat="1" applyFont="1" applyFill="1" applyBorder="1" applyAlignment="1">
      <alignment horizontal="center"/>
    </xf>
    <xf numFmtId="174" fontId="3" fillId="0" borderId="0" xfId="0" applyNumberFormat="1" applyFont="1" applyFill="1" applyAlignment="1">
      <alignment/>
    </xf>
    <xf numFmtId="174" fontId="2" fillId="0" borderId="10" xfId="0" applyNumberFormat="1" applyFont="1" applyFill="1" applyBorder="1" applyAlignment="1">
      <alignment wrapText="1"/>
    </xf>
    <xf numFmtId="174" fontId="6" fillId="0" borderId="0" xfId="0" applyNumberFormat="1" applyFont="1" applyFill="1" applyBorder="1" applyAlignment="1">
      <alignment horizontal="left" wrapText="1"/>
    </xf>
    <xf numFmtId="174" fontId="4" fillId="0" borderId="0" xfId="0" applyNumberFormat="1" applyFont="1" applyFill="1" applyBorder="1" applyAlignment="1">
      <alignment/>
    </xf>
    <xf numFmtId="174" fontId="4" fillId="0" borderId="0" xfId="0" applyNumberFormat="1" applyFont="1" applyFill="1" applyBorder="1" applyAlignment="1">
      <alignment horizontal="center"/>
    </xf>
    <xf numFmtId="174" fontId="31" fillId="0" borderId="0" xfId="0" applyNumberFormat="1" applyFont="1" applyFill="1" applyAlignment="1">
      <alignment/>
    </xf>
    <xf numFmtId="174" fontId="10" fillId="0" borderId="0" xfId="0" applyNumberFormat="1" applyFont="1" applyFill="1" applyAlignment="1">
      <alignment/>
    </xf>
    <xf numFmtId="174" fontId="2" fillId="0" borderId="0" xfId="0" applyNumberFormat="1" applyFont="1" applyFill="1" applyAlignment="1" applyProtection="1">
      <alignment vertical="top" wrapText="1"/>
      <protection locked="0"/>
    </xf>
    <xf numFmtId="174" fontId="7" fillId="0" borderId="11" xfId="0" applyNumberFormat="1" applyFont="1" applyFill="1" applyBorder="1" applyAlignment="1">
      <alignment horizontal="center" vertical="top" wrapText="1"/>
    </xf>
    <xf numFmtId="174" fontId="7" fillId="0" borderId="14" xfId="0" applyNumberFormat="1" applyFont="1" applyFill="1" applyBorder="1" applyAlignment="1">
      <alignment horizontal="center" vertical="top" wrapText="1"/>
    </xf>
    <xf numFmtId="174" fontId="7" fillId="0" borderId="17" xfId="0" applyNumberFormat="1" applyFont="1" applyFill="1" applyBorder="1" applyAlignment="1">
      <alignment horizontal="center" wrapText="1"/>
    </xf>
    <xf numFmtId="174" fontId="7" fillId="0" borderId="22" xfId="0" applyNumberFormat="1" applyFont="1" applyFill="1" applyBorder="1" applyAlignment="1">
      <alignment horizontal="center" wrapText="1"/>
    </xf>
    <xf numFmtId="174" fontId="9" fillId="0" borderId="23" xfId="0" applyNumberFormat="1" applyFont="1" applyFill="1" applyBorder="1" applyAlignment="1">
      <alignment/>
    </xf>
    <xf numFmtId="174" fontId="3" fillId="0" borderId="0" xfId="0" applyNumberFormat="1" applyFont="1" applyFill="1" applyBorder="1" applyAlignment="1">
      <alignment vertical="top" wrapText="1"/>
    </xf>
    <xf numFmtId="174" fontId="6" fillId="0" borderId="16" xfId="0" applyNumberFormat="1" applyFont="1" applyFill="1" applyBorder="1" applyAlignment="1">
      <alignment/>
    </xf>
    <xf numFmtId="174" fontId="6" fillId="0" borderId="21" xfId="0" applyNumberFormat="1" applyFont="1" applyFill="1" applyBorder="1" applyAlignment="1">
      <alignment/>
    </xf>
    <xf numFmtId="1" fontId="7" fillId="0" borderId="20" xfId="0" applyNumberFormat="1" applyFont="1" applyFill="1" applyBorder="1" applyAlignment="1">
      <alignment horizontal="center" wrapText="1"/>
    </xf>
    <xf numFmtId="9" fontId="2" fillId="0" borderId="24" xfId="0" applyNumberFormat="1" applyFont="1" applyFill="1" applyBorder="1" applyAlignment="1">
      <alignment/>
    </xf>
    <xf numFmtId="174" fontId="6" fillId="0" borderId="25" xfId="0" applyNumberFormat="1" applyFont="1" applyFill="1" applyBorder="1" applyAlignment="1">
      <alignment/>
    </xf>
    <xf numFmtId="9" fontId="2" fillId="0" borderId="26" xfId="0" applyNumberFormat="1" applyFont="1" applyFill="1" applyBorder="1" applyAlignment="1">
      <alignment/>
    </xf>
    <xf numFmtId="174" fontId="6" fillId="0" borderId="27" xfId="0" applyNumberFormat="1" applyFont="1" applyFill="1" applyBorder="1" applyAlignment="1">
      <alignment/>
    </xf>
    <xf numFmtId="174" fontId="7" fillId="0" borderId="28" xfId="0" applyNumberFormat="1" applyFont="1" applyFill="1" applyBorder="1" applyAlignment="1">
      <alignment horizontal="center" vertical="top" wrapText="1"/>
    </xf>
    <xf numFmtId="174" fontId="7" fillId="0" borderId="28" xfId="0" applyNumberFormat="1" applyFont="1" applyFill="1" applyBorder="1" applyAlignment="1">
      <alignment horizontal="center" wrapText="1"/>
    </xf>
    <xf numFmtId="174" fontId="9" fillId="0" borderId="29" xfId="0" applyNumberFormat="1" applyFont="1" applyFill="1" applyBorder="1" applyAlignment="1">
      <alignment/>
    </xf>
    <xf numFmtId="174" fontId="9" fillId="0" borderId="30" xfId="0" applyNumberFormat="1" applyFont="1" applyFill="1" applyBorder="1" applyAlignment="1">
      <alignment/>
    </xf>
    <xf numFmtId="2" fontId="11" fillId="0" borderId="17" xfId="0" applyNumberFormat="1" applyFont="1" applyFill="1" applyBorder="1" applyAlignment="1">
      <alignment wrapText="1"/>
    </xf>
    <xf numFmtId="2" fontId="11" fillId="0" borderId="16" xfId="0" applyNumberFormat="1" applyFont="1" applyFill="1" applyBorder="1" applyAlignment="1">
      <alignment wrapText="1"/>
    </xf>
    <xf numFmtId="2" fontId="11" fillId="0" borderId="15" xfId="0" applyNumberFormat="1" applyFont="1" applyFill="1" applyBorder="1" applyAlignment="1">
      <alignment wrapText="1"/>
    </xf>
    <xf numFmtId="0" fontId="3" fillId="0" borderId="31" xfId="0" applyFont="1" applyFill="1" applyBorder="1" applyAlignment="1">
      <alignment/>
    </xf>
    <xf numFmtId="0" fontId="9" fillId="0" borderId="32" xfId="0" applyFont="1" applyFill="1" applyBorder="1" applyAlignment="1">
      <alignment vertical="top" wrapText="1"/>
    </xf>
    <xf numFmtId="0" fontId="3" fillId="0" borderId="32" xfId="0" applyFont="1" applyFill="1" applyBorder="1" applyAlignment="1">
      <alignment/>
    </xf>
    <xf numFmtId="2" fontId="9" fillId="0" borderId="32" xfId="0" applyNumberFormat="1" applyFont="1" applyFill="1" applyBorder="1" applyAlignment="1">
      <alignment/>
    </xf>
    <xf numFmtId="173" fontId="3" fillId="0" borderId="31" xfId="0" applyNumberFormat="1" applyFont="1" applyFill="1" applyBorder="1" applyAlignment="1">
      <alignment/>
    </xf>
    <xf numFmtId="174" fontId="9" fillId="0" borderId="32" xfId="0" applyNumberFormat="1" applyFont="1" applyFill="1" applyBorder="1" applyAlignment="1">
      <alignment/>
    </xf>
    <xf numFmtId="173" fontId="3" fillId="0" borderId="32" xfId="0" applyNumberFormat="1" applyFont="1" applyFill="1" applyBorder="1" applyAlignment="1">
      <alignment/>
    </xf>
    <xf numFmtId="174" fontId="9" fillId="0" borderId="33" xfId="0" applyNumberFormat="1" applyFont="1" applyFill="1" applyBorder="1" applyAlignment="1">
      <alignment/>
    </xf>
    <xf numFmtId="174" fontId="9" fillId="0" borderId="34" xfId="0" applyNumberFormat="1" applyFont="1" applyFill="1" applyBorder="1" applyAlignment="1">
      <alignment/>
    </xf>
    <xf numFmtId="2" fontId="11" fillId="0" borderId="32" xfId="0" applyNumberFormat="1" applyFont="1" applyFill="1" applyBorder="1" applyAlignment="1">
      <alignment/>
    </xf>
    <xf numFmtId="174" fontId="9" fillId="0" borderId="35" xfId="0" applyNumberFormat="1" applyFont="1" applyFill="1" applyBorder="1" applyAlignment="1">
      <alignment/>
    </xf>
    <xf numFmtId="174" fontId="9" fillId="0" borderId="36" xfId="0" applyNumberFormat="1" applyFont="1" applyFill="1" applyBorder="1" applyAlignment="1">
      <alignment/>
    </xf>
    <xf numFmtId="0" fontId="3" fillId="0" borderId="32" xfId="0" applyFont="1" applyFill="1" applyBorder="1" applyAlignment="1">
      <alignment vertical="top" wrapText="1"/>
    </xf>
    <xf numFmtId="2" fontId="9" fillId="0" borderId="31" xfId="0" applyNumberFormat="1" applyFont="1" applyFill="1" applyBorder="1" applyAlignment="1">
      <alignment/>
    </xf>
    <xf numFmtId="2" fontId="6" fillId="0" borderId="32" xfId="0" applyNumberFormat="1" applyFont="1" applyFill="1" applyBorder="1" applyAlignment="1">
      <alignment/>
    </xf>
    <xf numFmtId="174" fontId="9" fillId="0" borderId="37" xfId="0" applyNumberFormat="1" applyFont="1" applyFill="1" applyBorder="1" applyAlignment="1">
      <alignment/>
    </xf>
    <xf numFmtId="0" fontId="9" fillId="0" borderId="0" xfId="0" applyFont="1" applyFill="1" applyBorder="1" applyAlignment="1">
      <alignment vertical="top" wrapText="1"/>
    </xf>
    <xf numFmtId="2" fontId="2" fillId="0" borderId="15" xfId="0" applyNumberFormat="1" applyFont="1" applyFill="1" applyBorder="1" applyAlignment="1">
      <alignment/>
    </xf>
    <xf numFmtId="173" fontId="3" fillId="0" borderId="32" xfId="0" applyNumberFormat="1" applyFont="1" applyFill="1" applyBorder="1" applyAlignment="1">
      <alignment vertical="top"/>
    </xf>
    <xf numFmtId="2" fontId="37" fillId="0" borderId="32" xfId="0" applyNumberFormat="1" applyFont="1" applyFill="1" applyBorder="1" applyAlignment="1">
      <alignment vertical="top"/>
    </xf>
    <xf numFmtId="2" fontId="9" fillId="0" borderId="38" xfId="0" applyNumberFormat="1" applyFont="1" applyFill="1" applyBorder="1" applyAlignment="1">
      <alignment vertical="top"/>
    </xf>
    <xf numFmtId="2" fontId="2" fillId="0" borderId="16" xfId="0" applyNumberFormat="1" applyFont="1" applyFill="1" applyBorder="1" applyAlignment="1">
      <alignment/>
    </xf>
    <xf numFmtId="2" fontId="2" fillId="0" borderId="21" xfId="0" applyNumberFormat="1" applyFont="1" applyFill="1" applyBorder="1" applyAlignment="1">
      <alignment/>
    </xf>
    <xf numFmtId="2" fontId="3" fillId="0" borderId="32" xfId="0" applyNumberFormat="1" applyFont="1" applyFill="1" applyBorder="1" applyAlignment="1">
      <alignment/>
    </xf>
    <xf numFmtId="1" fontId="2" fillId="0" borderId="16" xfId="0" applyNumberFormat="1" applyFont="1" applyFill="1" applyBorder="1" applyAlignment="1">
      <alignment/>
    </xf>
    <xf numFmtId="1" fontId="3" fillId="0" borderId="32" xfId="0" applyNumberFormat="1" applyFont="1" applyFill="1" applyBorder="1" applyAlignment="1">
      <alignment/>
    </xf>
    <xf numFmtId="1" fontId="9" fillId="0" borderId="32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 vertical="top" wrapText="1"/>
    </xf>
    <xf numFmtId="0" fontId="7" fillId="0" borderId="12" xfId="0" applyFont="1" applyFill="1" applyBorder="1" applyAlignment="1">
      <alignment horizontal="center" wrapText="1"/>
    </xf>
    <xf numFmtId="2" fontId="9" fillId="0" borderId="38" xfId="0" applyNumberFormat="1" applyFont="1" applyFill="1" applyBorder="1" applyAlignment="1">
      <alignment/>
    </xf>
    <xf numFmtId="2" fontId="6" fillId="0" borderId="39" xfId="0" applyNumberFormat="1" applyFont="1" applyFill="1" applyBorder="1" applyAlignment="1">
      <alignment/>
    </xf>
    <xf numFmtId="2" fontId="6" fillId="0" borderId="40" xfId="0" applyNumberFormat="1" applyFont="1" applyFill="1" applyBorder="1" applyAlignment="1">
      <alignment/>
    </xf>
    <xf numFmtId="0" fontId="7" fillId="0" borderId="13" xfId="0" applyFont="1" applyFill="1" applyBorder="1" applyAlignment="1">
      <alignment horizontal="center" wrapText="1"/>
    </xf>
    <xf numFmtId="173" fontId="3" fillId="0" borderId="36" xfId="0" applyNumberFormat="1" applyFont="1" applyFill="1" applyBorder="1" applyAlignment="1">
      <alignment/>
    </xf>
    <xf numFmtId="9" fontId="2" fillId="0" borderId="41" xfId="0" applyNumberFormat="1" applyFont="1" applyFill="1" applyBorder="1" applyAlignment="1">
      <alignment/>
    </xf>
    <xf numFmtId="9" fontId="2" fillId="0" borderId="42" xfId="0" applyNumberFormat="1" applyFont="1" applyFill="1" applyBorder="1" applyAlignment="1">
      <alignment/>
    </xf>
    <xf numFmtId="2" fontId="9" fillId="0" borderId="36" xfId="0" applyNumberFormat="1" applyFont="1" applyFill="1" applyBorder="1" applyAlignment="1">
      <alignment/>
    </xf>
    <xf numFmtId="0" fontId="7" fillId="0" borderId="28" xfId="0" applyFont="1" applyFill="1" applyBorder="1" applyAlignment="1">
      <alignment horizontal="center" wrapText="1"/>
    </xf>
    <xf numFmtId="2" fontId="9" fillId="0" borderId="34" xfId="0" applyNumberFormat="1" applyFont="1" applyFill="1" applyBorder="1" applyAlignment="1">
      <alignment/>
    </xf>
    <xf numFmtId="2" fontId="9" fillId="0" borderId="29" xfId="0" applyNumberFormat="1" applyFont="1" applyFill="1" applyBorder="1" applyAlignment="1">
      <alignment/>
    </xf>
    <xf numFmtId="2" fontId="9" fillId="0" borderId="30" xfId="0" applyNumberFormat="1" applyFont="1" applyFill="1" applyBorder="1" applyAlignment="1">
      <alignment/>
    </xf>
    <xf numFmtId="0" fontId="2" fillId="0" borderId="43" xfId="0" applyFont="1" applyFill="1" applyBorder="1" applyAlignment="1">
      <alignment/>
    </xf>
    <xf numFmtId="0" fontId="2" fillId="0" borderId="17" xfId="0" applyFont="1" applyFill="1" applyBorder="1" applyAlignment="1">
      <alignment horizontal="right" vertical="top"/>
    </xf>
    <xf numFmtId="0" fontId="2" fillId="0" borderId="17" xfId="0" applyFont="1" applyFill="1" applyBorder="1" applyAlignment="1">
      <alignment vertical="top"/>
    </xf>
    <xf numFmtId="2" fontId="6" fillId="0" borderId="43" xfId="0" applyNumberFormat="1" applyFont="1" applyFill="1" applyBorder="1" applyAlignment="1">
      <alignment/>
    </xf>
    <xf numFmtId="2" fontId="6" fillId="0" borderId="44" xfId="0" applyNumberFormat="1" applyFont="1" applyFill="1" applyBorder="1" applyAlignment="1">
      <alignment/>
    </xf>
    <xf numFmtId="2" fontId="9" fillId="0" borderId="45" xfId="0" applyNumberFormat="1" applyFont="1" applyFill="1" applyBorder="1" applyAlignment="1">
      <alignment/>
    </xf>
    <xf numFmtId="9" fontId="2" fillId="0" borderId="46" xfId="0" applyNumberFormat="1" applyFont="1" applyFill="1" applyBorder="1" applyAlignment="1">
      <alignment/>
    </xf>
    <xf numFmtId="2" fontId="6" fillId="0" borderId="17" xfId="0" applyNumberFormat="1" applyFont="1" applyFill="1" applyBorder="1" applyAlignment="1">
      <alignment vertical="top"/>
    </xf>
    <xf numFmtId="9" fontId="2" fillId="0" borderId="19" xfId="0" applyNumberFormat="1" applyFont="1" applyFill="1" applyBorder="1" applyAlignment="1">
      <alignment vertical="top"/>
    </xf>
    <xf numFmtId="174" fontId="6" fillId="0" borderId="43" xfId="0" applyNumberFormat="1" applyFont="1" applyFill="1" applyBorder="1" applyAlignment="1">
      <alignment/>
    </xf>
    <xf numFmtId="9" fontId="2" fillId="0" borderId="43" xfId="0" applyNumberFormat="1" applyFont="1" applyFill="1" applyBorder="1" applyAlignment="1">
      <alignment/>
    </xf>
    <xf numFmtId="1" fontId="11" fillId="0" borderId="43" xfId="0" applyNumberFormat="1" applyFont="1" applyFill="1" applyBorder="1" applyAlignment="1">
      <alignment wrapText="1"/>
    </xf>
    <xf numFmtId="174" fontId="6" fillId="0" borderId="47" xfId="0" applyNumberFormat="1" applyFont="1" applyFill="1" applyBorder="1" applyAlignment="1">
      <alignment/>
    </xf>
    <xf numFmtId="9" fontId="2" fillId="0" borderId="48" xfId="0" applyNumberFormat="1" applyFont="1" applyFill="1" applyBorder="1" applyAlignment="1">
      <alignment/>
    </xf>
    <xf numFmtId="2" fontId="9" fillId="0" borderId="43" xfId="0" applyNumberFormat="1" applyFont="1" applyFill="1" applyBorder="1" applyAlignment="1">
      <alignment/>
    </xf>
    <xf numFmtId="2" fontId="37" fillId="0" borderId="17" xfId="0" applyNumberFormat="1" applyFont="1" applyFill="1" applyBorder="1" applyAlignment="1">
      <alignment vertical="top" wrapText="1"/>
    </xf>
    <xf numFmtId="1" fontId="2" fillId="0" borderId="19" xfId="0" applyNumberFormat="1" applyFont="1" applyFill="1" applyBorder="1" applyAlignment="1">
      <alignment vertical="top"/>
    </xf>
    <xf numFmtId="2" fontId="6" fillId="0" borderId="43" xfId="0" applyNumberFormat="1" applyFont="1" applyFill="1" applyBorder="1" applyAlignment="1">
      <alignment horizontal="center"/>
    </xf>
    <xf numFmtId="174" fontId="9" fillId="0" borderId="45" xfId="0" applyNumberFormat="1" applyFont="1" applyFill="1" applyBorder="1" applyAlignment="1">
      <alignment/>
    </xf>
    <xf numFmtId="2" fontId="6" fillId="0" borderId="17" xfId="0" applyNumberFormat="1" applyFont="1" applyFill="1" applyBorder="1" applyAlignment="1">
      <alignment/>
    </xf>
    <xf numFmtId="2" fontId="6" fillId="0" borderId="49" xfId="0" applyNumberFormat="1" applyFont="1" applyFill="1" applyBorder="1" applyAlignment="1">
      <alignment/>
    </xf>
    <xf numFmtId="2" fontId="9" fillId="0" borderId="50" xfId="0" applyNumberFormat="1" applyFont="1" applyFill="1" applyBorder="1" applyAlignment="1">
      <alignment/>
    </xf>
    <xf numFmtId="9" fontId="2" fillId="0" borderId="19" xfId="0" applyNumberFormat="1" applyFont="1" applyFill="1" applyBorder="1" applyAlignment="1">
      <alignment/>
    </xf>
    <xf numFmtId="174" fontId="6" fillId="0" borderId="17" xfId="0" applyNumberFormat="1" applyFont="1" applyFill="1" applyBorder="1" applyAlignment="1">
      <alignment/>
    </xf>
    <xf numFmtId="9" fontId="2" fillId="0" borderId="17" xfId="0" applyNumberFormat="1" applyFont="1" applyFill="1" applyBorder="1" applyAlignment="1">
      <alignment/>
    </xf>
    <xf numFmtId="1" fontId="11" fillId="0" borderId="17" xfId="0" applyNumberFormat="1" applyFont="1" applyFill="1" applyBorder="1" applyAlignment="1">
      <alignment wrapText="1"/>
    </xf>
    <xf numFmtId="174" fontId="6" fillId="0" borderId="22" xfId="0" applyNumberFormat="1" applyFont="1" applyFill="1" applyBorder="1" applyAlignment="1">
      <alignment/>
    </xf>
    <xf numFmtId="2" fontId="9" fillId="0" borderId="17" xfId="0" applyNumberFormat="1" applyFont="1" applyFill="1" applyBorder="1" applyAlignment="1">
      <alignment/>
    </xf>
    <xf numFmtId="2" fontId="9" fillId="0" borderId="17" xfId="0" applyNumberFormat="1" applyFont="1" applyFill="1" applyBorder="1" applyAlignment="1">
      <alignment vertical="top"/>
    </xf>
    <xf numFmtId="2" fontId="6" fillId="0" borderId="17" xfId="0" applyNumberFormat="1" applyFont="1" applyFill="1" applyBorder="1" applyAlignment="1">
      <alignment horizontal="center"/>
    </xf>
    <xf numFmtId="174" fontId="9" fillId="0" borderId="50" xfId="0" applyNumberFormat="1" applyFont="1" applyFill="1" applyBorder="1" applyAlignment="1">
      <alignment/>
    </xf>
    <xf numFmtId="0" fontId="2" fillId="0" borderId="16" xfId="0" applyFont="1" applyFill="1" applyBorder="1" applyAlignment="1">
      <alignment horizontal="right" vertical="top"/>
    </xf>
    <xf numFmtId="0" fontId="2" fillId="0" borderId="16" xfId="0" applyFont="1" applyFill="1" applyBorder="1" applyAlignment="1">
      <alignment vertical="top"/>
    </xf>
    <xf numFmtId="9" fontId="2" fillId="0" borderId="16" xfId="0" applyNumberFormat="1" applyFont="1" applyFill="1" applyBorder="1" applyAlignment="1">
      <alignment vertical="top"/>
    </xf>
    <xf numFmtId="2" fontId="9" fillId="0" borderId="16" xfId="0" applyNumberFormat="1" applyFont="1" applyFill="1" applyBorder="1" applyAlignment="1">
      <alignment vertical="top"/>
    </xf>
    <xf numFmtId="1" fontId="2" fillId="0" borderId="16" xfId="0" applyNumberFormat="1" applyFont="1" applyFill="1" applyBorder="1" applyAlignment="1">
      <alignment vertical="top"/>
    </xf>
    <xf numFmtId="0" fontId="2" fillId="0" borderId="17" xfId="0" applyFont="1" applyFill="1" applyBorder="1" applyAlignment="1">
      <alignment/>
    </xf>
    <xf numFmtId="9" fontId="2" fillId="0" borderId="51" xfId="0" applyNumberFormat="1" applyFont="1" applyFill="1" applyBorder="1" applyAlignment="1">
      <alignment/>
    </xf>
    <xf numFmtId="1" fontId="2" fillId="0" borderId="17" xfId="0" applyNumberFormat="1" applyFont="1" applyFill="1" applyBorder="1" applyAlignment="1">
      <alignment/>
    </xf>
    <xf numFmtId="2" fontId="12" fillId="0" borderId="17" xfId="0" applyNumberFormat="1" applyFont="1" applyFill="1" applyBorder="1" applyAlignment="1">
      <alignment vertical="top"/>
    </xf>
    <xf numFmtId="174" fontId="3" fillId="0" borderId="46" xfId="0" applyNumberFormat="1" applyFont="1" applyFill="1" applyBorder="1" applyAlignment="1">
      <alignment/>
    </xf>
    <xf numFmtId="0" fontId="2" fillId="0" borderId="52" xfId="0" applyFont="1" applyFill="1" applyBorder="1" applyAlignment="1">
      <alignment/>
    </xf>
    <xf numFmtId="0" fontId="6" fillId="0" borderId="32" xfId="0" applyFont="1" applyFill="1" applyBorder="1" applyAlignment="1">
      <alignment vertical="top" wrapText="1"/>
    </xf>
    <xf numFmtId="0" fontId="2" fillId="0" borderId="32" xfId="0" applyFont="1" applyFill="1" applyBorder="1" applyAlignment="1">
      <alignment horizontal="right" vertical="top"/>
    </xf>
    <xf numFmtId="0" fontId="2" fillId="0" borderId="32" xfId="0" applyFont="1" applyFill="1" applyBorder="1" applyAlignment="1">
      <alignment vertical="top"/>
    </xf>
    <xf numFmtId="2" fontId="6" fillId="0" borderId="53" xfId="0" applyNumberFormat="1" applyFont="1" applyFill="1" applyBorder="1" applyAlignment="1">
      <alignment/>
    </xf>
    <xf numFmtId="2" fontId="9" fillId="0" borderId="53" xfId="0" applyNumberFormat="1" applyFont="1" applyFill="1" applyBorder="1" applyAlignment="1">
      <alignment/>
    </xf>
    <xf numFmtId="9" fontId="2" fillId="0" borderId="53" xfId="0" applyNumberFormat="1" applyFont="1" applyFill="1" applyBorder="1" applyAlignment="1">
      <alignment/>
    </xf>
    <xf numFmtId="1" fontId="11" fillId="0" borderId="53" xfId="0" applyNumberFormat="1" applyFont="1" applyFill="1" applyBorder="1" applyAlignment="1">
      <alignment wrapText="1"/>
    </xf>
    <xf numFmtId="2" fontId="11" fillId="0" borderId="53" xfId="0" applyNumberFormat="1" applyFont="1" applyFill="1" applyBorder="1" applyAlignment="1">
      <alignment wrapText="1"/>
    </xf>
    <xf numFmtId="1" fontId="2" fillId="0" borderId="53" xfId="0" applyNumberFormat="1" applyFont="1" applyFill="1" applyBorder="1" applyAlignment="1">
      <alignment/>
    </xf>
    <xf numFmtId="2" fontId="6" fillId="0" borderId="53" xfId="0" applyNumberFormat="1" applyFont="1" applyFill="1" applyBorder="1" applyAlignment="1">
      <alignment horizontal="center"/>
    </xf>
    <xf numFmtId="174" fontId="9" fillId="0" borderId="53" xfId="0" applyNumberFormat="1" applyFont="1" applyFill="1" applyBorder="1" applyAlignment="1">
      <alignment/>
    </xf>
    <xf numFmtId="174" fontId="3" fillId="0" borderId="53" xfId="0" applyNumberFormat="1" applyFont="1" applyFill="1" applyBorder="1" applyAlignment="1">
      <alignment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174" fontId="2" fillId="0" borderId="0" xfId="0" applyNumberFormat="1" applyFont="1" applyFill="1" applyAlignment="1">
      <alignment horizontal="left" wrapText="1"/>
    </xf>
    <xf numFmtId="174" fontId="4" fillId="0" borderId="0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wrapText="1"/>
    </xf>
    <xf numFmtId="174" fontId="6" fillId="0" borderId="0" xfId="0" applyNumberFormat="1" applyFont="1" applyFill="1" applyBorder="1" applyAlignment="1">
      <alignment horizontal="left" wrapText="1"/>
    </xf>
    <xf numFmtId="174" fontId="3" fillId="0" borderId="54" xfId="0" applyNumberFormat="1" applyFont="1" applyFill="1" applyBorder="1" applyAlignment="1">
      <alignment horizontal="center" vertical="top" wrapText="1"/>
    </xf>
    <xf numFmtId="174" fontId="3" fillId="0" borderId="55" xfId="0" applyNumberFormat="1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center"/>
    </xf>
    <xf numFmtId="174" fontId="4" fillId="0" borderId="0" xfId="0" applyNumberFormat="1" applyFont="1" applyFill="1" applyBorder="1" applyAlignment="1">
      <alignment horizontal="right"/>
    </xf>
    <xf numFmtId="174" fontId="4" fillId="0" borderId="56" xfId="0" applyNumberFormat="1" applyFont="1" applyFill="1" applyBorder="1" applyAlignment="1">
      <alignment horizontal="center"/>
    </xf>
    <xf numFmtId="0" fontId="30" fillId="0" borderId="0" xfId="0" applyFont="1" applyFill="1" applyAlignment="1">
      <alignment horizontal="center"/>
    </xf>
    <xf numFmtId="0" fontId="6" fillId="0" borderId="0" xfId="0" applyFont="1" applyFill="1" applyAlignment="1">
      <alignment horizontal="left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8" fillId="0" borderId="57" xfId="0" applyFont="1" applyFill="1" applyBorder="1" applyAlignment="1">
      <alignment horizontal="center" wrapText="1"/>
    </xf>
    <xf numFmtId="0" fontId="8" fillId="0" borderId="23" xfId="0" applyFont="1" applyFill="1" applyBorder="1" applyAlignment="1">
      <alignment horizontal="center" wrapText="1"/>
    </xf>
    <xf numFmtId="0" fontId="8" fillId="0" borderId="58" xfId="0" applyFont="1" applyFill="1" applyBorder="1" applyAlignment="1">
      <alignment horizontal="center" wrapText="1"/>
    </xf>
    <xf numFmtId="0" fontId="2" fillId="0" borderId="59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textRotation="90" wrapText="1"/>
    </xf>
    <xf numFmtId="0" fontId="2" fillId="0" borderId="43" xfId="0" applyFont="1" applyFill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74" fontId="32" fillId="0" borderId="53" xfId="0" applyNumberFormat="1" applyFont="1" applyFill="1" applyBorder="1" applyAlignment="1">
      <alignment horizontal="center" vertical="top" wrapText="1"/>
    </xf>
    <xf numFmtId="174" fontId="32" fillId="0" borderId="15" xfId="0" applyNumberFormat="1" applyFont="1" applyFill="1" applyBorder="1" applyAlignment="1">
      <alignment horizontal="center" vertical="top" wrapText="1"/>
    </xf>
    <xf numFmtId="174" fontId="3" fillId="0" borderId="61" xfId="0" applyNumberFormat="1" applyFont="1" applyFill="1" applyBorder="1" applyAlignment="1">
      <alignment horizontal="center" vertical="top" wrapText="1"/>
    </xf>
    <xf numFmtId="174" fontId="3" fillId="0" borderId="62" xfId="0" applyNumberFormat="1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 horizontal="center" vertical="center" textRotation="90" wrapText="1"/>
    </xf>
    <xf numFmtId="0" fontId="3" fillId="0" borderId="45" xfId="0" applyFont="1" applyFill="1" applyBorder="1" applyAlignment="1">
      <alignment horizontal="center" vertical="center" textRotation="90" wrapText="1"/>
    </xf>
    <xf numFmtId="0" fontId="3" fillId="0" borderId="28" xfId="0" applyFont="1" applyFill="1" applyBorder="1" applyAlignment="1">
      <alignment horizontal="center" vertical="center" textRotation="90" wrapText="1"/>
    </xf>
    <xf numFmtId="0" fontId="2" fillId="0" borderId="64" xfId="0" applyFont="1" applyFill="1" applyBorder="1" applyAlignment="1">
      <alignment horizontal="center" vertical="center" textRotation="90" wrapText="1"/>
    </xf>
    <xf numFmtId="0" fontId="2" fillId="0" borderId="44" xfId="0" applyFont="1" applyFill="1" applyBorder="1" applyAlignment="1">
      <alignment horizontal="center" vertical="center" textRotation="90" wrapText="1"/>
    </xf>
    <xf numFmtId="0" fontId="2" fillId="0" borderId="12" xfId="0" applyFont="1" applyFill="1" applyBorder="1" applyAlignment="1">
      <alignment horizontal="center" vertical="center" textRotation="90" wrapText="1"/>
    </xf>
  </cellXfs>
  <cellStyles count="7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_Шаблон для администрации МКОУ СОШ № 8 повторно" xfId="55"/>
    <cellStyle name="Обычный 3" xfId="56"/>
    <cellStyle name="Обычный 3 2" xfId="57"/>
    <cellStyle name="Обычный 3 3" xfId="58"/>
    <cellStyle name="Обычный 4" xfId="59"/>
    <cellStyle name="Обычный 4 2" xfId="60"/>
    <cellStyle name="Обычный 4 3" xfId="61"/>
    <cellStyle name="Обычный 5" xfId="62"/>
    <cellStyle name="Обычный 6" xfId="63"/>
    <cellStyle name="Обычный 7" xfId="64"/>
    <cellStyle name="Плохой" xfId="65"/>
    <cellStyle name="Пояснение" xfId="66"/>
    <cellStyle name="Примечание" xfId="67"/>
    <cellStyle name="Percent" xfId="68"/>
    <cellStyle name="Процентный 2" xfId="69"/>
    <cellStyle name="Процентный 2 2" xfId="70"/>
    <cellStyle name="Процентный 3" xfId="71"/>
    <cellStyle name="Процентный 3 2" xfId="72"/>
    <cellStyle name="Процентный 4" xfId="73"/>
    <cellStyle name="Процентный 5" xfId="74"/>
    <cellStyle name="Процентный 5 2" xfId="75"/>
    <cellStyle name="Процентный 6" xfId="76"/>
    <cellStyle name="Связанная ячейка" xfId="77"/>
    <cellStyle name="Текст предупреждения" xfId="78"/>
    <cellStyle name="Comma" xfId="79"/>
    <cellStyle name="Comma [0]" xfId="80"/>
    <cellStyle name="Финансовый 2" xfId="81"/>
    <cellStyle name="Финансовый 3" xfId="82"/>
    <cellStyle name="Финансовый 4" xfId="83"/>
    <cellStyle name="Финансовый 5" xfId="84"/>
    <cellStyle name="Хороший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Exchange\Users\DIANA\Desktop\&#1090;&#1072;&#1088;&#1080;&#1092;&#1080;&#1082;&#1072;&#1094;&#1080;&#1080;\&#1095;&#1077;&#1088;&#1085;&#1086;&#1074;&#1080;&#108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Exchange\Users\DIANA\Desktop\&#1090;&#1072;&#1088;&#1080;&#1092;&#1080;&#1082;&#1072;&#1094;&#1080;&#1080;\&#1063;&#1077;&#1088;&#1085;&#1086;&#1074;&#1080;&#1082;&#1080;\&#1089;&#1086;&#1096;%2021\&#1064;&#1072;&#1073;&#1083;&#1086;&#1085;%20&#1096;&#1090;&#1072;&#1090;&#1085;&#1086;&#1075;&#1086;%20&#1088;&#1072;&#1089;&#1087;&#1080;&#1089;&#1072;&#1085;&#1080;&#1103;%20&#1073;&#1077;&#1079;%20&#1073;&#1072;&#1089;&#1089;&#1077;&#1081;&#1085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дминистрация"/>
      <sheetName val="прочий краевой бюджет"/>
      <sheetName val="прочий местный бюджет"/>
    </sheetNames>
    <sheetDataSet>
      <sheetData sheetId="2">
        <row r="1">
          <cell r="A1" t="str">
            <v>                                                                                                                                                </v>
          </cell>
          <cell r="F1" t="str">
            <v>Утверждаю:</v>
          </cell>
        </row>
        <row r="2">
          <cell r="A2" t="str">
            <v>              Директор МБОУ __________________________                                                                                                                                             </v>
          </cell>
        </row>
        <row r="3">
          <cell r="A3" t="str">
            <v>                                                         </v>
          </cell>
          <cell r="O3" t="str">
            <v> </v>
          </cell>
        </row>
        <row r="4">
          <cell r="A4" t="str">
            <v>Тарифные ставки техперсонала МБОУ </v>
          </cell>
        </row>
        <row r="5">
          <cell r="A5" t="str">
            <v>на 01 сентября 2016 года</v>
          </cell>
        </row>
        <row r="6">
          <cell r="Y6" t="str">
            <v>МРОТ с 01.07.2016г. -  7 500 руб. 00 коп.</v>
          </cell>
        </row>
        <row r="7">
          <cell r="A7" t="str">
            <v>№ п/п</v>
          </cell>
          <cell r="B7" t="str">
            <v>Ф.И.О.</v>
          </cell>
          <cell r="C7" t="str">
            <v>Должность</v>
          </cell>
          <cell r="D7" t="str">
            <v>По нормативу</v>
          </cell>
          <cell r="E7" t="str">
            <v>Фактически</v>
          </cell>
          <cell r="F7" t="str">
            <v>Совмещение</v>
          </cell>
          <cell r="G7" t="str">
            <v>Вакансия</v>
          </cell>
          <cell r="H7" t="str">
            <v>Основной  оклад</v>
          </cell>
          <cell r="I7" t="str">
            <v>Зарплата в месяц </v>
          </cell>
          <cell r="J7" t="str">
            <v>Выплаты компенсационного характера</v>
          </cell>
          <cell r="R7" t="str">
            <v>Итого компенсационных выплат, руб.</v>
          </cell>
          <cell r="S7" t="str">
            <v>Выплаты стимулирующего характера</v>
          </cell>
          <cell r="AA7" t="str">
            <v>Итого стимулирующих выплат, руб.</v>
          </cell>
          <cell r="AB7" t="str">
            <v>Доплата до МРОТ</v>
          </cell>
          <cell r="AC7" t="str">
            <v>Всего</v>
          </cell>
          <cell r="AF7" t="str">
            <v>Отклонения</v>
          </cell>
        </row>
        <row r="8">
          <cell r="J8" t="str">
            <v>За работу с моющими, чистящими, хлорсодержащими средствами</v>
          </cell>
          <cell r="L8" t="str">
            <v>За другую работу</v>
          </cell>
          <cell r="O8" t="str">
            <v>Совмещение, расширение зоны обслуживания</v>
          </cell>
          <cell r="S8" t="str">
            <v>За стаж</v>
          </cell>
          <cell r="U8" t="str">
            <v>Баллы</v>
          </cell>
          <cell r="X8" t="str">
            <v>Прочие</v>
          </cell>
        </row>
        <row r="9">
          <cell r="J9" t="str">
            <v>%</v>
          </cell>
          <cell r="K9" t="str">
            <v>сумма, руб.</v>
          </cell>
          <cell r="L9" t="str">
            <v>%</v>
          </cell>
          <cell r="M9" t="str">
            <v>вид, часы</v>
          </cell>
          <cell r="N9" t="str">
            <v>сумма, руб.</v>
          </cell>
          <cell r="O9" t="str">
            <v>%</v>
          </cell>
          <cell r="P9" t="str">
            <v>вид доплаты</v>
          </cell>
          <cell r="Q9" t="str">
            <v>сумма, руб.</v>
          </cell>
          <cell r="S9" t="str">
            <v>%</v>
          </cell>
          <cell r="T9" t="str">
            <v>сумма, руб.</v>
          </cell>
          <cell r="U9" t="str">
            <v>кол-во </v>
          </cell>
          <cell r="V9" t="str">
            <v>ст-ть</v>
          </cell>
          <cell r="W9" t="str">
            <v>сумма, руб.</v>
          </cell>
          <cell r="X9" t="str">
            <v>%</v>
          </cell>
          <cell r="Y9" t="str">
            <v>вид доплаты</v>
          </cell>
          <cell r="Z9" t="str">
            <v>сумма, руб.</v>
          </cell>
        </row>
        <row r="10">
          <cell r="A10">
            <v>1</v>
          </cell>
          <cell r="C10" t="str">
            <v>Секретарь </v>
          </cell>
        </row>
        <row r="11">
          <cell r="A11">
            <v>2</v>
          </cell>
        </row>
        <row r="12">
          <cell r="B12" t="str">
            <v>Итого:</v>
          </cell>
        </row>
        <row r="13">
          <cell r="A13">
            <v>1</v>
          </cell>
          <cell r="C13" t="str">
            <v>Уборщик служебных помещений</v>
          </cell>
        </row>
        <row r="14">
          <cell r="A14">
            <v>2</v>
          </cell>
          <cell r="C14" t="str">
            <v>Уборщик служебных помещений</v>
          </cell>
        </row>
        <row r="15">
          <cell r="A15">
            <v>3</v>
          </cell>
          <cell r="C15" t="str">
            <v>Уборщик служебных помещений</v>
          </cell>
        </row>
        <row r="16">
          <cell r="A16">
            <v>4</v>
          </cell>
          <cell r="C16" t="str">
            <v>Уборщик служебных помещений</v>
          </cell>
        </row>
        <row r="17">
          <cell r="A17">
            <v>5</v>
          </cell>
          <cell r="C17" t="str">
            <v>Уборщик служебных помещений</v>
          </cell>
        </row>
        <row r="18">
          <cell r="A18">
            <v>6</v>
          </cell>
          <cell r="C18" t="str">
            <v>Уборщик служебных помещений</v>
          </cell>
        </row>
        <row r="19">
          <cell r="B19" t="str">
            <v>Итого по уборщикам сл. помещений:</v>
          </cell>
        </row>
        <row r="20">
          <cell r="A20">
            <v>1</v>
          </cell>
          <cell r="C20" t="str">
            <v>Сторож</v>
          </cell>
        </row>
        <row r="21">
          <cell r="A21">
            <v>2</v>
          </cell>
          <cell r="C21" t="str">
            <v>Сторож</v>
          </cell>
        </row>
        <row r="22">
          <cell r="A22">
            <v>3</v>
          </cell>
          <cell r="C22" t="str">
            <v>Сторож</v>
          </cell>
        </row>
        <row r="23">
          <cell r="B23" t="str">
            <v>Итого по сторожам:</v>
          </cell>
        </row>
        <row r="24">
          <cell r="A24">
            <v>1</v>
          </cell>
          <cell r="C24" t="str">
            <v>Дворник</v>
          </cell>
        </row>
        <row r="25">
          <cell r="A25">
            <v>2</v>
          </cell>
          <cell r="C25" t="str">
            <v>Дворник</v>
          </cell>
        </row>
        <row r="26">
          <cell r="B26" t="str">
            <v>Итого по дворникам:</v>
          </cell>
        </row>
        <row r="27">
          <cell r="A27">
            <v>1</v>
          </cell>
          <cell r="C27" t="str">
            <v>Рабочий по комплексному обслуживанию зданий и сооружений</v>
          </cell>
        </row>
        <row r="28">
          <cell r="A28">
            <v>2</v>
          </cell>
          <cell r="C28" t="str">
            <v>Рабочий по комплексному обслуживанию зданий и сооружений</v>
          </cell>
        </row>
        <row r="29">
          <cell r="B29" t="str">
            <v>Итого по рабочим:</v>
          </cell>
        </row>
        <row r="30">
          <cell r="B30" t="str">
            <v>Всего по тех.персоналу: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штатное"/>
      <sheetName val="администрация"/>
      <sheetName val="прочий местный бюджет"/>
      <sheetName val="прочий краевой бюджет"/>
    </sheetNames>
    <sheetDataSet>
      <sheetData sheetId="0">
        <row r="1">
          <cell r="A1" t="str">
            <v>Учтено мнение выборного органа                                                         первичной профсоюзной                                                         организации МБОУ ООШ № 21             _________________ Е.В. Мартынова</v>
          </cell>
        </row>
        <row r="7">
          <cell r="A7" t="str">
            <v>Штатное расписание </v>
          </cell>
        </row>
        <row r="8">
          <cell r="A8" t="str">
            <v>Муниципального бюджетного общеобразовательного учреждения основной общеобразовательной школы № 21 ,г. Пятигорск, ул. Советская, 164</v>
          </cell>
        </row>
        <row r="9">
          <cell r="A9" t="str">
            <v>(полное наименование учреждения)</v>
          </cell>
        </row>
        <row r="11">
          <cell r="A11" t="str">
            <v>на 01 сентября 2016г.</v>
          </cell>
        </row>
        <row r="12">
          <cell r="B12" t="str">
            <v>Группа по оплате  труда 1</v>
          </cell>
        </row>
        <row r="13">
          <cell r="B13" t="str">
            <v>1. Средства краевого бюджета</v>
          </cell>
        </row>
        <row r="14">
          <cell r="A14" t="str">
            <v>№ п./п.</v>
          </cell>
          <cell r="B14" t="str">
            <v>Наименование должности</v>
          </cell>
          <cell r="C14" t="str">
            <v>Количество ставок</v>
          </cell>
          <cell r="F14" t="str">
            <v>Размер  должностного оклада</v>
          </cell>
          <cell r="G14" t="str">
            <v>за счет средств бюджета</v>
          </cell>
        </row>
        <row r="15">
          <cell r="G15" t="str">
            <v>Всего  </v>
          </cell>
          <cell r="H15" t="str">
            <v>Зарплата в месяц </v>
          </cell>
          <cell r="I15" t="str">
            <v>Доплата до МРОТ</v>
          </cell>
          <cell r="J15" t="str">
            <v>Выплаты компенсационного характера</v>
          </cell>
          <cell r="K15" t="str">
            <v>Выплаты стимулирующего характера</v>
          </cell>
        </row>
        <row r="16">
          <cell r="C16" t="str">
            <v>фактически</v>
          </cell>
          <cell r="D16" t="str">
            <v>совместители</v>
          </cell>
          <cell r="E16" t="str">
            <v>вакансия</v>
          </cell>
        </row>
        <row r="17">
          <cell r="A17">
            <v>1</v>
          </cell>
          <cell r="B17">
            <v>2</v>
          </cell>
          <cell r="C17">
            <v>3</v>
          </cell>
          <cell r="D17">
            <v>4</v>
          </cell>
          <cell r="E17">
            <v>5</v>
          </cell>
          <cell r="F17">
            <v>6</v>
          </cell>
          <cell r="G17">
            <v>7</v>
          </cell>
          <cell r="H17">
            <v>8</v>
          </cell>
          <cell r="I17">
            <v>9</v>
          </cell>
          <cell r="J17">
            <v>10</v>
          </cell>
          <cell r="K17">
            <v>11</v>
          </cell>
        </row>
        <row r="18">
          <cell r="B18" t="str">
            <v>I.Профессиональная квалификационная группа должностей руководящего состава </v>
          </cell>
        </row>
        <row r="19">
          <cell r="A19">
            <v>1</v>
          </cell>
          <cell r="B19" t="str">
            <v>Директор</v>
          </cell>
        </row>
        <row r="20">
          <cell r="A20">
            <v>2</v>
          </cell>
          <cell r="B20" t="str">
            <v>Заместитель директора по учебно -воспитательной работе</v>
          </cell>
        </row>
        <row r="21">
          <cell r="A21">
            <v>3</v>
          </cell>
          <cell r="B21" t="str">
            <v>Заместитель директора по воспитательной работе</v>
          </cell>
        </row>
        <row r="22">
          <cell r="A22">
            <v>4</v>
          </cell>
          <cell r="B22" t="str">
            <v>Заместитель директора по административно - хозяйственной части</v>
          </cell>
        </row>
        <row r="23">
          <cell r="A23">
            <v>5</v>
          </cell>
          <cell r="B23" t="str">
            <v>Заместитель директора по экономическим вопросам</v>
          </cell>
        </row>
        <row r="24">
          <cell r="B24" t="str">
            <v>Итого по административно-управленческому персоналу:</v>
          </cell>
        </row>
        <row r="25">
          <cell r="B25" t="str">
            <v>II. Профессиональная квалификационная группа педагогических работников</v>
          </cell>
        </row>
        <row r="26">
          <cell r="A26">
            <v>1</v>
          </cell>
          <cell r="B26" t="str">
            <v>Старшая Вожатая</v>
          </cell>
        </row>
        <row r="27">
          <cell r="A27">
            <v>2</v>
          </cell>
          <cell r="B27" t="str">
            <v>Педагог-огранизатор</v>
          </cell>
        </row>
        <row r="28">
          <cell r="A28">
            <v>3</v>
          </cell>
          <cell r="B28" t="str">
            <v>Социальный педагог</v>
          </cell>
        </row>
        <row r="29">
          <cell r="A29">
            <v>4</v>
          </cell>
          <cell r="B29" t="str">
            <v>Педагог дополнительного образования</v>
          </cell>
        </row>
        <row r="30">
          <cell r="A30">
            <v>5</v>
          </cell>
          <cell r="B30" t="str">
            <v>Педагог-психолог</v>
          </cell>
        </row>
        <row r="31">
          <cell r="A31">
            <v>6</v>
          </cell>
          <cell r="B31" t="str">
            <v>Учитель- логопед</v>
          </cell>
        </row>
        <row r="32">
          <cell r="A32">
            <v>7</v>
          </cell>
          <cell r="B32" t="str">
            <v>Воспитатель группы продленного дня</v>
          </cell>
        </row>
        <row r="33">
          <cell r="A33">
            <v>8</v>
          </cell>
          <cell r="B33" t="str">
            <v>Преподаватель - организатор  основ безопасности жизнедеятельности</v>
          </cell>
        </row>
        <row r="34">
          <cell r="B34" t="str">
            <v>Итого по педагогическим работникам:</v>
          </cell>
        </row>
        <row r="35">
          <cell r="B35" t="str">
            <v>IV. Профессиональная квалификационная группа "Должности работников занятых в библиотеках"</v>
          </cell>
        </row>
        <row r="36">
          <cell r="A36">
            <v>1</v>
          </cell>
          <cell r="B36" t="str">
            <v>Заведующий библиотекой </v>
          </cell>
        </row>
        <row r="37">
          <cell r="B37" t="str">
            <v>Итого по специалистам:</v>
          </cell>
        </row>
        <row r="38">
          <cell r="B38" t="str">
            <v>Всего за счет средств краевого бюджета:</v>
          </cell>
        </row>
        <row r="39">
          <cell r="B39" t="str">
            <v>2. Средства муниципального бюджета</v>
          </cell>
        </row>
        <row r="40">
          <cell r="B40" t="str">
            <v>IV. Профессиональная квалификационная группа "Должности работников занятых в библиотеках"</v>
          </cell>
        </row>
        <row r="41">
          <cell r="A41">
            <v>1</v>
          </cell>
          <cell r="B41" t="str">
            <v>Библиотекарь</v>
          </cell>
        </row>
        <row r="42">
          <cell r="B42" t="str">
            <v>V. Профессиональная квалификационная группа "Общеотраслевые должности служащих"</v>
          </cell>
        </row>
        <row r="43">
          <cell r="B43" t="str">
            <v>1 Общеотраслевые должности служащих первого уровня</v>
          </cell>
        </row>
        <row r="44">
          <cell r="A44">
            <v>1</v>
          </cell>
          <cell r="B44" t="str">
            <v>Секретарь</v>
          </cell>
        </row>
        <row r="45">
          <cell r="A45">
            <v>2</v>
          </cell>
          <cell r="B45" t="str">
            <v>Лаборант</v>
          </cell>
        </row>
        <row r="46">
          <cell r="A46">
            <v>3</v>
          </cell>
          <cell r="B46" t="str">
            <v>Заведующий хозяйством </v>
          </cell>
        </row>
        <row r="47">
          <cell r="B47" t="str">
            <v>Итого по специалистам:</v>
          </cell>
        </row>
        <row r="48">
          <cell r="B48" t="str">
            <v>2 Профессиональная квалификационная группа "Общеотраслевые должности профессий рабочих"</v>
          </cell>
        </row>
        <row r="49">
          <cell r="A49">
            <v>1</v>
          </cell>
          <cell r="B49" t="str">
            <v>Гардеробщик</v>
          </cell>
        </row>
        <row r="50">
          <cell r="A50">
            <v>2</v>
          </cell>
          <cell r="B50" t="str">
            <v>Дворник</v>
          </cell>
        </row>
        <row r="51">
          <cell r="A51">
            <v>3</v>
          </cell>
          <cell r="B51" t="str">
            <v>Рабочий по комплексному обслуживанию</v>
          </cell>
        </row>
        <row r="52">
          <cell r="A52">
            <v>4</v>
          </cell>
          <cell r="B52" t="str">
            <v>Техник</v>
          </cell>
        </row>
        <row r="53">
          <cell r="A53">
            <v>5</v>
          </cell>
          <cell r="B53" t="str">
            <v>Сторож</v>
          </cell>
        </row>
        <row r="54">
          <cell r="A54">
            <v>6</v>
          </cell>
          <cell r="B54" t="str">
            <v>Уборщик служебных помещений</v>
          </cell>
        </row>
        <row r="55">
          <cell r="A55">
            <v>7</v>
          </cell>
          <cell r="B55" t="str">
            <v>Слесарь-сантехник </v>
          </cell>
        </row>
        <row r="56">
          <cell r="B56" t="str">
            <v>Итого по рабочим профессиям:</v>
          </cell>
        </row>
        <row r="57">
          <cell r="B57" t="str">
            <v>Итого за счет средств муниципального бюджета:</v>
          </cell>
        </row>
        <row r="58">
          <cell r="B58" t="str">
            <v>Всего по штатному расписанию:</v>
          </cell>
        </row>
        <row r="60">
          <cell r="B60" t="str">
            <v>1. Фот за счет краевого бюджета:</v>
          </cell>
        </row>
        <row r="61">
          <cell r="B61" t="str">
            <v>Начислено за 8 месяцев</v>
          </cell>
        </row>
        <row r="62">
          <cell r="B62" t="str">
            <v>Фот на сентябрь-декабрь</v>
          </cell>
        </row>
        <row r="63">
          <cell r="B63" t="str">
            <v>Штатное расписание</v>
          </cell>
        </row>
        <row r="64">
          <cell r="B64" t="str">
            <v>Тарификация</v>
          </cell>
        </row>
        <row r="65">
          <cell r="B65" t="str">
            <v>3 дня Б/Л за счет работодателя</v>
          </cell>
        </row>
        <row r="66">
          <cell r="B66" t="str">
            <v>Прочие стимулирующие выплаты</v>
          </cell>
        </row>
        <row r="67">
          <cell r="B67" t="str">
            <v>Фот за 12 месяцев</v>
          </cell>
        </row>
        <row r="69">
          <cell r="B69" t="str">
            <v>Фот за счет местного бюджета:</v>
          </cell>
        </row>
        <row r="70">
          <cell r="B70" t="str">
            <v>Начислено за 8 месяцев</v>
          </cell>
        </row>
        <row r="71">
          <cell r="B71" t="str">
            <v>Фот на сентябрь-декабрь</v>
          </cell>
        </row>
        <row r="72">
          <cell r="B72" t="str">
            <v>Фот за 12 месяцев</v>
          </cell>
        </row>
        <row r="74">
          <cell r="B74" t="str">
            <v>Всего ФОТ за 2016 год по штатному расписанию:</v>
          </cell>
        </row>
        <row r="77">
          <cell r="B77" t="str">
            <v>Утверждено за счет краевого бюджета</v>
          </cell>
        </row>
        <row r="78">
          <cell r="B78" t="str">
            <v>Утверждено за счет местного бюджета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BE133"/>
  <sheetViews>
    <sheetView tabSelected="1" view="pageBreakPreview" zoomScale="70" zoomScaleNormal="75" zoomScaleSheetLayoutView="70" zoomScalePageLayoutView="0" workbookViewId="0" topLeftCell="A1">
      <selection activeCell="B86" sqref="B86"/>
    </sheetView>
  </sheetViews>
  <sheetFormatPr defaultColWidth="8.875" defaultRowHeight="12.75"/>
  <cols>
    <col min="1" max="1" width="4.125" style="4" customWidth="1"/>
    <col min="2" max="2" width="45.75390625" style="3" customWidth="1"/>
    <col min="3" max="3" width="21.75390625" style="3" customWidth="1"/>
    <col min="4" max="5" width="5.75390625" style="4" customWidth="1"/>
    <col min="6" max="6" width="10.75390625" style="4" customWidth="1"/>
    <col min="7" max="7" width="8.25390625" style="4" customWidth="1"/>
    <col min="8" max="8" width="15.75390625" style="4" customWidth="1"/>
    <col min="9" max="9" width="6.625" style="4" customWidth="1"/>
    <col min="10" max="10" width="14.00390625" style="4" customWidth="1"/>
    <col min="11" max="11" width="5.75390625" style="4" customWidth="1"/>
    <col min="12" max="12" width="13.625" style="4" customWidth="1"/>
    <col min="13" max="13" width="5.75390625" style="4" customWidth="1"/>
    <col min="14" max="14" width="11.00390625" style="4" customWidth="1"/>
    <col min="15" max="15" width="5.75390625" style="4" customWidth="1"/>
    <col min="16" max="16" width="11.00390625" style="4" customWidth="1"/>
    <col min="17" max="17" width="5.75390625" style="4" customWidth="1"/>
    <col min="18" max="18" width="12.875" style="4" customWidth="1"/>
    <col min="19" max="19" width="5.75390625" style="4" customWidth="1"/>
    <col min="20" max="20" width="9.25390625" style="4" customWidth="1"/>
    <col min="21" max="21" width="5.75390625" style="4" customWidth="1"/>
    <col min="22" max="22" width="9.875" style="4" customWidth="1"/>
    <col min="23" max="23" width="5.75390625" style="4" customWidth="1"/>
    <col min="24" max="24" width="12.375" style="4" customWidth="1"/>
    <col min="25" max="25" width="13.125" style="4" customWidth="1"/>
    <col min="26" max="26" width="5.75390625" style="4" customWidth="1"/>
    <col min="27" max="27" width="13.375" style="4" customWidth="1"/>
    <col min="28" max="28" width="12.25390625" style="4" customWidth="1"/>
    <col min="29" max="29" width="12.125" style="4" customWidth="1"/>
    <col min="30" max="30" width="11.25390625" style="4" customWidth="1"/>
    <col min="31" max="31" width="5.75390625" style="4" customWidth="1"/>
    <col min="32" max="32" width="8.375" style="4" customWidth="1"/>
    <col min="33" max="33" width="5.75390625" style="4" customWidth="1"/>
    <col min="34" max="34" width="11.375" style="4" customWidth="1"/>
    <col min="35" max="35" width="5.75390625" style="4" customWidth="1"/>
    <col min="36" max="36" width="8.375" style="4" customWidth="1"/>
    <col min="37" max="37" width="5.75390625" style="4" customWidth="1"/>
    <col min="38" max="38" width="12.00390625" style="4" customWidth="1"/>
    <col min="39" max="39" width="5.75390625" style="4" customWidth="1"/>
    <col min="40" max="40" width="12.875" style="4" customWidth="1"/>
    <col min="41" max="41" width="7.625" style="4" customWidth="1"/>
    <col min="42" max="42" width="13.125" style="4" customWidth="1"/>
    <col min="43" max="43" width="13.00390625" style="4" customWidth="1"/>
    <col min="44" max="44" width="5.25390625" style="4" customWidth="1"/>
    <col min="45" max="45" width="5.75390625" style="4" customWidth="1"/>
    <col min="46" max="46" width="11.375" style="4" customWidth="1"/>
    <col min="47" max="47" width="15.125" style="84" customWidth="1"/>
    <col min="48" max="48" width="13.25390625" style="84" customWidth="1"/>
    <col min="49" max="49" width="15.00390625" style="84" customWidth="1"/>
    <col min="50" max="52" width="16.375" style="84" customWidth="1"/>
    <col min="53" max="53" width="18.875" style="39" customWidth="1"/>
    <col min="54" max="54" width="15.00390625" style="39" customWidth="1"/>
    <col min="55" max="57" width="8.875" style="39" customWidth="1"/>
    <col min="58" max="16384" width="8.875" style="4" customWidth="1"/>
  </cols>
  <sheetData>
    <row r="1" spans="2:57" s="12" customFormat="1" ht="18.75">
      <c r="B1" s="13"/>
      <c r="C1" s="2"/>
      <c r="D1" s="2"/>
      <c r="E1" s="2"/>
      <c r="F1" s="2"/>
      <c r="AR1" s="6" t="s">
        <v>21</v>
      </c>
      <c r="AS1" s="6"/>
      <c r="AT1" s="6"/>
      <c r="AU1" s="37"/>
      <c r="AV1" s="78"/>
      <c r="AW1" s="78"/>
      <c r="AX1" s="78"/>
      <c r="AY1" s="78"/>
      <c r="AZ1" s="78"/>
      <c r="BA1" s="37"/>
      <c r="BB1" s="37"/>
      <c r="BC1" s="37"/>
      <c r="BD1" s="37"/>
      <c r="BE1" s="37"/>
    </row>
    <row r="2" spans="2:57" s="12" customFormat="1" ht="19.5" customHeight="1">
      <c r="B2" s="13"/>
      <c r="C2" s="2"/>
      <c r="D2" s="2"/>
      <c r="E2" s="2"/>
      <c r="F2" s="2"/>
      <c r="H2" s="14"/>
      <c r="I2" s="14"/>
      <c r="J2" s="14"/>
      <c r="K2" s="14"/>
      <c r="L2" s="14"/>
      <c r="M2" s="14"/>
      <c r="AR2" s="214" t="s">
        <v>55</v>
      </c>
      <c r="AS2" s="214"/>
      <c r="AT2" s="214"/>
      <c r="AU2" s="214"/>
      <c r="AV2" s="38"/>
      <c r="AW2" s="78"/>
      <c r="AX2" s="78"/>
      <c r="AY2" s="78"/>
      <c r="AZ2" s="78"/>
      <c r="BA2" s="37"/>
      <c r="BB2" s="37"/>
      <c r="BC2" s="38"/>
      <c r="BD2" s="38"/>
      <c r="BE2" s="38"/>
    </row>
    <row r="3" spans="2:57" s="12" customFormat="1" ht="26.25" customHeight="1">
      <c r="B3" s="13"/>
      <c r="C3" s="2"/>
      <c r="D3" s="2"/>
      <c r="E3" s="2"/>
      <c r="F3" s="2"/>
      <c r="G3" s="22"/>
      <c r="H3" s="205"/>
      <c r="I3" s="205"/>
      <c r="J3" s="205"/>
      <c r="K3" s="205"/>
      <c r="L3" s="14"/>
      <c r="M3" s="14"/>
      <c r="AR3" s="10"/>
      <c r="AS3" s="10"/>
      <c r="AT3" s="10"/>
      <c r="AU3" s="79"/>
      <c r="AV3" s="79"/>
      <c r="AW3" s="206"/>
      <c r="AX3" s="206"/>
      <c r="AY3" s="80"/>
      <c r="AZ3" s="80"/>
      <c r="BA3" s="37"/>
      <c r="BB3" s="37"/>
      <c r="BC3" s="202"/>
      <c r="BD3" s="202"/>
      <c r="BE3" s="38"/>
    </row>
    <row r="4" spans="1:52" ht="18.75">
      <c r="A4" s="5"/>
      <c r="B4" s="2"/>
      <c r="C4" s="2"/>
      <c r="D4" s="2"/>
      <c r="E4" s="2"/>
      <c r="F4" s="2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4"/>
      <c r="AS4" s="24"/>
      <c r="AT4" s="24"/>
      <c r="AU4" s="81"/>
      <c r="AV4" s="81"/>
      <c r="AW4" s="203"/>
      <c r="AX4" s="203"/>
      <c r="AY4" s="82"/>
      <c r="AZ4" s="82"/>
    </row>
    <row r="5" spans="1:48" ht="18.75">
      <c r="A5" s="15"/>
      <c r="B5" s="2"/>
      <c r="C5" s="2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26"/>
      <c r="AS5" s="26"/>
      <c r="AT5" s="26"/>
      <c r="AU5" s="83"/>
      <c r="AV5" s="83"/>
    </row>
    <row r="6" spans="1:48" ht="21" customHeight="1">
      <c r="A6" s="5"/>
      <c r="B6" s="25"/>
      <c r="C6" s="25"/>
      <c r="D6" s="11"/>
      <c r="E6" s="16"/>
      <c r="F6" s="11"/>
      <c r="G6" s="11"/>
      <c r="H6" s="11"/>
      <c r="I6" s="204" t="s">
        <v>22</v>
      </c>
      <c r="J6" s="204"/>
      <c r="K6" s="204"/>
      <c r="L6" s="204"/>
      <c r="M6" s="204"/>
      <c r="N6" s="204"/>
      <c r="O6" s="204"/>
      <c r="P6" s="204"/>
      <c r="Q6" s="204"/>
      <c r="R6" s="204"/>
      <c r="S6" s="204"/>
      <c r="T6" s="204"/>
      <c r="U6" s="204"/>
      <c r="V6" s="204"/>
      <c r="W6" s="204"/>
      <c r="X6" s="204"/>
      <c r="Y6" s="204"/>
      <c r="Z6" s="16"/>
      <c r="AA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201" t="s">
        <v>49</v>
      </c>
      <c r="AS6" s="201"/>
      <c r="AT6" s="201"/>
      <c r="AU6" s="201"/>
      <c r="AV6" s="85"/>
    </row>
    <row r="7" spans="1:48" ht="37.5" customHeight="1">
      <c r="A7" s="5"/>
      <c r="B7" s="25"/>
      <c r="C7" s="25"/>
      <c r="D7" s="27"/>
      <c r="E7" s="27"/>
      <c r="F7" s="27"/>
      <c r="G7" s="47" t="s">
        <v>54</v>
      </c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28"/>
      <c r="AA7" s="28"/>
      <c r="AB7" s="1"/>
      <c r="AC7" s="1"/>
      <c r="AD7" s="1"/>
      <c r="AE7" s="1"/>
      <c r="AF7" s="1"/>
      <c r="AG7" s="1"/>
      <c r="AH7" s="1"/>
      <c r="AI7" s="1"/>
      <c r="AJ7" s="28"/>
      <c r="AK7" s="28"/>
      <c r="AL7" s="28"/>
      <c r="AM7" s="28"/>
      <c r="AN7" s="28"/>
      <c r="AO7" s="28"/>
      <c r="AP7" s="28"/>
      <c r="AQ7" s="28"/>
      <c r="AR7" s="201"/>
      <c r="AS7" s="201"/>
      <c r="AT7" s="201"/>
      <c r="AU7" s="201"/>
      <c r="AV7" s="85"/>
    </row>
    <row r="8" spans="1:52" ht="18.75">
      <c r="A8" s="5"/>
      <c r="B8" s="25"/>
      <c r="C8" s="25"/>
      <c r="D8" s="11"/>
      <c r="E8" s="17"/>
      <c r="F8" s="11"/>
      <c r="G8" s="11"/>
      <c r="H8" s="17"/>
      <c r="I8" s="213" t="s">
        <v>0</v>
      </c>
      <c r="J8" s="213"/>
      <c r="K8" s="213"/>
      <c r="L8" s="213"/>
      <c r="M8" s="213"/>
      <c r="N8" s="213"/>
      <c r="O8" s="213"/>
      <c r="P8" s="213"/>
      <c r="Q8" s="213"/>
      <c r="R8" s="213"/>
      <c r="S8" s="213"/>
      <c r="T8" s="213"/>
      <c r="U8" s="213"/>
      <c r="V8" s="213"/>
      <c r="W8" s="213"/>
      <c r="X8" s="213"/>
      <c r="Y8" s="213"/>
      <c r="Z8" s="17"/>
      <c r="AA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0"/>
      <c r="AS8" s="10"/>
      <c r="AT8" s="10"/>
      <c r="AU8" s="79"/>
      <c r="AV8" s="79"/>
      <c r="AW8" s="206"/>
      <c r="AX8" s="206"/>
      <c r="AY8" s="80"/>
      <c r="AZ8" s="80"/>
    </row>
    <row r="9" spans="1:52" ht="24" customHeight="1">
      <c r="A9" s="5"/>
      <c r="B9" s="25"/>
      <c r="C9" s="25"/>
      <c r="D9" s="11"/>
      <c r="E9" s="18"/>
      <c r="F9" s="11"/>
      <c r="G9" s="11"/>
      <c r="H9" s="11"/>
      <c r="I9" s="210" t="s">
        <v>59</v>
      </c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  <c r="Y9" s="210"/>
      <c r="Z9" s="5"/>
      <c r="AA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211"/>
      <c r="AV9" s="211"/>
      <c r="AW9" s="212"/>
      <c r="AX9" s="212"/>
      <c r="AY9" s="82"/>
      <c r="AZ9" s="82"/>
    </row>
    <row r="10" spans="1:46" ht="8.25" customHeight="1" thickBot="1">
      <c r="A10" s="19"/>
      <c r="B10" s="25"/>
      <c r="C10" s="2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</row>
    <row r="11" spans="1:52" ht="25.5" customHeight="1" thickBot="1">
      <c r="A11" s="223" t="s">
        <v>23</v>
      </c>
      <c r="B11" s="226" t="s">
        <v>24</v>
      </c>
      <c r="C11" s="226" t="s">
        <v>25</v>
      </c>
      <c r="D11" s="226" t="s">
        <v>26</v>
      </c>
      <c r="E11" s="226" t="s">
        <v>27</v>
      </c>
      <c r="F11" s="226" t="s">
        <v>28</v>
      </c>
      <c r="G11" s="241" t="s">
        <v>29</v>
      </c>
      <c r="H11" s="238" t="s">
        <v>30</v>
      </c>
      <c r="I11" s="221" t="s">
        <v>31</v>
      </c>
      <c r="J11" s="221"/>
      <c r="K11" s="221"/>
      <c r="L11" s="221"/>
      <c r="M11" s="221"/>
      <c r="N11" s="221"/>
      <c r="O11" s="221"/>
      <c r="P11" s="221"/>
      <c r="Q11" s="221"/>
      <c r="R11" s="221"/>
      <c r="S11" s="221"/>
      <c r="T11" s="221"/>
      <c r="U11" s="221"/>
      <c r="V11" s="221"/>
      <c r="W11" s="221"/>
      <c r="X11" s="221"/>
      <c r="Y11" s="222"/>
      <c r="Z11" s="220" t="s">
        <v>32</v>
      </c>
      <c r="AA11" s="221"/>
      <c r="AB11" s="221"/>
      <c r="AC11" s="221"/>
      <c r="AD11" s="221"/>
      <c r="AE11" s="221"/>
      <c r="AF11" s="221"/>
      <c r="AG11" s="221"/>
      <c r="AH11" s="221"/>
      <c r="AI11" s="221"/>
      <c r="AJ11" s="221"/>
      <c r="AK11" s="221"/>
      <c r="AL11" s="221"/>
      <c r="AM11" s="221"/>
      <c r="AN11" s="221"/>
      <c r="AO11" s="221"/>
      <c r="AP11" s="221"/>
      <c r="AQ11" s="221"/>
      <c r="AR11" s="221"/>
      <c r="AS11" s="221"/>
      <c r="AT11" s="222"/>
      <c r="AU11" s="207" t="s">
        <v>33</v>
      </c>
      <c r="AV11" s="207" t="s">
        <v>34</v>
      </c>
      <c r="AW11" s="207" t="s">
        <v>35</v>
      </c>
      <c r="AX11" s="207" t="s">
        <v>36</v>
      </c>
      <c r="AY11" s="231" t="s">
        <v>60</v>
      </c>
      <c r="AZ11" s="233" t="s">
        <v>53</v>
      </c>
    </row>
    <row r="12" spans="1:57" s="29" customFormat="1" ht="108" customHeight="1" thickBot="1">
      <c r="A12" s="224"/>
      <c r="B12" s="227"/>
      <c r="C12" s="229"/>
      <c r="D12" s="227"/>
      <c r="E12" s="227"/>
      <c r="F12" s="227"/>
      <c r="G12" s="242"/>
      <c r="H12" s="239"/>
      <c r="I12" s="236" t="s">
        <v>20</v>
      </c>
      <c r="J12" s="237"/>
      <c r="K12" s="216" t="s">
        <v>37</v>
      </c>
      <c r="L12" s="209"/>
      <c r="M12" s="209" t="s">
        <v>38</v>
      </c>
      <c r="N12" s="209"/>
      <c r="O12" s="215" t="s">
        <v>16</v>
      </c>
      <c r="P12" s="216"/>
      <c r="Q12" s="209" t="s">
        <v>7</v>
      </c>
      <c r="R12" s="209"/>
      <c r="S12" s="215" t="s">
        <v>39</v>
      </c>
      <c r="T12" s="216"/>
      <c r="U12" s="209" t="s">
        <v>40</v>
      </c>
      <c r="V12" s="209"/>
      <c r="W12" s="209" t="s">
        <v>41</v>
      </c>
      <c r="X12" s="209"/>
      <c r="Y12" s="235"/>
      <c r="Z12" s="225" t="s">
        <v>8</v>
      </c>
      <c r="AA12" s="209"/>
      <c r="AB12" s="20" t="s">
        <v>42</v>
      </c>
      <c r="AC12" s="21" t="s">
        <v>13</v>
      </c>
      <c r="AD12" s="21" t="s">
        <v>12</v>
      </c>
      <c r="AE12" s="215" t="s">
        <v>11</v>
      </c>
      <c r="AF12" s="216"/>
      <c r="AG12" s="209" t="s">
        <v>9</v>
      </c>
      <c r="AH12" s="209"/>
      <c r="AI12" s="217" t="s">
        <v>43</v>
      </c>
      <c r="AJ12" s="218"/>
      <c r="AK12" s="215" t="s">
        <v>10</v>
      </c>
      <c r="AL12" s="219"/>
      <c r="AM12" s="209" t="s">
        <v>6</v>
      </c>
      <c r="AN12" s="209"/>
      <c r="AO12" s="209" t="s">
        <v>14</v>
      </c>
      <c r="AP12" s="209"/>
      <c r="AQ12" s="209"/>
      <c r="AR12" s="209" t="s">
        <v>15</v>
      </c>
      <c r="AS12" s="209"/>
      <c r="AT12" s="235"/>
      <c r="AU12" s="208"/>
      <c r="AV12" s="208"/>
      <c r="AW12" s="208"/>
      <c r="AX12" s="208"/>
      <c r="AY12" s="232"/>
      <c r="AZ12" s="234"/>
      <c r="BA12" s="40"/>
      <c r="BB12" s="40"/>
      <c r="BC12" s="40"/>
      <c r="BD12" s="40"/>
      <c r="BE12" s="40"/>
    </row>
    <row r="13" spans="1:52" ht="21" customHeight="1" thickBot="1">
      <c r="A13" s="225"/>
      <c r="B13" s="228"/>
      <c r="C13" s="230"/>
      <c r="D13" s="228"/>
      <c r="E13" s="228"/>
      <c r="F13" s="228"/>
      <c r="G13" s="243"/>
      <c r="H13" s="240"/>
      <c r="I13" s="30" t="s">
        <v>17</v>
      </c>
      <c r="J13" s="31" t="s">
        <v>18</v>
      </c>
      <c r="K13" s="30" t="s">
        <v>17</v>
      </c>
      <c r="L13" s="31" t="s">
        <v>18</v>
      </c>
      <c r="M13" s="32" t="s">
        <v>17</v>
      </c>
      <c r="N13" s="31" t="s">
        <v>18</v>
      </c>
      <c r="O13" s="32" t="s">
        <v>17</v>
      </c>
      <c r="P13" s="31" t="s">
        <v>18</v>
      </c>
      <c r="Q13" s="32" t="s">
        <v>17</v>
      </c>
      <c r="R13" s="31" t="s">
        <v>18</v>
      </c>
      <c r="S13" s="32" t="s">
        <v>17</v>
      </c>
      <c r="T13" s="31" t="s">
        <v>18</v>
      </c>
      <c r="U13" s="32" t="s">
        <v>17</v>
      </c>
      <c r="V13" s="31" t="s">
        <v>18</v>
      </c>
      <c r="W13" s="32" t="s">
        <v>17</v>
      </c>
      <c r="X13" s="32" t="s">
        <v>19</v>
      </c>
      <c r="Y13" s="67" t="s">
        <v>18</v>
      </c>
      <c r="Z13" s="94" t="s">
        <v>17</v>
      </c>
      <c r="AA13" s="31" t="s">
        <v>18</v>
      </c>
      <c r="AB13" s="31" t="s">
        <v>18</v>
      </c>
      <c r="AC13" s="31" t="s">
        <v>18</v>
      </c>
      <c r="AD13" s="31" t="s">
        <v>18</v>
      </c>
      <c r="AE13" s="32" t="s">
        <v>17</v>
      </c>
      <c r="AF13" s="31" t="s">
        <v>18</v>
      </c>
      <c r="AG13" s="32" t="s">
        <v>17</v>
      </c>
      <c r="AH13" s="31" t="s">
        <v>18</v>
      </c>
      <c r="AI13" s="32" t="s">
        <v>17</v>
      </c>
      <c r="AJ13" s="31" t="s">
        <v>18</v>
      </c>
      <c r="AK13" s="32" t="s">
        <v>17</v>
      </c>
      <c r="AL13" s="31" t="s">
        <v>18</v>
      </c>
      <c r="AM13" s="32" t="s">
        <v>17</v>
      </c>
      <c r="AN13" s="31" t="s">
        <v>18</v>
      </c>
      <c r="AO13" s="32" t="s">
        <v>17</v>
      </c>
      <c r="AP13" s="32" t="s">
        <v>19</v>
      </c>
      <c r="AQ13" s="31" t="s">
        <v>18</v>
      </c>
      <c r="AR13" s="33" t="s">
        <v>44</v>
      </c>
      <c r="AS13" s="33" t="s">
        <v>4</v>
      </c>
      <c r="AT13" s="34" t="s">
        <v>5</v>
      </c>
      <c r="AU13" s="99" t="s">
        <v>5</v>
      </c>
      <c r="AV13" s="99" t="s">
        <v>5</v>
      </c>
      <c r="AW13" s="99" t="s">
        <v>5</v>
      </c>
      <c r="AX13" s="99" t="s">
        <v>5</v>
      </c>
      <c r="AY13" s="86"/>
      <c r="AZ13" s="87"/>
    </row>
    <row r="14" spans="1:52" ht="13.5" thickBot="1">
      <c r="A14" s="66">
        <v>1</v>
      </c>
      <c r="B14" s="31">
        <v>2</v>
      </c>
      <c r="C14" s="31">
        <v>3</v>
      </c>
      <c r="D14" s="31">
        <v>4</v>
      </c>
      <c r="E14" s="31">
        <v>5</v>
      </c>
      <c r="F14" s="31">
        <v>6</v>
      </c>
      <c r="G14" s="134">
        <v>7</v>
      </c>
      <c r="H14" s="143">
        <v>8</v>
      </c>
      <c r="I14" s="138">
        <v>9</v>
      </c>
      <c r="J14" s="31">
        <v>10</v>
      </c>
      <c r="K14" s="31">
        <v>11</v>
      </c>
      <c r="L14" s="31">
        <v>12</v>
      </c>
      <c r="M14" s="31">
        <v>13</v>
      </c>
      <c r="N14" s="31">
        <v>14</v>
      </c>
      <c r="O14" s="31">
        <v>15</v>
      </c>
      <c r="P14" s="31">
        <v>16</v>
      </c>
      <c r="Q14" s="31">
        <v>17</v>
      </c>
      <c r="R14" s="31">
        <v>18</v>
      </c>
      <c r="S14" s="31">
        <v>19</v>
      </c>
      <c r="T14" s="31">
        <v>20</v>
      </c>
      <c r="U14" s="31">
        <v>21</v>
      </c>
      <c r="V14" s="31">
        <v>22</v>
      </c>
      <c r="W14" s="31">
        <v>23</v>
      </c>
      <c r="X14" s="31">
        <v>24</v>
      </c>
      <c r="Y14" s="67">
        <v>25</v>
      </c>
      <c r="Z14" s="66">
        <v>26</v>
      </c>
      <c r="AA14" s="31">
        <v>27</v>
      </c>
      <c r="AB14" s="31">
        <v>28</v>
      </c>
      <c r="AC14" s="31">
        <v>29</v>
      </c>
      <c r="AD14" s="31">
        <v>30</v>
      </c>
      <c r="AE14" s="31">
        <v>31</v>
      </c>
      <c r="AF14" s="31">
        <v>32</v>
      </c>
      <c r="AG14" s="31">
        <v>33</v>
      </c>
      <c r="AH14" s="31">
        <v>34</v>
      </c>
      <c r="AI14" s="31">
        <v>35</v>
      </c>
      <c r="AJ14" s="31">
        <v>36</v>
      </c>
      <c r="AK14" s="31">
        <v>37</v>
      </c>
      <c r="AL14" s="31">
        <v>38</v>
      </c>
      <c r="AM14" s="31">
        <v>39</v>
      </c>
      <c r="AN14" s="31">
        <v>40</v>
      </c>
      <c r="AO14" s="31">
        <v>41</v>
      </c>
      <c r="AP14" s="31">
        <v>42</v>
      </c>
      <c r="AQ14" s="31">
        <v>43</v>
      </c>
      <c r="AR14" s="31">
        <v>44</v>
      </c>
      <c r="AS14" s="31">
        <v>45</v>
      </c>
      <c r="AT14" s="67">
        <v>46</v>
      </c>
      <c r="AU14" s="100">
        <v>47</v>
      </c>
      <c r="AV14" s="100">
        <v>48</v>
      </c>
      <c r="AW14" s="100">
        <v>49</v>
      </c>
      <c r="AX14" s="100">
        <v>50</v>
      </c>
      <c r="AY14" s="88">
        <v>51</v>
      </c>
      <c r="AZ14" s="89">
        <v>52</v>
      </c>
    </row>
    <row r="15" spans="1:57" s="12" customFormat="1" ht="41.25" customHeight="1" thickBot="1">
      <c r="A15" s="147">
        <v>1</v>
      </c>
      <c r="B15" s="48"/>
      <c r="C15" s="48" t="s">
        <v>3</v>
      </c>
      <c r="D15" s="148" t="s">
        <v>63</v>
      </c>
      <c r="E15" s="149">
        <v>25</v>
      </c>
      <c r="F15" s="150">
        <v>8555</v>
      </c>
      <c r="G15" s="151">
        <v>1</v>
      </c>
      <c r="H15" s="152">
        <f>F15*G15</f>
        <v>8555</v>
      </c>
      <c r="I15" s="153"/>
      <c r="J15" s="154">
        <v>5848</v>
      </c>
      <c r="K15" s="155">
        <v>0.15</v>
      </c>
      <c r="L15" s="156">
        <f>+K15*F15</f>
        <v>1283.25</v>
      </c>
      <c r="M15" s="157"/>
      <c r="N15" s="156">
        <f>+M15*F15</f>
        <v>0</v>
      </c>
      <c r="O15" s="157"/>
      <c r="P15" s="156">
        <f>+O15*F15</f>
        <v>0</v>
      </c>
      <c r="Q15" s="157"/>
      <c r="R15" s="156">
        <f>+Q15*F15</f>
        <v>0</v>
      </c>
      <c r="S15" s="157"/>
      <c r="T15" s="156">
        <f>+S15*F15</f>
        <v>0</v>
      </c>
      <c r="U15" s="157"/>
      <c r="V15" s="156">
        <f>+U15*F15</f>
        <v>0</v>
      </c>
      <c r="W15" s="157"/>
      <c r="X15" s="158"/>
      <c r="Y15" s="159">
        <f>+W15*F15</f>
        <v>0</v>
      </c>
      <c r="Z15" s="160">
        <v>0.2</v>
      </c>
      <c r="AA15" s="156">
        <f>Z15*H15</f>
        <v>1711</v>
      </c>
      <c r="AB15" s="161"/>
      <c r="AC15" s="161"/>
      <c r="AD15" s="161"/>
      <c r="AE15" s="157"/>
      <c r="AF15" s="156">
        <f>+AE15*F15</f>
        <v>0</v>
      </c>
      <c r="AG15" s="155">
        <v>0.1</v>
      </c>
      <c r="AH15" s="156">
        <f>+AG15*F15</f>
        <v>855.5</v>
      </c>
      <c r="AI15" s="157"/>
      <c r="AJ15" s="156">
        <f>+AI15*F15</f>
        <v>0</v>
      </c>
      <c r="AK15" s="155">
        <v>0.15</v>
      </c>
      <c r="AL15" s="156">
        <f>+AK15*F15</f>
        <v>1283.25</v>
      </c>
      <c r="AM15" s="157"/>
      <c r="AN15" s="156">
        <f>+AM15*F15</f>
        <v>0</v>
      </c>
      <c r="AO15" s="155">
        <v>0.1</v>
      </c>
      <c r="AP15" s="162" t="s">
        <v>64</v>
      </c>
      <c r="AQ15" s="156">
        <f>+AO15*F15</f>
        <v>855.5</v>
      </c>
      <c r="AR15" s="163"/>
      <c r="AS15" s="164"/>
      <c r="AT15" s="159">
        <f>+AR15*AS15</f>
        <v>0</v>
      </c>
      <c r="AU15" s="165">
        <f>+H15</f>
        <v>8555</v>
      </c>
      <c r="AV15" s="165">
        <f>+L15+N15+P15+R15+T15+V15+Y15+J15</f>
        <v>7131.25</v>
      </c>
      <c r="AW15" s="165">
        <f>+AB15+AC15+AD15+AF15+AH15+AJ15+AL15+AN15+AQ15+AT15+AA15</f>
        <v>4705.25</v>
      </c>
      <c r="AX15" s="165">
        <f>+AU15+AV15+AW15</f>
        <v>20391.5</v>
      </c>
      <c r="AY15" s="64"/>
      <c r="AZ15" s="165">
        <f>AX15+AY15</f>
        <v>20391.5</v>
      </c>
      <c r="BA15" s="37"/>
      <c r="BB15" s="37"/>
      <c r="BC15" s="37"/>
      <c r="BD15" s="37"/>
      <c r="BE15" s="37"/>
    </row>
    <row r="16" spans="1:57" s="12" customFormat="1" ht="33.75" customHeight="1" thickBot="1">
      <c r="A16" s="106"/>
      <c r="B16" s="107" t="s">
        <v>57</v>
      </c>
      <c r="C16" s="107"/>
      <c r="D16" s="108"/>
      <c r="E16" s="108"/>
      <c r="F16" s="109"/>
      <c r="G16" s="135">
        <f>G15</f>
        <v>1</v>
      </c>
      <c r="H16" s="144">
        <f>H15</f>
        <v>8555</v>
      </c>
      <c r="I16" s="139"/>
      <c r="J16" s="111">
        <f>J15</f>
        <v>5848</v>
      </c>
      <c r="K16" s="112"/>
      <c r="L16" s="111">
        <f>L15</f>
        <v>1283.25</v>
      </c>
      <c r="M16" s="112"/>
      <c r="N16" s="111">
        <f>N15</f>
        <v>0</v>
      </c>
      <c r="O16" s="112"/>
      <c r="P16" s="111">
        <f>P15</f>
        <v>0</v>
      </c>
      <c r="Q16" s="112"/>
      <c r="R16" s="111">
        <f>R15</f>
        <v>0</v>
      </c>
      <c r="S16" s="112"/>
      <c r="T16" s="111">
        <f>T15</f>
        <v>0</v>
      </c>
      <c r="U16" s="112"/>
      <c r="V16" s="111">
        <f>V15</f>
        <v>0</v>
      </c>
      <c r="W16" s="112"/>
      <c r="X16" s="109"/>
      <c r="Y16" s="113">
        <f>Y15</f>
        <v>0</v>
      </c>
      <c r="Z16" s="110"/>
      <c r="AA16" s="111">
        <f>AA15</f>
        <v>1711</v>
      </c>
      <c r="AB16" s="109">
        <f>AB15</f>
        <v>0</v>
      </c>
      <c r="AC16" s="109">
        <f>AC15</f>
        <v>0</v>
      </c>
      <c r="AD16" s="109">
        <f>AD15</f>
        <v>0</v>
      </c>
      <c r="AE16" s="112"/>
      <c r="AF16" s="111">
        <f>AF15</f>
        <v>0</v>
      </c>
      <c r="AG16" s="124"/>
      <c r="AH16" s="111">
        <f>AH15</f>
        <v>855.5</v>
      </c>
      <c r="AI16" s="112"/>
      <c r="AJ16" s="111">
        <f>AJ15</f>
        <v>0</v>
      </c>
      <c r="AK16" s="124"/>
      <c r="AL16" s="111">
        <f>AL15</f>
        <v>1283.25</v>
      </c>
      <c r="AM16" s="112"/>
      <c r="AN16" s="111">
        <f>AN15</f>
        <v>0</v>
      </c>
      <c r="AO16" s="124"/>
      <c r="AP16" s="125"/>
      <c r="AQ16" s="111">
        <f>AQ15</f>
        <v>855.5</v>
      </c>
      <c r="AR16" s="126"/>
      <c r="AS16" s="109"/>
      <c r="AT16" s="113">
        <f>AT15</f>
        <v>0</v>
      </c>
      <c r="AU16" s="114">
        <f aca="true" t="shared" si="0" ref="AU16:AZ16">AU15</f>
        <v>8555</v>
      </c>
      <c r="AV16" s="114">
        <f t="shared" si="0"/>
        <v>7131.25</v>
      </c>
      <c r="AW16" s="114">
        <f t="shared" si="0"/>
        <v>4705.25</v>
      </c>
      <c r="AX16" s="114">
        <f t="shared" si="0"/>
        <v>20391.5</v>
      </c>
      <c r="AY16" s="90">
        <f t="shared" si="0"/>
        <v>0</v>
      </c>
      <c r="AZ16" s="114">
        <f t="shared" si="0"/>
        <v>20391.5</v>
      </c>
      <c r="BA16" s="37"/>
      <c r="BB16" s="37"/>
      <c r="BC16" s="37"/>
      <c r="BD16" s="37"/>
      <c r="BE16" s="37"/>
    </row>
    <row r="17" spans="1:57" s="12" customFormat="1" ht="41.25" customHeight="1">
      <c r="A17" s="149">
        <v>2</v>
      </c>
      <c r="B17" s="48"/>
      <c r="C17" s="48" t="s">
        <v>2</v>
      </c>
      <c r="D17" s="148" t="s">
        <v>63</v>
      </c>
      <c r="E17" s="149">
        <v>52</v>
      </c>
      <c r="F17" s="166">
        <v>7580</v>
      </c>
      <c r="G17" s="167">
        <v>1</v>
      </c>
      <c r="H17" s="168">
        <f>F17*G17</f>
        <v>7580</v>
      </c>
      <c r="I17" s="169"/>
      <c r="J17" s="170">
        <f>+I17*F17</f>
        <v>0</v>
      </c>
      <c r="K17" s="155">
        <v>0.2</v>
      </c>
      <c r="L17" s="92">
        <f>+K17*F17</f>
        <v>1516</v>
      </c>
      <c r="M17" s="171"/>
      <c r="N17" s="170">
        <v>0</v>
      </c>
      <c r="O17" s="171"/>
      <c r="P17" s="170">
        <v>0</v>
      </c>
      <c r="Q17" s="171"/>
      <c r="R17" s="170">
        <v>0</v>
      </c>
      <c r="S17" s="171"/>
      <c r="T17" s="170">
        <v>0</v>
      </c>
      <c r="U17" s="171"/>
      <c r="V17" s="170">
        <v>0</v>
      </c>
      <c r="W17" s="171"/>
      <c r="X17" s="172"/>
      <c r="Y17" s="173">
        <f aca="true" t="shared" si="1" ref="Y17:Y76">+W17*F17</f>
        <v>0</v>
      </c>
      <c r="Z17" s="155">
        <v>0.2</v>
      </c>
      <c r="AA17" s="170">
        <f aca="true" t="shared" si="2" ref="AA17:AA76">Z17*H17</f>
        <v>1516</v>
      </c>
      <c r="AB17" s="174"/>
      <c r="AC17" s="175">
        <v>2600</v>
      </c>
      <c r="AD17" s="174"/>
      <c r="AE17" s="171"/>
      <c r="AF17" s="170">
        <v>0</v>
      </c>
      <c r="AG17" s="155"/>
      <c r="AH17" s="170">
        <f>+AG17*F17</f>
        <v>0</v>
      </c>
      <c r="AI17" s="171"/>
      <c r="AJ17" s="170">
        <v>0</v>
      </c>
      <c r="AK17" s="155"/>
      <c r="AL17" s="170">
        <v>0</v>
      </c>
      <c r="AM17" s="171"/>
      <c r="AN17" s="170">
        <f aca="true" t="shared" si="3" ref="AN17:AN53">+AM17*F17</f>
        <v>0</v>
      </c>
      <c r="AO17" s="155">
        <v>0.15</v>
      </c>
      <c r="AP17" s="162" t="s">
        <v>65</v>
      </c>
      <c r="AQ17" s="170">
        <f aca="true" t="shared" si="4" ref="AQ17:AQ76">+AO17*F17</f>
        <v>1137</v>
      </c>
      <c r="AR17" s="163"/>
      <c r="AS17" s="176"/>
      <c r="AT17" s="173">
        <f aca="true" t="shared" si="5" ref="AT17:AT49">+AR17*AS17</f>
        <v>0</v>
      </c>
      <c r="AU17" s="177">
        <f aca="true" t="shared" si="6" ref="AU17:AU48">+H17</f>
        <v>7580</v>
      </c>
      <c r="AV17" s="177">
        <f aca="true" t="shared" si="7" ref="AV17:AV49">+L17+N17+P17+R17+T17+V17+Y17+J17</f>
        <v>1516</v>
      </c>
      <c r="AW17" s="177">
        <f aca="true" t="shared" si="8" ref="AW17:AW48">+AB17+AC17+AD17+AF17+AH17+AJ17+AL17+AN17+AQ17+AT17+AA17</f>
        <v>5253</v>
      </c>
      <c r="AX17" s="177">
        <f aca="true" t="shared" si="9" ref="AX17:AX49">+AU17+AV17+AW17</f>
        <v>14349</v>
      </c>
      <c r="AY17" s="64"/>
      <c r="AZ17" s="177">
        <f aca="true" t="shared" si="10" ref="AZ17:AZ49">AX17+AY17</f>
        <v>14349</v>
      </c>
      <c r="BA17" s="37"/>
      <c r="BB17" s="37"/>
      <c r="BC17" s="37"/>
      <c r="BD17" s="37"/>
      <c r="BE17" s="37"/>
    </row>
    <row r="18" spans="1:57" s="12" customFormat="1" ht="41.25" customHeight="1">
      <c r="A18" s="149">
        <v>3</v>
      </c>
      <c r="B18" s="48"/>
      <c r="C18" s="48" t="s">
        <v>2</v>
      </c>
      <c r="D18" s="148">
        <v>1</v>
      </c>
      <c r="E18" s="149">
        <v>46</v>
      </c>
      <c r="F18" s="51">
        <v>7580</v>
      </c>
      <c r="G18" s="167">
        <v>1</v>
      </c>
      <c r="H18" s="145">
        <f>F18*G18</f>
        <v>7580</v>
      </c>
      <c r="I18" s="140"/>
      <c r="J18" s="92">
        <f>+I18*F18</f>
        <v>0</v>
      </c>
      <c r="K18" s="155">
        <v>0.2</v>
      </c>
      <c r="L18" s="92">
        <f>+K18*F18</f>
        <v>1516</v>
      </c>
      <c r="M18" s="46"/>
      <c r="N18" s="92">
        <v>0</v>
      </c>
      <c r="O18" s="46"/>
      <c r="P18" s="92">
        <v>0</v>
      </c>
      <c r="Q18" s="46"/>
      <c r="R18" s="92">
        <v>0</v>
      </c>
      <c r="S18" s="46"/>
      <c r="T18" s="92">
        <v>0</v>
      </c>
      <c r="U18" s="46"/>
      <c r="V18" s="92">
        <v>0</v>
      </c>
      <c r="W18" s="46"/>
      <c r="X18" s="65"/>
      <c r="Y18" s="96">
        <f>+W18*H18</f>
        <v>0</v>
      </c>
      <c r="Z18" s="155">
        <v>0.15</v>
      </c>
      <c r="AA18" s="92">
        <f>Z18*H18</f>
        <v>1137</v>
      </c>
      <c r="AB18" s="52"/>
      <c r="AC18" s="175">
        <v>2600</v>
      </c>
      <c r="AD18" s="52"/>
      <c r="AE18" s="46"/>
      <c r="AF18" s="92">
        <v>0</v>
      </c>
      <c r="AG18" s="155"/>
      <c r="AH18" s="92">
        <f>+AG18*F18</f>
        <v>0</v>
      </c>
      <c r="AI18" s="46"/>
      <c r="AJ18" s="92">
        <v>0</v>
      </c>
      <c r="AK18" s="155"/>
      <c r="AL18" s="92">
        <v>0</v>
      </c>
      <c r="AM18" s="46"/>
      <c r="AN18" s="92">
        <f>+AM18*H18</f>
        <v>0</v>
      </c>
      <c r="AO18" s="46"/>
      <c r="AP18" s="103"/>
      <c r="AQ18" s="92">
        <f>+AO18*H18</f>
        <v>0</v>
      </c>
      <c r="AR18" s="163"/>
      <c r="AS18" s="53"/>
      <c r="AT18" s="96">
        <f>+AR18*AS18</f>
        <v>0</v>
      </c>
      <c r="AU18" s="101">
        <f>+H18</f>
        <v>7580</v>
      </c>
      <c r="AV18" s="101">
        <f>+L18+N18+P18+R18+T18+V18+Y18+J18</f>
        <v>1516</v>
      </c>
      <c r="AW18" s="101">
        <f>+AB18+AC18+AD18+AF18+AH18+AJ18+AL18+AN18+AQ18+AT18+AA18</f>
        <v>3737</v>
      </c>
      <c r="AX18" s="101">
        <f>+AU18+AV18+AW18</f>
        <v>12833</v>
      </c>
      <c r="AY18" s="64"/>
      <c r="AZ18" s="101">
        <f t="shared" si="10"/>
        <v>12833</v>
      </c>
      <c r="BA18" s="37"/>
      <c r="BB18" s="37"/>
      <c r="BC18" s="37"/>
      <c r="BD18" s="37"/>
      <c r="BE18" s="37"/>
    </row>
    <row r="19" spans="1:57" s="12" customFormat="1" ht="41.25" customHeight="1">
      <c r="A19" s="149">
        <v>4</v>
      </c>
      <c r="B19" s="48"/>
      <c r="C19" s="48" t="s">
        <v>2</v>
      </c>
      <c r="D19" s="148">
        <v>2</v>
      </c>
      <c r="E19" s="149">
        <v>35</v>
      </c>
      <c r="F19" s="51">
        <v>7580</v>
      </c>
      <c r="G19" s="167">
        <v>1</v>
      </c>
      <c r="H19" s="145">
        <f>F19*G19</f>
        <v>7580</v>
      </c>
      <c r="I19" s="155"/>
      <c r="J19" s="92">
        <f>+I19*F19</f>
        <v>0</v>
      </c>
      <c r="K19" s="155">
        <v>0.2</v>
      </c>
      <c r="L19" s="92">
        <f>+K19*F19</f>
        <v>1516</v>
      </c>
      <c r="M19" s="46"/>
      <c r="N19" s="92">
        <f>+M19*F19</f>
        <v>0</v>
      </c>
      <c r="O19" s="46"/>
      <c r="P19" s="92">
        <f>+O19*F19</f>
        <v>0</v>
      </c>
      <c r="Q19" s="46"/>
      <c r="R19" s="92">
        <f>+Q19*F19</f>
        <v>0</v>
      </c>
      <c r="S19" s="46"/>
      <c r="T19" s="92">
        <f>+S19*F19</f>
        <v>0</v>
      </c>
      <c r="U19" s="46"/>
      <c r="V19" s="92">
        <f>+U19*F19</f>
        <v>0</v>
      </c>
      <c r="W19" s="46"/>
      <c r="X19" s="65"/>
      <c r="Y19" s="96">
        <f>+W19*F19</f>
        <v>0</v>
      </c>
      <c r="Z19" s="155">
        <v>0.05</v>
      </c>
      <c r="AA19" s="92">
        <f>Z19*H19</f>
        <v>379</v>
      </c>
      <c r="AB19" s="52"/>
      <c r="AC19" s="175">
        <v>2600</v>
      </c>
      <c r="AD19" s="52"/>
      <c r="AE19" s="46"/>
      <c r="AF19" s="92">
        <f>+AE19*F19</f>
        <v>0</v>
      </c>
      <c r="AG19" s="155"/>
      <c r="AH19" s="92">
        <f>+AG19*F19</f>
        <v>0</v>
      </c>
      <c r="AI19" s="46"/>
      <c r="AJ19" s="92">
        <f>+AI19*F19</f>
        <v>0</v>
      </c>
      <c r="AK19" s="155"/>
      <c r="AL19" s="92">
        <f>+AK19*F19</f>
        <v>0</v>
      </c>
      <c r="AM19" s="46"/>
      <c r="AN19" s="92">
        <f>+AM19*F19</f>
        <v>0</v>
      </c>
      <c r="AO19" s="46"/>
      <c r="AP19" s="103"/>
      <c r="AQ19" s="92">
        <f>+AO19*F19</f>
        <v>0</v>
      </c>
      <c r="AR19" s="163"/>
      <c r="AS19" s="53"/>
      <c r="AT19" s="96">
        <f>+AR19*AS19</f>
        <v>0</v>
      </c>
      <c r="AU19" s="101">
        <f>+H19</f>
        <v>7580</v>
      </c>
      <c r="AV19" s="101">
        <f>+L19+N19+P19+R19+T19+V19+Y19+J19</f>
        <v>1516</v>
      </c>
      <c r="AW19" s="101">
        <f>+AB19+AC19+AD19+AF19+AH19+AJ19+AL19+AN19+AQ19+AT19+AA19</f>
        <v>2979</v>
      </c>
      <c r="AX19" s="101">
        <f>+AU19+AV19+AW19</f>
        <v>12075</v>
      </c>
      <c r="AY19" s="64">
        <f>12130-AX19</f>
        <v>55</v>
      </c>
      <c r="AZ19" s="101">
        <f t="shared" si="10"/>
        <v>12130</v>
      </c>
      <c r="BA19" s="37"/>
      <c r="BB19" s="37"/>
      <c r="BC19" s="37"/>
      <c r="BD19" s="37"/>
      <c r="BE19" s="37"/>
    </row>
    <row r="20" spans="1:57" s="12" customFormat="1" ht="41.25" customHeight="1">
      <c r="A20" s="149">
        <v>5</v>
      </c>
      <c r="B20" s="48"/>
      <c r="C20" s="48" t="s">
        <v>2</v>
      </c>
      <c r="D20" s="148" t="s">
        <v>63</v>
      </c>
      <c r="E20" s="149">
        <v>39</v>
      </c>
      <c r="F20" s="51">
        <v>7580</v>
      </c>
      <c r="G20" s="167">
        <v>1</v>
      </c>
      <c r="H20" s="145">
        <f>F20*G20</f>
        <v>7580</v>
      </c>
      <c r="I20" s="155"/>
      <c r="J20" s="92">
        <f aca="true" t="shared" si="11" ref="J20:J49">+I20*F20</f>
        <v>0</v>
      </c>
      <c r="K20" s="155">
        <v>0.2</v>
      </c>
      <c r="L20" s="92">
        <f aca="true" t="shared" si="12" ref="L20:L25">+K20*F20</f>
        <v>1516</v>
      </c>
      <c r="M20" s="46"/>
      <c r="N20" s="92">
        <f aca="true" t="shared" si="13" ref="N20:N40">+M20*F20</f>
        <v>0</v>
      </c>
      <c r="O20" s="46"/>
      <c r="P20" s="92">
        <f aca="true" t="shared" si="14" ref="P20:P40">+O20*F20</f>
        <v>0</v>
      </c>
      <c r="Q20" s="46"/>
      <c r="R20" s="92">
        <f aca="true" t="shared" si="15" ref="R20:R40">+Q20*F20</f>
        <v>0</v>
      </c>
      <c r="S20" s="46"/>
      <c r="T20" s="92">
        <f aca="true" t="shared" si="16" ref="T20:T40">+S20*F20</f>
        <v>0</v>
      </c>
      <c r="U20" s="46"/>
      <c r="V20" s="92">
        <f aca="true" t="shared" si="17" ref="V20:V40">+U20*F20</f>
        <v>0</v>
      </c>
      <c r="W20" s="46"/>
      <c r="X20" s="65"/>
      <c r="Y20" s="96">
        <f>+W20*H20</f>
        <v>0</v>
      </c>
      <c r="Z20" s="155">
        <v>0.2</v>
      </c>
      <c r="AA20" s="92">
        <f>Z20*H20</f>
        <v>1516</v>
      </c>
      <c r="AB20" s="52"/>
      <c r="AC20" s="175">
        <v>2600</v>
      </c>
      <c r="AD20" s="52"/>
      <c r="AE20" s="46"/>
      <c r="AF20" s="92">
        <f aca="true" t="shared" si="18" ref="AF20:AF40">+AE20*F20</f>
        <v>0</v>
      </c>
      <c r="AG20" s="155">
        <v>0.1</v>
      </c>
      <c r="AH20" s="92">
        <f>+AG20*F20</f>
        <v>758</v>
      </c>
      <c r="AI20" s="46"/>
      <c r="AJ20" s="92">
        <f aca="true" t="shared" si="19" ref="AJ20:AJ40">+AI20*F20</f>
        <v>0</v>
      </c>
      <c r="AK20" s="155">
        <v>0.15</v>
      </c>
      <c r="AL20" s="92">
        <f aca="true" t="shared" si="20" ref="AL20:AL40">+AK20*F20</f>
        <v>1137</v>
      </c>
      <c r="AM20" s="46"/>
      <c r="AN20" s="92">
        <f>+AM20*H20</f>
        <v>0</v>
      </c>
      <c r="AO20" s="46"/>
      <c r="AP20" s="103"/>
      <c r="AQ20" s="92">
        <f>+AO20*H20</f>
        <v>0</v>
      </c>
      <c r="AR20" s="163"/>
      <c r="AS20" s="53"/>
      <c r="AT20" s="96">
        <f t="shared" si="5"/>
        <v>0</v>
      </c>
      <c r="AU20" s="101">
        <f>+H20</f>
        <v>7580</v>
      </c>
      <c r="AV20" s="101">
        <f>+L20+N20+P20+R20+T20+V20+Y20+J20</f>
        <v>1516</v>
      </c>
      <c r="AW20" s="101">
        <f>+AB20+AC20+AD20+AF20+AH20+AJ20+AL20+AN20+AQ20+AT20+AA20</f>
        <v>6011</v>
      </c>
      <c r="AX20" s="101">
        <f t="shared" si="9"/>
        <v>15107</v>
      </c>
      <c r="AY20" s="64"/>
      <c r="AZ20" s="101">
        <f t="shared" si="10"/>
        <v>15107</v>
      </c>
      <c r="BA20" s="37"/>
      <c r="BB20" s="37"/>
      <c r="BC20" s="37"/>
      <c r="BD20" s="37"/>
      <c r="BE20" s="37"/>
    </row>
    <row r="21" spans="1:57" s="12" customFormat="1" ht="41.25" customHeight="1">
      <c r="A21" s="149">
        <v>6</v>
      </c>
      <c r="B21" s="48"/>
      <c r="C21" s="48" t="s">
        <v>2</v>
      </c>
      <c r="D21" s="148" t="s">
        <v>63</v>
      </c>
      <c r="E21" s="149">
        <v>43</v>
      </c>
      <c r="F21" s="51">
        <v>7580</v>
      </c>
      <c r="G21" s="167">
        <v>1</v>
      </c>
      <c r="H21" s="145">
        <f aca="true" t="shared" si="21" ref="H21:H76">F21*G21</f>
        <v>7580</v>
      </c>
      <c r="I21" s="140"/>
      <c r="J21" s="92">
        <f t="shared" si="11"/>
        <v>0</v>
      </c>
      <c r="K21" s="155">
        <v>0.2</v>
      </c>
      <c r="L21" s="92">
        <f t="shared" si="12"/>
        <v>1516</v>
      </c>
      <c r="M21" s="46"/>
      <c r="N21" s="92">
        <f t="shared" si="13"/>
        <v>0</v>
      </c>
      <c r="O21" s="46"/>
      <c r="P21" s="92">
        <f t="shared" si="14"/>
        <v>0</v>
      </c>
      <c r="Q21" s="46"/>
      <c r="R21" s="92">
        <f t="shared" si="15"/>
        <v>0</v>
      </c>
      <c r="S21" s="46"/>
      <c r="T21" s="92">
        <f t="shared" si="16"/>
        <v>0</v>
      </c>
      <c r="U21" s="46"/>
      <c r="V21" s="92">
        <f t="shared" si="17"/>
        <v>0</v>
      </c>
      <c r="W21" s="46"/>
      <c r="X21" s="65"/>
      <c r="Y21" s="96">
        <f t="shared" si="1"/>
        <v>0</v>
      </c>
      <c r="Z21" s="155">
        <v>0.2</v>
      </c>
      <c r="AA21" s="92">
        <f t="shared" si="2"/>
        <v>1516</v>
      </c>
      <c r="AB21" s="52"/>
      <c r="AC21" s="175">
        <v>2600</v>
      </c>
      <c r="AD21" s="52"/>
      <c r="AE21" s="46"/>
      <c r="AF21" s="92">
        <f t="shared" si="18"/>
        <v>0</v>
      </c>
      <c r="AG21" s="46"/>
      <c r="AH21" s="92">
        <f aca="true" t="shared" si="22" ref="AH21:AH40">+AG21*F21</f>
        <v>0</v>
      </c>
      <c r="AI21" s="46"/>
      <c r="AJ21" s="92">
        <f t="shared" si="19"/>
        <v>0</v>
      </c>
      <c r="AK21" s="155">
        <v>0.15</v>
      </c>
      <c r="AL21" s="92">
        <f t="shared" si="20"/>
        <v>1137</v>
      </c>
      <c r="AM21" s="46"/>
      <c r="AN21" s="92">
        <f t="shared" si="3"/>
        <v>0</v>
      </c>
      <c r="AO21" s="46"/>
      <c r="AP21" s="103"/>
      <c r="AQ21" s="92">
        <f t="shared" si="4"/>
        <v>0</v>
      </c>
      <c r="AR21" s="163"/>
      <c r="AS21" s="53"/>
      <c r="AT21" s="96">
        <f t="shared" si="5"/>
        <v>0</v>
      </c>
      <c r="AU21" s="101">
        <f t="shared" si="6"/>
        <v>7580</v>
      </c>
      <c r="AV21" s="101">
        <f t="shared" si="7"/>
        <v>1516</v>
      </c>
      <c r="AW21" s="101">
        <f t="shared" si="8"/>
        <v>5253</v>
      </c>
      <c r="AX21" s="101">
        <f t="shared" si="9"/>
        <v>14349</v>
      </c>
      <c r="AY21" s="64"/>
      <c r="AZ21" s="101">
        <f t="shared" si="10"/>
        <v>14349</v>
      </c>
      <c r="BA21" s="37"/>
      <c r="BB21" s="37"/>
      <c r="BC21" s="37"/>
      <c r="BD21" s="37"/>
      <c r="BE21" s="37"/>
    </row>
    <row r="22" spans="1:57" s="12" customFormat="1" ht="41.25" customHeight="1">
      <c r="A22" s="149">
        <v>7</v>
      </c>
      <c r="B22" s="49"/>
      <c r="C22" s="49" t="s">
        <v>2</v>
      </c>
      <c r="D22" s="178">
        <v>1</v>
      </c>
      <c r="E22" s="179">
        <v>16</v>
      </c>
      <c r="F22" s="51">
        <v>7580</v>
      </c>
      <c r="G22" s="167">
        <v>1</v>
      </c>
      <c r="H22" s="145">
        <f t="shared" si="21"/>
        <v>7580</v>
      </c>
      <c r="I22" s="140"/>
      <c r="J22" s="92">
        <f t="shared" si="11"/>
        <v>0</v>
      </c>
      <c r="K22" s="180">
        <v>0.2</v>
      </c>
      <c r="L22" s="92">
        <f t="shared" si="12"/>
        <v>1516</v>
      </c>
      <c r="M22" s="46"/>
      <c r="N22" s="92">
        <f t="shared" si="13"/>
        <v>0</v>
      </c>
      <c r="O22" s="46"/>
      <c r="P22" s="92">
        <f t="shared" si="14"/>
        <v>0</v>
      </c>
      <c r="Q22" s="46"/>
      <c r="R22" s="92">
        <f t="shared" si="15"/>
        <v>0</v>
      </c>
      <c r="S22" s="46"/>
      <c r="T22" s="92">
        <f t="shared" si="16"/>
        <v>0</v>
      </c>
      <c r="U22" s="46"/>
      <c r="V22" s="92">
        <f t="shared" si="17"/>
        <v>0</v>
      </c>
      <c r="W22" s="46"/>
      <c r="X22" s="65"/>
      <c r="Y22" s="96">
        <f t="shared" si="1"/>
        <v>0</v>
      </c>
      <c r="Z22" s="180">
        <v>0.15</v>
      </c>
      <c r="AA22" s="92">
        <f t="shared" si="2"/>
        <v>1137</v>
      </c>
      <c r="AB22" s="52"/>
      <c r="AC22" s="181">
        <v>2600</v>
      </c>
      <c r="AD22" s="52"/>
      <c r="AE22" s="46"/>
      <c r="AF22" s="92">
        <f t="shared" si="18"/>
        <v>0</v>
      </c>
      <c r="AG22" s="46"/>
      <c r="AH22" s="92">
        <f t="shared" si="22"/>
        <v>0</v>
      </c>
      <c r="AI22" s="46"/>
      <c r="AJ22" s="92">
        <f t="shared" si="19"/>
        <v>0</v>
      </c>
      <c r="AK22" s="46"/>
      <c r="AL22" s="92">
        <f t="shared" si="20"/>
        <v>0</v>
      </c>
      <c r="AM22" s="46"/>
      <c r="AN22" s="92">
        <f t="shared" si="3"/>
        <v>0</v>
      </c>
      <c r="AO22" s="46"/>
      <c r="AP22" s="103"/>
      <c r="AQ22" s="92">
        <f t="shared" si="4"/>
        <v>0</v>
      </c>
      <c r="AR22" s="182"/>
      <c r="AS22" s="53"/>
      <c r="AT22" s="96">
        <f t="shared" si="5"/>
        <v>0</v>
      </c>
      <c r="AU22" s="101">
        <f t="shared" si="6"/>
        <v>7580</v>
      </c>
      <c r="AV22" s="101">
        <f t="shared" si="7"/>
        <v>1516</v>
      </c>
      <c r="AW22" s="101">
        <f t="shared" si="8"/>
        <v>3737</v>
      </c>
      <c r="AX22" s="101">
        <f t="shared" si="9"/>
        <v>12833</v>
      </c>
      <c r="AY22" s="64"/>
      <c r="AZ22" s="101">
        <f t="shared" si="10"/>
        <v>12833</v>
      </c>
      <c r="BA22" s="37"/>
      <c r="BB22" s="37"/>
      <c r="BC22" s="37"/>
      <c r="BD22" s="37"/>
      <c r="BE22" s="37"/>
    </row>
    <row r="23" spans="1:57" s="12" customFormat="1" ht="41.25" customHeight="1">
      <c r="A23" s="149">
        <v>8</v>
      </c>
      <c r="B23" s="48"/>
      <c r="C23" s="48" t="s">
        <v>2</v>
      </c>
      <c r="D23" s="148"/>
      <c r="E23" s="149">
        <v>1</v>
      </c>
      <c r="F23" s="51">
        <v>7580</v>
      </c>
      <c r="G23" s="167">
        <v>1</v>
      </c>
      <c r="H23" s="145">
        <f t="shared" si="21"/>
        <v>7580</v>
      </c>
      <c r="I23" s="140"/>
      <c r="J23" s="92">
        <f t="shared" si="11"/>
        <v>0</v>
      </c>
      <c r="K23" s="155">
        <v>0.2</v>
      </c>
      <c r="L23" s="92">
        <f t="shared" si="12"/>
        <v>1516</v>
      </c>
      <c r="M23" s="46"/>
      <c r="N23" s="92">
        <f t="shared" si="13"/>
        <v>0</v>
      </c>
      <c r="O23" s="46"/>
      <c r="P23" s="92">
        <f t="shared" si="14"/>
        <v>0</v>
      </c>
      <c r="Q23" s="46"/>
      <c r="R23" s="92">
        <f t="shared" si="15"/>
        <v>0</v>
      </c>
      <c r="S23" s="46"/>
      <c r="T23" s="92">
        <f t="shared" si="16"/>
        <v>0</v>
      </c>
      <c r="U23" s="46"/>
      <c r="V23" s="92">
        <f t="shared" si="17"/>
        <v>0</v>
      </c>
      <c r="W23" s="46"/>
      <c r="X23" s="65"/>
      <c r="Y23" s="96">
        <f t="shared" si="1"/>
        <v>0</v>
      </c>
      <c r="Z23" s="155"/>
      <c r="AA23" s="92">
        <f t="shared" si="2"/>
        <v>0</v>
      </c>
      <c r="AB23" s="52"/>
      <c r="AC23" s="175">
        <v>2600</v>
      </c>
      <c r="AD23" s="52"/>
      <c r="AE23" s="46"/>
      <c r="AF23" s="92">
        <f t="shared" si="18"/>
        <v>0</v>
      </c>
      <c r="AG23" s="46"/>
      <c r="AH23" s="92">
        <f t="shared" si="22"/>
        <v>0</v>
      </c>
      <c r="AI23" s="46"/>
      <c r="AJ23" s="92">
        <f t="shared" si="19"/>
        <v>0</v>
      </c>
      <c r="AK23" s="46"/>
      <c r="AL23" s="92">
        <f t="shared" si="20"/>
        <v>0</v>
      </c>
      <c r="AM23" s="46"/>
      <c r="AN23" s="92">
        <f t="shared" si="3"/>
        <v>0</v>
      </c>
      <c r="AO23" s="46"/>
      <c r="AP23" s="103"/>
      <c r="AQ23" s="92">
        <f t="shared" si="4"/>
        <v>0</v>
      </c>
      <c r="AR23" s="163"/>
      <c r="AS23" s="53"/>
      <c r="AT23" s="96">
        <f t="shared" si="5"/>
        <v>0</v>
      </c>
      <c r="AU23" s="101">
        <f t="shared" si="6"/>
        <v>7580</v>
      </c>
      <c r="AV23" s="101">
        <f t="shared" si="7"/>
        <v>1516</v>
      </c>
      <c r="AW23" s="101">
        <f t="shared" si="8"/>
        <v>2600</v>
      </c>
      <c r="AX23" s="101">
        <f t="shared" si="9"/>
        <v>11696</v>
      </c>
      <c r="AY23" s="64">
        <f>12130-AX23</f>
        <v>434</v>
      </c>
      <c r="AZ23" s="101">
        <f t="shared" si="10"/>
        <v>12130</v>
      </c>
      <c r="BA23" s="37"/>
      <c r="BB23" s="37"/>
      <c r="BC23" s="37"/>
      <c r="BD23" s="37"/>
      <c r="BE23" s="37"/>
    </row>
    <row r="24" spans="1:57" s="12" customFormat="1" ht="41.25" customHeight="1">
      <c r="A24" s="149">
        <v>9</v>
      </c>
      <c r="B24" s="48"/>
      <c r="C24" s="48" t="s">
        <v>2</v>
      </c>
      <c r="D24" s="148" t="s">
        <v>63</v>
      </c>
      <c r="E24" s="149">
        <v>11</v>
      </c>
      <c r="F24" s="51">
        <v>7580</v>
      </c>
      <c r="G24" s="167">
        <v>1</v>
      </c>
      <c r="H24" s="145">
        <f t="shared" si="21"/>
        <v>7580</v>
      </c>
      <c r="I24" s="140"/>
      <c r="J24" s="92">
        <f t="shared" si="11"/>
        <v>0</v>
      </c>
      <c r="K24" s="155">
        <v>0.2</v>
      </c>
      <c r="L24" s="92">
        <f t="shared" si="12"/>
        <v>1516</v>
      </c>
      <c r="M24" s="46"/>
      <c r="N24" s="92">
        <f t="shared" si="13"/>
        <v>0</v>
      </c>
      <c r="O24" s="46"/>
      <c r="P24" s="92">
        <f t="shared" si="14"/>
        <v>0</v>
      </c>
      <c r="Q24" s="46"/>
      <c r="R24" s="92">
        <f t="shared" si="15"/>
        <v>0</v>
      </c>
      <c r="S24" s="46"/>
      <c r="T24" s="92">
        <f t="shared" si="16"/>
        <v>0</v>
      </c>
      <c r="U24" s="46"/>
      <c r="V24" s="92">
        <f t="shared" si="17"/>
        <v>0</v>
      </c>
      <c r="W24" s="46"/>
      <c r="X24" s="65"/>
      <c r="Y24" s="96">
        <f t="shared" si="1"/>
        <v>0</v>
      </c>
      <c r="Z24" s="155">
        <v>0.2</v>
      </c>
      <c r="AA24" s="92">
        <f t="shared" si="2"/>
        <v>1516</v>
      </c>
      <c r="AB24" s="52"/>
      <c r="AC24" s="175">
        <v>2600</v>
      </c>
      <c r="AD24" s="52"/>
      <c r="AE24" s="46"/>
      <c r="AF24" s="92">
        <f t="shared" si="18"/>
        <v>0</v>
      </c>
      <c r="AG24" s="46"/>
      <c r="AH24" s="92">
        <f t="shared" si="22"/>
        <v>0</v>
      </c>
      <c r="AI24" s="46"/>
      <c r="AJ24" s="92">
        <f t="shared" si="19"/>
        <v>0</v>
      </c>
      <c r="AK24" s="46"/>
      <c r="AL24" s="92">
        <f t="shared" si="20"/>
        <v>0</v>
      </c>
      <c r="AM24" s="46"/>
      <c r="AN24" s="92">
        <f t="shared" si="3"/>
        <v>0</v>
      </c>
      <c r="AO24" s="46"/>
      <c r="AP24" s="103"/>
      <c r="AQ24" s="92">
        <f t="shared" si="4"/>
        <v>0</v>
      </c>
      <c r="AR24" s="163"/>
      <c r="AS24" s="53"/>
      <c r="AT24" s="96">
        <f t="shared" si="5"/>
        <v>0</v>
      </c>
      <c r="AU24" s="101">
        <f t="shared" si="6"/>
        <v>7580</v>
      </c>
      <c r="AV24" s="101">
        <f t="shared" si="7"/>
        <v>1516</v>
      </c>
      <c r="AW24" s="101">
        <f t="shared" si="8"/>
        <v>4116</v>
      </c>
      <c r="AX24" s="101">
        <f t="shared" si="9"/>
        <v>13212</v>
      </c>
      <c r="AY24" s="64"/>
      <c r="AZ24" s="101">
        <f t="shared" si="10"/>
        <v>13212</v>
      </c>
      <c r="BA24" s="37"/>
      <c r="BB24" s="37"/>
      <c r="BC24" s="37"/>
      <c r="BD24" s="37"/>
      <c r="BE24" s="37"/>
    </row>
    <row r="25" spans="1:57" s="12" customFormat="1" ht="41.25" customHeight="1">
      <c r="A25" s="149">
        <v>10</v>
      </c>
      <c r="B25" s="48"/>
      <c r="C25" s="48" t="s">
        <v>2</v>
      </c>
      <c r="D25" s="148"/>
      <c r="E25" s="149">
        <v>1</v>
      </c>
      <c r="F25" s="51">
        <v>7580</v>
      </c>
      <c r="G25" s="167">
        <v>1</v>
      </c>
      <c r="H25" s="145">
        <f t="shared" si="21"/>
        <v>7580</v>
      </c>
      <c r="I25" s="140"/>
      <c r="J25" s="92">
        <f t="shared" si="11"/>
        <v>0</v>
      </c>
      <c r="K25" s="155"/>
      <c r="L25" s="92">
        <f t="shared" si="12"/>
        <v>0</v>
      </c>
      <c r="M25" s="46"/>
      <c r="N25" s="92">
        <f t="shared" si="13"/>
        <v>0</v>
      </c>
      <c r="O25" s="46"/>
      <c r="P25" s="92">
        <f t="shared" si="14"/>
        <v>0</v>
      </c>
      <c r="Q25" s="46"/>
      <c r="R25" s="92">
        <f t="shared" si="15"/>
        <v>0</v>
      </c>
      <c r="S25" s="46"/>
      <c r="T25" s="92">
        <f t="shared" si="16"/>
        <v>0</v>
      </c>
      <c r="U25" s="46"/>
      <c r="V25" s="92">
        <f t="shared" si="17"/>
        <v>0</v>
      </c>
      <c r="W25" s="46"/>
      <c r="X25" s="65"/>
      <c r="Y25" s="96">
        <f t="shared" si="1"/>
        <v>0</v>
      </c>
      <c r="Z25" s="155"/>
      <c r="AA25" s="92">
        <f t="shared" si="2"/>
        <v>0</v>
      </c>
      <c r="AB25" s="52"/>
      <c r="AC25" s="175">
        <v>2600</v>
      </c>
      <c r="AD25" s="52"/>
      <c r="AE25" s="46"/>
      <c r="AF25" s="92">
        <f t="shared" si="18"/>
        <v>0</v>
      </c>
      <c r="AG25" s="46"/>
      <c r="AH25" s="92">
        <f t="shared" si="22"/>
        <v>0</v>
      </c>
      <c r="AI25" s="46"/>
      <c r="AJ25" s="92">
        <f t="shared" si="19"/>
        <v>0</v>
      </c>
      <c r="AK25" s="46"/>
      <c r="AL25" s="92">
        <f t="shared" si="20"/>
        <v>0</v>
      </c>
      <c r="AM25" s="46"/>
      <c r="AN25" s="92">
        <f t="shared" si="3"/>
        <v>0</v>
      </c>
      <c r="AO25" s="46"/>
      <c r="AP25" s="103"/>
      <c r="AQ25" s="92">
        <f t="shared" si="4"/>
        <v>0</v>
      </c>
      <c r="AR25" s="163"/>
      <c r="AS25" s="53"/>
      <c r="AT25" s="96">
        <f t="shared" si="5"/>
        <v>0</v>
      </c>
      <c r="AU25" s="101">
        <f t="shared" si="6"/>
        <v>7580</v>
      </c>
      <c r="AV25" s="101">
        <f t="shared" si="7"/>
        <v>0</v>
      </c>
      <c r="AW25" s="101">
        <f t="shared" si="8"/>
        <v>2600</v>
      </c>
      <c r="AX25" s="101">
        <f t="shared" si="9"/>
        <v>10180</v>
      </c>
      <c r="AY25" s="64">
        <f>12130-AX25</f>
        <v>1950</v>
      </c>
      <c r="AZ25" s="101">
        <f t="shared" si="10"/>
        <v>12130</v>
      </c>
      <c r="BA25" s="37"/>
      <c r="BB25" s="37"/>
      <c r="BC25" s="37"/>
      <c r="BD25" s="37"/>
      <c r="BE25" s="37"/>
    </row>
    <row r="26" spans="1:57" s="12" customFormat="1" ht="41.25" customHeight="1">
      <c r="A26" s="149">
        <v>11</v>
      </c>
      <c r="B26" s="48"/>
      <c r="C26" s="48" t="s">
        <v>2</v>
      </c>
      <c r="D26" s="148"/>
      <c r="E26" s="149"/>
      <c r="F26" s="51">
        <v>7580</v>
      </c>
      <c r="G26" s="167">
        <v>1</v>
      </c>
      <c r="H26" s="145">
        <f t="shared" si="21"/>
        <v>7580</v>
      </c>
      <c r="I26" s="140"/>
      <c r="J26" s="92">
        <f t="shared" si="11"/>
        <v>0</v>
      </c>
      <c r="K26" s="155"/>
      <c r="L26" s="92">
        <f aca="true" t="shared" si="23" ref="L26:L32">+K26*F26</f>
        <v>0</v>
      </c>
      <c r="M26" s="46"/>
      <c r="N26" s="92">
        <f t="shared" si="13"/>
        <v>0</v>
      </c>
      <c r="O26" s="46"/>
      <c r="P26" s="92">
        <f t="shared" si="14"/>
        <v>0</v>
      </c>
      <c r="Q26" s="46"/>
      <c r="R26" s="92">
        <f t="shared" si="15"/>
        <v>0</v>
      </c>
      <c r="S26" s="46"/>
      <c r="T26" s="92">
        <f t="shared" si="16"/>
        <v>0</v>
      </c>
      <c r="U26" s="46"/>
      <c r="V26" s="92">
        <f t="shared" si="17"/>
        <v>0</v>
      </c>
      <c r="W26" s="46"/>
      <c r="X26" s="65"/>
      <c r="Y26" s="96">
        <f t="shared" si="1"/>
        <v>0</v>
      </c>
      <c r="Z26" s="155"/>
      <c r="AA26" s="92">
        <f t="shared" si="2"/>
        <v>0</v>
      </c>
      <c r="AB26" s="52"/>
      <c r="AC26" s="175">
        <v>2600</v>
      </c>
      <c r="AD26" s="52"/>
      <c r="AE26" s="46"/>
      <c r="AF26" s="92">
        <f t="shared" si="18"/>
        <v>0</v>
      </c>
      <c r="AG26" s="46"/>
      <c r="AH26" s="92">
        <f t="shared" si="22"/>
        <v>0</v>
      </c>
      <c r="AI26" s="46"/>
      <c r="AJ26" s="92">
        <f t="shared" si="19"/>
        <v>0</v>
      </c>
      <c r="AK26" s="46"/>
      <c r="AL26" s="92">
        <f t="shared" si="20"/>
        <v>0</v>
      </c>
      <c r="AM26" s="46"/>
      <c r="AN26" s="92">
        <f t="shared" si="3"/>
        <v>0</v>
      </c>
      <c r="AO26" s="46"/>
      <c r="AP26" s="103"/>
      <c r="AQ26" s="92">
        <f t="shared" si="4"/>
        <v>0</v>
      </c>
      <c r="AR26" s="163"/>
      <c r="AS26" s="53"/>
      <c r="AT26" s="96">
        <f t="shared" si="5"/>
        <v>0</v>
      </c>
      <c r="AU26" s="101">
        <f t="shared" si="6"/>
        <v>7580</v>
      </c>
      <c r="AV26" s="101">
        <f t="shared" si="7"/>
        <v>0</v>
      </c>
      <c r="AW26" s="101">
        <f t="shared" si="8"/>
        <v>2600</v>
      </c>
      <c r="AX26" s="101">
        <f t="shared" si="9"/>
        <v>10180</v>
      </c>
      <c r="AY26" s="64">
        <f aca="true" t="shared" si="24" ref="AY26:AY38">12130-AX26</f>
        <v>1950</v>
      </c>
      <c r="AZ26" s="101">
        <f t="shared" si="10"/>
        <v>12130</v>
      </c>
      <c r="BA26" s="37"/>
      <c r="BB26" s="37"/>
      <c r="BC26" s="37"/>
      <c r="BD26" s="37"/>
      <c r="BE26" s="37"/>
    </row>
    <row r="27" spans="1:57" s="12" customFormat="1" ht="41.25" customHeight="1">
      <c r="A27" s="149"/>
      <c r="B27" s="48"/>
      <c r="C27" s="48"/>
      <c r="D27" s="148"/>
      <c r="E27" s="149"/>
      <c r="F27" s="51"/>
      <c r="G27" s="167"/>
      <c r="H27" s="145"/>
      <c r="I27" s="140"/>
      <c r="J27" s="92"/>
      <c r="K27" s="155"/>
      <c r="L27" s="92"/>
      <c r="M27" s="46"/>
      <c r="N27" s="92"/>
      <c r="O27" s="46"/>
      <c r="P27" s="92"/>
      <c r="Q27" s="46"/>
      <c r="R27" s="92"/>
      <c r="S27" s="46"/>
      <c r="T27" s="92"/>
      <c r="U27" s="46"/>
      <c r="V27" s="92"/>
      <c r="W27" s="46"/>
      <c r="X27" s="65"/>
      <c r="Y27" s="96"/>
      <c r="Z27" s="155"/>
      <c r="AA27" s="92"/>
      <c r="AB27" s="52"/>
      <c r="AC27" s="175"/>
      <c r="AD27" s="52"/>
      <c r="AE27" s="46"/>
      <c r="AF27" s="92"/>
      <c r="AG27" s="46"/>
      <c r="AH27" s="92"/>
      <c r="AI27" s="46"/>
      <c r="AJ27" s="92"/>
      <c r="AK27" s="46"/>
      <c r="AL27" s="92"/>
      <c r="AM27" s="46"/>
      <c r="AN27" s="92"/>
      <c r="AO27" s="46"/>
      <c r="AP27" s="103"/>
      <c r="AQ27" s="92"/>
      <c r="AR27" s="163"/>
      <c r="AS27" s="53"/>
      <c r="AT27" s="96"/>
      <c r="AU27" s="101"/>
      <c r="AV27" s="101"/>
      <c r="AW27" s="101"/>
      <c r="AX27" s="101"/>
      <c r="AY27" s="64"/>
      <c r="AZ27" s="101"/>
      <c r="BA27" s="37"/>
      <c r="BB27" s="37"/>
      <c r="BC27" s="37"/>
      <c r="BD27" s="37"/>
      <c r="BE27" s="37"/>
    </row>
    <row r="28" spans="1:57" s="12" customFormat="1" ht="41.25" customHeight="1">
      <c r="A28" s="149">
        <v>13</v>
      </c>
      <c r="B28" s="48"/>
      <c r="C28" s="48" t="s">
        <v>2</v>
      </c>
      <c r="D28" s="148">
        <v>1</v>
      </c>
      <c r="E28" s="149">
        <v>18</v>
      </c>
      <c r="F28" s="51">
        <v>7580</v>
      </c>
      <c r="G28" s="167">
        <v>1</v>
      </c>
      <c r="H28" s="145">
        <f t="shared" si="21"/>
        <v>7580</v>
      </c>
      <c r="I28" s="140"/>
      <c r="J28" s="92">
        <f t="shared" si="11"/>
        <v>0</v>
      </c>
      <c r="K28" s="155"/>
      <c r="L28" s="92">
        <f t="shared" si="23"/>
        <v>0</v>
      </c>
      <c r="M28" s="46"/>
      <c r="N28" s="92">
        <f t="shared" si="13"/>
        <v>0</v>
      </c>
      <c r="O28" s="46"/>
      <c r="P28" s="92">
        <f t="shared" si="14"/>
        <v>0</v>
      </c>
      <c r="Q28" s="46"/>
      <c r="R28" s="92">
        <f t="shared" si="15"/>
        <v>0</v>
      </c>
      <c r="S28" s="46"/>
      <c r="T28" s="92">
        <f t="shared" si="16"/>
        <v>0</v>
      </c>
      <c r="U28" s="46"/>
      <c r="V28" s="92">
        <f t="shared" si="17"/>
        <v>0</v>
      </c>
      <c r="W28" s="46"/>
      <c r="X28" s="65"/>
      <c r="Y28" s="96">
        <f t="shared" si="1"/>
        <v>0</v>
      </c>
      <c r="Z28" s="155">
        <v>0.15</v>
      </c>
      <c r="AA28" s="92">
        <f t="shared" si="2"/>
        <v>1137</v>
      </c>
      <c r="AB28" s="52"/>
      <c r="AC28" s="175">
        <v>2600</v>
      </c>
      <c r="AD28" s="52"/>
      <c r="AE28" s="46"/>
      <c r="AF28" s="92">
        <f t="shared" si="18"/>
        <v>0</v>
      </c>
      <c r="AG28" s="46"/>
      <c r="AH28" s="92">
        <f t="shared" si="22"/>
        <v>0</v>
      </c>
      <c r="AI28" s="46"/>
      <c r="AJ28" s="92">
        <f t="shared" si="19"/>
        <v>0</v>
      </c>
      <c r="AK28" s="46"/>
      <c r="AL28" s="92">
        <f t="shared" si="20"/>
        <v>0</v>
      </c>
      <c r="AM28" s="46"/>
      <c r="AN28" s="92">
        <f t="shared" si="3"/>
        <v>0</v>
      </c>
      <c r="AO28" s="46"/>
      <c r="AP28" s="103"/>
      <c r="AQ28" s="92">
        <f t="shared" si="4"/>
        <v>0</v>
      </c>
      <c r="AR28" s="163"/>
      <c r="AS28" s="53"/>
      <c r="AT28" s="96">
        <f t="shared" si="5"/>
        <v>0</v>
      </c>
      <c r="AU28" s="101">
        <f t="shared" si="6"/>
        <v>7580</v>
      </c>
      <c r="AV28" s="101">
        <f t="shared" si="7"/>
        <v>0</v>
      </c>
      <c r="AW28" s="101">
        <f t="shared" si="8"/>
        <v>3737</v>
      </c>
      <c r="AX28" s="101">
        <f t="shared" si="9"/>
        <v>11317</v>
      </c>
      <c r="AY28" s="64">
        <f t="shared" si="24"/>
        <v>813</v>
      </c>
      <c r="AZ28" s="101">
        <f t="shared" si="10"/>
        <v>12130</v>
      </c>
      <c r="BA28" s="37"/>
      <c r="BB28" s="37"/>
      <c r="BC28" s="37"/>
      <c r="BD28" s="37"/>
      <c r="BE28" s="37"/>
    </row>
    <row r="29" spans="1:57" s="12" customFormat="1" ht="41.25" customHeight="1">
      <c r="A29" s="149">
        <v>14</v>
      </c>
      <c r="B29" s="48"/>
      <c r="C29" s="48" t="s">
        <v>2</v>
      </c>
      <c r="D29" s="148"/>
      <c r="E29" s="149">
        <v>1</v>
      </c>
      <c r="F29" s="51">
        <v>7580</v>
      </c>
      <c r="G29" s="167">
        <v>1</v>
      </c>
      <c r="H29" s="145">
        <f>F29*G29</f>
        <v>7580</v>
      </c>
      <c r="I29" s="140"/>
      <c r="J29" s="92">
        <f>+I29*F29</f>
        <v>0</v>
      </c>
      <c r="K29" s="155"/>
      <c r="L29" s="92">
        <f>+K29*F29</f>
        <v>0</v>
      </c>
      <c r="M29" s="46"/>
      <c r="N29" s="92">
        <f>+M29*F29</f>
        <v>0</v>
      </c>
      <c r="O29" s="46"/>
      <c r="P29" s="92">
        <f>+O29*F29</f>
        <v>0</v>
      </c>
      <c r="Q29" s="46"/>
      <c r="R29" s="92">
        <f>+Q29*F29</f>
        <v>0</v>
      </c>
      <c r="S29" s="46"/>
      <c r="T29" s="92">
        <f>+S29*F29</f>
        <v>0</v>
      </c>
      <c r="U29" s="46"/>
      <c r="V29" s="92">
        <f>+U29*F29</f>
        <v>0</v>
      </c>
      <c r="W29" s="46"/>
      <c r="X29" s="65"/>
      <c r="Y29" s="96">
        <f>+W29*F29</f>
        <v>0</v>
      </c>
      <c r="Z29" s="155"/>
      <c r="AA29" s="92">
        <f>Z29*H29</f>
        <v>0</v>
      </c>
      <c r="AB29" s="52"/>
      <c r="AC29" s="175">
        <v>2600</v>
      </c>
      <c r="AD29" s="52"/>
      <c r="AE29" s="46"/>
      <c r="AF29" s="92">
        <f>+AE29*F29</f>
        <v>0</v>
      </c>
      <c r="AG29" s="46"/>
      <c r="AH29" s="92">
        <f>+AG29*F29</f>
        <v>0</v>
      </c>
      <c r="AI29" s="46"/>
      <c r="AJ29" s="92">
        <f>+AI29*F29</f>
        <v>0</v>
      </c>
      <c r="AK29" s="46"/>
      <c r="AL29" s="92">
        <f>+AK29*F29</f>
        <v>0</v>
      </c>
      <c r="AM29" s="46"/>
      <c r="AN29" s="92">
        <f>+AM29*F29</f>
        <v>0</v>
      </c>
      <c r="AO29" s="46"/>
      <c r="AP29" s="103"/>
      <c r="AQ29" s="92">
        <f>+AO29*F29</f>
        <v>0</v>
      </c>
      <c r="AR29" s="163"/>
      <c r="AS29" s="53"/>
      <c r="AT29" s="96">
        <f>+AR29*AS29</f>
        <v>0</v>
      </c>
      <c r="AU29" s="101">
        <f>+H29</f>
        <v>7580</v>
      </c>
      <c r="AV29" s="101">
        <f>+L29+N29+P29+R29+T29+V29+Y29+J29</f>
        <v>0</v>
      </c>
      <c r="AW29" s="101">
        <f>+AB29+AC29+AD29+AF29+AH29+AJ29+AL29+AN29+AQ29+AT29+AA29</f>
        <v>2600</v>
      </c>
      <c r="AX29" s="101">
        <f>+AU29+AV29+AW29</f>
        <v>10180</v>
      </c>
      <c r="AY29" s="64">
        <f t="shared" si="24"/>
        <v>1950</v>
      </c>
      <c r="AZ29" s="101">
        <f t="shared" si="10"/>
        <v>12130</v>
      </c>
      <c r="BA29" s="37"/>
      <c r="BB29" s="37"/>
      <c r="BC29" s="37"/>
      <c r="BD29" s="37"/>
      <c r="BE29" s="37"/>
    </row>
    <row r="30" spans="1:57" s="12" customFormat="1" ht="41.25" customHeight="1">
      <c r="A30" s="149">
        <v>15</v>
      </c>
      <c r="B30" s="48"/>
      <c r="C30" s="48" t="s">
        <v>2</v>
      </c>
      <c r="D30" s="148"/>
      <c r="E30" s="149">
        <v>1</v>
      </c>
      <c r="F30" s="51">
        <v>7580</v>
      </c>
      <c r="G30" s="167">
        <v>1</v>
      </c>
      <c r="H30" s="145">
        <f t="shared" si="21"/>
        <v>7580</v>
      </c>
      <c r="I30" s="140"/>
      <c r="J30" s="92">
        <f t="shared" si="11"/>
        <v>0</v>
      </c>
      <c r="K30" s="155"/>
      <c r="L30" s="92">
        <f t="shared" si="23"/>
        <v>0</v>
      </c>
      <c r="M30" s="46"/>
      <c r="N30" s="92">
        <f t="shared" si="13"/>
        <v>0</v>
      </c>
      <c r="O30" s="46"/>
      <c r="P30" s="92">
        <f t="shared" si="14"/>
        <v>0</v>
      </c>
      <c r="Q30" s="46"/>
      <c r="R30" s="92">
        <f t="shared" si="15"/>
        <v>0</v>
      </c>
      <c r="S30" s="46"/>
      <c r="T30" s="92">
        <f t="shared" si="16"/>
        <v>0</v>
      </c>
      <c r="U30" s="46"/>
      <c r="V30" s="92">
        <f t="shared" si="17"/>
        <v>0</v>
      </c>
      <c r="W30" s="46"/>
      <c r="X30" s="65"/>
      <c r="Y30" s="96">
        <f t="shared" si="1"/>
        <v>0</v>
      </c>
      <c r="Z30" s="155"/>
      <c r="AA30" s="92">
        <f t="shared" si="2"/>
        <v>0</v>
      </c>
      <c r="AB30" s="52"/>
      <c r="AC30" s="175">
        <v>2600</v>
      </c>
      <c r="AD30" s="52"/>
      <c r="AE30" s="46"/>
      <c r="AF30" s="92">
        <f t="shared" si="18"/>
        <v>0</v>
      </c>
      <c r="AG30" s="46"/>
      <c r="AH30" s="92">
        <f t="shared" si="22"/>
        <v>0</v>
      </c>
      <c r="AI30" s="46"/>
      <c r="AJ30" s="92">
        <f t="shared" si="19"/>
        <v>0</v>
      </c>
      <c r="AK30" s="46"/>
      <c r="AL30" s="92">
        <f t="shared" si="20"/>
        <v>0</v>
      </c>
      <c r="AM30" s="46"/>
      <c r="AN30" s="92">
        <f t="shared" si="3"/>
        <v>0</v>
      </c>
      <c r="AO30" s="46"/>
      <c r="AP30" s="103"/>
      <c r="AQ30" s="92">
        <f t="shared" si="4"/>
        <v>0</v>
      </c>
      <c r="AR30" s="163"/>
      <c r="AS30" s="53"/>
      <c r="AT30" s="96">
        <f t="shared" si="5"/>
        <v>0</v>
      </c>
      <c r="AU30" s="101">
        <f t="shared" si="6"/>
        <v>7580</v>
      </c>
      <c r="AV30" s="101">
        <f t="shared" si="7"/>
        <v>0</v>
      </c>
      <c r="AW30" s="101">
        <f t="shared" si="8"/>
        <v>2600</v>
      </c>
      <c r="AX30" s="101">
        <f t="shared" si="9"/>
        <v>10180</v>
      </c>
      <c r="AY30" s="64">
        <f t="shared" si="24"/>
        <v>1950</v>
      </c>
      <c r="AZ30" s="101">
        <f t="shared" si="10"/>
        <v>12130</v>
      </c>
      <c r="BA30" s="37"/>
      <c r="BB30" s="37"/>
      <c r="BC30" s="37"/>
      <c r="BD30" s="37"/>
      <c r="BE30" s="37"/>
    </row>
    <row r="31" spans="1:57" s="12" customFormat="1" ht="41.25" customHeight="1">
      <c r="A31" s="149">
        <v>16</v>
      </c>
      <c r="B31" s="48"/>
      <c r="C31" s="48" t="s">
        <v>2</v>
      </c>
      <c r="D31" s="148"/>
      <c r="E31" s="149">
        <v>2</v>
      </c>
      <c r="F31" s="51">
        <v>7580</v>
      </c>
      <c r="G31" s="167">
        <v>1</v>
      </c>
      <c r="H31" s="145">
        <f t="shared" si="21"/>
        <v>7580</v>
      </c>
      <c r="I31" s="140"/>
      <c r="J31" s="92">
        <f t="shared" si="11"/>
        <v>0</v>
      </c>
      <c r="K31" s="155"/>
      <c r="L31" s="92">
        <f t="shared" si="23"/>
        <v>0</v>
      </c>
      <c r="M31" s="46"/>
      <c r="N31" s="92">
        <f t="shared" si="13"/>
        <v>0</v>
      </c>
      <c r="O31" s="46"/>
      <c r="P31" s="92">
        <f t="shared" si="14"/>
        <v>0</v>
      </c>
      <c r="Q31" s="46"/>
      <c r="R31" s="92">
        <f t="shared" si="15"/>
        <v>0</v>
      </c>
      <c r="S31" s="46"/>
      <c r="T31" s="92">
        <f t="shared" si="16"/>
        <v>0</v>
      </c>
      <c r="U31" s="46"/>
      <c r="V31" s="92">
        <f t="shared" si="17"/>
        <v>0</v>
      </c>
      <c r="W31" s="46"/>
      <c r="X31" s="65"/>
      <c r="Y31" s="96">
        <f t="shared" si="1"/>
        <v>0</v>
      </c>
      <c r="Z31" s="155"/>
      <c r="AA31" s="92">
        <f t="shared" si="2"/>
        <v>0</v>
      </c>
      <c r="AB31" s="52"/>
      <c r="AC31" s="175">
        <v>2600</v>
      </c>
      <c r="AD31" s="52"/>
      <c r="AE31" s="46"/>
      <c r="AF31" s="92">
        <f t="shared" si="18"/>
        <v>0</v>
      </c>
      <c r="AG31" s="46"/>
      <c r="AH31" s="92">
        <f t="shared" si="22"/>
        <v>0</v>
      </c>
      <c r="AI31" s="46"/>
      <c r="AJ31" s="92">
        <f t="shared" si="19"/>
        <v>0</v>
      </c>
      <c r="AK31" s="46"/>
      <c r="AL31" s="92">
        <f t="shared" si="20"/>
        <v>0</v>
      </c>
      <c r="AM31" s="46"/>
      <c r="AN31" s="92">
        <f t="shared" si="3"/>
        <v>0</v>
      </c>
      <c r="AO31" s="46"/>
      <c r="AP31" s="103"/>
      <c r="AQ31" s="92">
        <f t="shared" si="4"/>
        <v>0</v>
      </c>
      <c r="AR31" s="163"/>
      <c r="AS31" s="53"/>
      <c r="AT31" s="96">
        <f t="shared" si="5"/>
        <v>0</v>
      </c>
      <c r="AU31" s="101">
        <f t="shared" si="6"/>
        <v>7580</v>
      </c>
      <c r="AV31" s="101">
        <f t="shared" si="7"/>
        <v>0</v>
      </c>
      <c r="AW31" s="101">
        <f t="shared" si="8"/>
        <v>2600</v>
      </c>
      <c r="AX31" s="101">
        <f t="shared" si="9"/>
        <v>10180</v>
      </c>
      <c r="AY31" s="64">
        <f t="shared" si="24"/>
        <v>1950</v>
      </c>
      <c r="AZ31" s="101">
        <f t="shared" si="10"/>
        <v>12130</v>
      </c>
      <c r="BA31" s="37"/>
      <c r="BB31" s="37"/>
      <c r="BC31" s="37"/>
      <c r="BD31" s="37"/>
      <c r="BE31" s="37"/>
    </row>
    <row r="32" spans="1:57" s="12" customFormat="1" ht="41.25" customHeight="1">
      <c r="A32" s="149">
        <v>17</v>
      </c>
      <c r="B32" s="48"/>
      <c r="C32" s="48" t="s">
        <v>2</v>
      </c>
      <c r="D32" s="148">
        <v>2</v>
      </c>
      <c r="E32" s="149">
        <v>11</v>
      </c>
      <c r="F32" s="51">
        <v>7580</v>
      </c>
      <c r="G32" s="167">
        <v>1</v>
      </c>
      <c r="H32" s="145">
        <f t="shared" si="21"/>
        <v>7580</v>
      </c>
      <c r="I32" s="140"/>
      <c r="J32" s="92">
        <f t="shared" si="11"/>
        <v>0</v>
      </c>
      <c r="K32" s="155"/>
      <c r="L32" s="92">
        <f t="shared" si="23"/>
        <v>0</v>
      </c>
      <c r="M32" s="46"/>
      <c r="N32" s="92">
        <f t="shared" si="13"/>
        <v>0</v>
      </c>
      <c r="O32" s="46"/>
      <c r="P32" s="92">
        <f t="shared" si="14"/>
        <v>0</v>
      </c>
      <c r="Q32" s="46"/>
      <c r="R32" s="92">
        <f t="shared" si="15"/>
        <v>0</v>
      </c>
      <c r="S32" s="46"/>
      <c r="T32" s="92">
        <f t="shared" si="16"/>
        <v>0</v>
      </c>
      <c r="U32" s="46"/>
      <c r="V32" s="92">
        <f t="shared" si="17"/>
        <v>0</v>
      </c>
      <c r="W32" s="46"/>
      <c r="X32" s="65"/>
      <c r="Y32" s="96">
        <f t="shared" si="1"/>
        <v>0</v>
      </c>
      <c r="Z32" s="155">
        <v>0.05</v>
      </c>
      <c r="AA32" s="92">
        <f t="shared" si="2"/>
        <v>379</v>
      </c>
      <c r="AB32" s="52"/>
      <c r="AC32" s="175">
        <v>2600</v>
      </c>
      <c r="AD32" s="52"/>
      <c r="AE32" s="46"/>
      <c r="AF32" s="92">
        <f t="shared" si="18"/>
        <v>0</v>
      </c>
      <c r="AG32" s="46"/>
      <c r="AH32" s="92">
        <f t="shared" si="22"/>
        <v>0</v>
      </c>
      <c r="AI32" s="46"/>
      <c r="AJ32" s="92">
        <f t="shared" si="19"/>
        <v>0</v>
      </c>
      <c r="AK32" s="46"/>
      <c r="AL32" s="92">
        <f t="shared" si="20"/>
        <v>0</v>
      </c>
      <c r="AM32" s="46"/>
      <c r="AN32" s="92">
        <f t="shared" si="3"/>
        <v>0</v>
      </c>
      <c r="AO32" s="46"/>
      <c r="AP32" s="103"/>
      <c r="AQ32" s="92">
        <f t="shared" si="4"/>
        <v>0</v>
      </c>
      <c r="AR32" s="163"/>
      <c r="AS32" s="53"/>
      <c r="AT32" s="96">
        <f t="shared" si="5"/>
        <v>0</v>
      </c>
      <c r="AU32" s="101">
        <f t="shared" si="6"/>
        <v>7580</v>
      </c>
      <c r="AV32" s="101">
        <f t="shared" si="7"/>
        <v>0</v>
      </c>
      <c r="AW32" s="101">
        <f t="shared" si="8"/>
        <v>2979</v>
      </c>
      <c r="AX32" s="101">
        <f t="shared" si="9"/>
        <v>10559</v>
      </c>
      <c r="AY32" s="64">
        <f t="shared" si="24"/>
        <v>1571</v>
      </c>
      <c r="AZ32" s="101">
        <f t="shared" si="10"/>
        <v>12130</v>
      </c>
      <c r="BA32" s="37"/>
      <c r="BB32" s="37"/>
      <c r="BC32" s="37"/>
      <c r="BD32" s="37"/>
      <c r="BE32" s="37"/>
    </row>
    <row r="33" spans="1:57" s="12" customFormat="1" ht="41.25" customHeight="1">
      <c r="A33" s="149">
        <v>18</v>
      </c>
      <c r="B33" s="48"/>
      <c r="C33" s="48" t="s">
        <v>2</v>
      </c>
      <c r="D33" s="148" t="s">
        <v>63</v>
      </c>
      <c r="E33" s="149">
        <v>26</v>
      </c>
      <c r="F33" s="51">
        <v>7580</v>
      </c>
      <c r="G33" s="167">
        <v>1</v>
      </c>
      <c r="H33" s="145">
        <f t="shared" si="21"/>
        <v>7580</v>
      </c>
      <c r="I33" s="140"/>
      <c r="J33" s="92">
        <f t="shared" si="11"/>
        <v>0</v>
      </c>
      <c r="K33" s="155"/>
      <c r="L33" s="92">
        <f>+K33*F33</f>
        <v>0</v>
      </c>
      <c r="M33" s="46"/>
      <c r="N33" s="92">
        <f>+M33*F33</f>
        <v>0</v>
      </c>
      <c r="O33" s="46"/>
      <c r="P33" s="92">
        <f>+O33*F33</f>
        <v>0</v>
      </c>
      <c r="Q33" s="46"/>
      <c r="R33" s="92">
        <f>+Q33*F33</f>
        <v>0</v>
      </c>
      <c r="S33" s="46"/>
      <c r="T33" s="92">
        <f>+S33*F33</f>
        <v>0</v>
      </c>
      <c r="U33" s="46"/>
      <c r="V33" s="92">
        <f>+U33*F33</f>
        <v>0</v>
      </c>
      <c r="W33" s="46"/>
      <c r="X33" s="65"/>
      <c r="Y33" s="96">
        <f t="shared" si="1"/>
        <v>0</v>
      </c>
      <c r="Z33" s="155">
        <v>0.2</v>
      </c>
      <c r="AA33" s="92">
        <f t="shared" si="2"/>
        <v>1516</v>
      </c>
      <c r="AB33" s="52"/>
      <c r="AC33" s="175">
        <v>2600</v>
      </c>
      <c r="AD33" s="52"/>
      <c r="AE33" s="46"/>
      <c r="AF33" s="92">
        <f>+AE33*F33</f>
        <v>0</v>
      </c>
      <c r="AG33" s="46"/>
      <c r="AH33" s="92">
        <f>+AG33*F33</f>
        <v>0</v>
      </c>
      <c r="AI33" s="46"/>
      <c r="AJ33" s="92">
        <f>+AI33*F33</f>
        <v>0</v>
      </c>
      <c r="AK33" s="46"/>
      <c r="AL33" s="92">
        <f>+AK33*F33</f>
        <v>0</v>
      </c>
      <c r="AM33" s="46"/>
      <c r="AN33" s="92">
        <f t="shared" si="3"/>
        <v>0</v>
      </c>
      <c r="AO33" s="46"/>
      <c r="AP33" s="103"/>
      <c r="AQ33" s="92">
        <f t="shared" si="4"/>
        <v>0</v>
      </c>
      <c r="AR33" s="163"/>
      <c r="AS33" s="53"/>
      <c r="AT33" s="96">
        <f t="shared" si="5"/>
        <v>0</v>
      </c>
      <c r="AU33" s="101">
        <f t="shared" si="6"/>
        <v>7580</v>
      </c>
      <c r="AV33" s="101">
        <f t="shared" si="7"/>
        <v>0</v>
      </c>
      <c r="AW33" s="101">
        <f t="shared" si="8"/>
        <v>4116</v>
      </c>
      <c r="AX33" s="101">
        <f t="shared" si="9"/>
        <v>11696</v>
      </c>
      <c r="AY33" s="64">
        <f t="shared" si="24"/>
        <v>434</v>
      </c>
      <c r="AZ33" s="101">
        <f t="shared" si="10"/>
        <v>12130</v>
      </c>
      <c r="BA33" s="37"/>
      <c r="BB33" s="37"/>
      <c r="BC33" s="37"/>
      <c r="BD33" s="37"/>
      <c r="BE33" s="37"/>
    </row>
    <row r="34" spans="1:57" s="12" customFormat="1" ht="41.25" customHeight="1">
      <c r="A34" s="149">
        <v>19</v>
      </c>
      <c r="B34" s="48"/>
      <c r="C34" s="48" t="s">
        <v>2</v>
      </c>
      <c r="D34" s="148"/>
      <c r="E34" s="149"/>
      <c r="F34" s="51">
        <v>7580</v>
      </c>
      <c r="G34" s="167">
        <v>1</v>
      </c>
      <c r="H34" s="145">
        <f t="shared" si="21"/>
        <v>7580</v>
      </c>
      <c r="I34" s="140"/>
      <c r="J34" s="92">
        <f t="shared" si="11"/>
        <v>0</v>
      </c>
      <c r="K34" s="155"/>
      <c r="L34" s="92">
        <f aca="true" t="shared" si="25" ref="L34:L44">+K34*F34</f>
        <v>0</v>
      </c>
      <c r="M34" s="46"/>
      <c r="N34" s="92">
        <f>+M34*F34</f>
        <v>0</v>
      </c>
      <c r="O34" s="46"/>
      <c r="P34" s="92">
        <f>+O34*F34</f>
        <v>0</v>
      </c>
      <c r="Q34" s="46"/>
      <c r="R34" s="92">
        <f>+Q34*F34</f>
        <v>0</v>
      </c>
      <c r="S34" s="46"/>
      <c r="T34" s="92">
        <f>+S34*F34</f>
        <v>0</v>
      </c>
      <c r="U34" s="46"/>
      <c r="V34" s="92">
        <f>+U34*F34</f>
        <v>0</v>
      </c>
      <c r="W34" s="46"/>
      <c r="X34" s="65"/>
      <c r="Y34" s="96">
        <f t="shared" si="1"/>
        <v>0</v>
      </c>
      <c r="Z34" s="155"/>
      <c r="AA34" s="92">
        <f t="shared" si="2"/>
        <v>0</v>
      </c>
      <c r="AB34" s="52"/>
      <c r="AC34" s="175">
        <v>2600</v>
      </c>
      <c r="AD34" s="52"/>
      <c r="AE34" s="46"/>
      <c r="AF34" s="92">
        <f>+AE34*F34</f>
        <v>0</v>
      </c>
      <c r="AG34" s="46"/>
      <c r="AH34" s="92">
        <f aca="true" t="shared" si="26" ref="AH34:AH39">+AG34*F34</f>
        <v>0</v>
      </c>
      <c r="AI34" s="46"/>
      <c r="AJ34" s="92">
        <f>+AI34*F34</f>
        <v>0</v>
      </c>
      <c r="AK34" s="46"/>
      <c r="AL34" s="92">
        <f>+AK34*F34</f>
        <v>0</v>
      </c>
      <c r="AM34" s="46"/>
      <c r="AN34" s="92">
        <f t="shared" si="3"/>
        <v>0</v>
      </c>
      <c r="AO34" s="46"/>
      <c r="AP34" s="103"/>
      <c r="AQ34" s="92">
        <f t="shared" si="4"/>
        <v>0</v>
      </c>
      <c r="AR34" s="163"/>
      <c r="AS34" s="53"/>
      <c r="AT34" s="96">
        <f t="shared" si="5"/>
        <v>0</v>
      </c>
      <c r="AU34" s="101">
        <f t="shared" si="6"/>
        <v>7580</v>
      </c>
      <c r="AV34" s="101">
        <f t="shared" si="7"/>
        <v>0</v>
      </c>
      <c r="AW34" s="101">
        <f t="shared" si="8"/>
        <v>2600</v>
      </c>
      <c r="AX34" s="101">
        <f t="shared" si="9"/>
        <v>10180</v>
      </c>
      <c r="AY34" s="64">
        <f t="shared" si="24"/>
        <v>1950</v>
      </c>
      <c r="AZ34" s="101">
        <f t="shared" si="10"/>
        <v>12130</v>
      </c>
      <c r="BA34" s="37"/>
      <c r="BB34" s="37"/>
      <c r="BC34" s="37"/>
      <c r="BD34" s="37"/>
      <c r="BE34" s="37"/>
    </row>
    <row r="35" spans="1:57" s="12" customFormat="1" ht="41.25" customHeight="1">
      <c r="A35" s="149">
        <v>20</v>
      </c>
      <c r="B35" s="48"/>
      <c r="C35" s="48" t="s">
        <v>2</v>
      </c>
      <c r="D35" s="148" t="s">
        <v>63</v>
      </c>
      <c r="E35" s="149">
        <v>29</v>
      </c>
      <c r="F35" s="51">
        <v>7580</v>
      </c>
      <c r="G35" s="167">
        <v>1</v>
      </c>
      <c r="H35" s="145">
        <f t="shared" si="21"/>
        <v>7580</v>
      </c>
      <c r="I35" s="140"/>
      <c r="J35" s="92">
        <f t="shared" si="11"/>
        <v>0</v>
      </c>
      <c r="K35" s="155"/>
      <c r="L35" s="92">
        <f t="shared" si="25"/>
        <v>0</v>
      </c>
      <c r="M35" s="46"/>
      <c r="N35" s="92">
        <f>+M35*F35</f>
        <v>0</v>
      </c>
      <c r="O35" s="46"/>
      <c r="P35" s="92">
        <f>+O35*F35</f>
        <v>0</v>
      </c>
      <c r="Q35" s="46"/>
      <c r="R35" s="92">
        <f>+Q35*F35</f>
        <v>0</v>
      </c>
      <c r="S35" s="46"/>
      <c r="T35" s="92">
        <f>+S35*F35</f>
        <v>0</v>
      </c>
      <c r="U35" s="46"/>
      <c r="V35" s="92">
        <f>+U35*F35</f>
        <v>0</v>
      </c>
      <c r="W35" s="46"/>
      <c r="X35" s="65"/>
      <c r="Y35" s="96">
        <f t="shared" si="1"/>
        <v>0</v>
      </c>
      <c r="Z35" s="155">
        <v>0.2</v>
      </c>
      <c r="AA35" s="92">
        <f t="shared" si="2"/>
        <v>1516</v>
      </c>
      <c r="AB35" s="52"/>
      <c r="AC35" s="175">
        <v>2600</v>
      </c>
      <c r="AD35" s="52"/>
      <c r="AE35" s="46"/>
      <c r="AF35" s="92">
        <f>+AE35*F35</f>
        <v>0</v>
      </c>
      <c r="AG35" s="46"/>
      <c r="AH35" s="92">
        <f t="shared" si="26"/>
        <v>0</v>
      </c>
      <c r="AI35" s="46"/>
      <c r="AJ35" s="92">
        <f>+AI35*F35</f>
        <v>0</v>
      </c>
      <c r="AK35" s="46"/>
      <c r="AL35" s="92">
        <f>+AK35*F35</f>
        <v>0</v>
      </c>
      <c r="AM35" s="46"/>
      <c r="AN35" s="92">
        <f t="shared" si="3"/>
        <v>0</v>
      </c>
      <c r="AO35" s="46"/>
      <c r="AP35" s="103"/>
      <c r="AQ35" s="92">
        <f t="shared" si="4"/>
        <v>0</v>
      </c>
      <c r="AR35" s="163"/>
      <c r="AS35" s="53"/>
      <c r="AT35" s="96">
        <f t="shared" si="5"/>
        <v>0</v>
      </c>
      <c r="AU35" s="101">
        <f t="shared" si="6"/>
        <v>7580</v>
      </c>
      <c r="AV35" s="101">
        <f t="shared" si="7"/>
        <v>0</v>
      </c>
      <c r="AW35" s="101">
        <f t="shared" si="8"/>
        <v>4116</v>
      </c>
      <c r="AX35" s="101">
        <f t="shared" si="9"/>
        <v>11696</v>
      </c>
      <c r="AY35" s="64">
        <f t="shared" si="24"/>
        <v>434</v>
      </c>
      <c r="AZ35" s="101">
        <f t="shared" si="10"/>
        <v>12130</v>
      </c>
      <c r="BA35" s="37"/>
      <c r="BB35" s="37"/>
      <c r="BC35" s="37"/>
      <c r="BD35" s="37"/>
      <c r="BE35" s="37"/>
    </row>
    <row r="36" spans="1:57" s="12" customFormat="1" ht="41.25" customHeight="1">
      <c r="A36" s="149">
        <v>21</v>
      </c>
      <c r="B36" s="48"/>
      <c r="C36" s="48" t="s">
        <v>2</v>
      </c>
      <c r="D36" s="148"/>
      <c r="E36" s="149">
        <v>2</v>
      </c>
      <c r="F36" s="51">
        <v>7580</v>
      </c>
      <c r="G36" s="167">
        <v>1</v>
      </c>
      <c r="H36" s="145">
        <f t="shared" si="21"/>
        <v>7580</v>
      </c>
      <c r="I36" s="140"/>
      <c r="J36" s="92">
        <f t="shared" si="11"/>
        <v>0</v>
      </c>
      <c r="K36" s="155"/>
      <c r="L36" s="92">
        <f t="shared" si="25"/>
        <v>0</v>
      </c>
      <c r="M36" s="46"/>
      <c r="N36" s="92">
        <f>+M36*F36</f>
        <v>0</v>
      </c>
      <c r="O36" s="46"/>
      <c r="P36" s="92">
        <f>+O36*F36</f>
        <v>0</v>
      </c>
      <c r="Q36" s="46"/>
      <c r="R36" s="92">
        <f>+Q36*F36</f>
        <v>0</v>
      </c>
      <c r="S36" s="46"/>
      <c r="T36" s="92">
        <f>+S36*F36</f>
        <v>0</v>
      </c>
      <c r="U36" s="46"/>
      <c r="V36" s="92">
        <f>+U36*F36</f>
        <v>0</v>
      </c>
      <c r="W36" s="46"/>
      <c r="X36" s="65"/>
      <c r="Y36" s="96">
        <f t="shared" si="1"/>
        <v>0</v>
      </c>
      <c r="Z36" s="155"/>
      <c r="AA36" s="92">
        <f t="shared" si="2"/>
        <v>0</v>
      </c>
      <c r="AB36" s="52"/>
      <c r="AC36" s="175">
        <v>2600</v>
      </c>
      <c r="AD36" s="52"/>
      <c r="AE36" s="46"/>
      <c r="AF36" s="92">
        <f>+AE36*F36</f>
        <v>0</v>
      </c>
      <c r="AG36" s="46"/>
      <c r="AH36" s="92">
        <f t="shared" si="26"/>
        <v>0</v>
      </c>
      <c r="AI36" s="46"/>
      <c r="AJ36" s="92">
        <f>+AI36*F36</f>
        <v>0</v>
      </c>
      <c r="AK36" s="46"/>
      <c r="AL36" s="92">
        <f>+AK36*F36</f>
        <v>0</v>
      </c>
      <c r="AM36" s="46"/>
      <c r="AN36" s="92">
        <f t="shared" si="3"/>
        <v>0</v>
      </c>
      <c r="AO36" s="46"/>
      <c r="AP36" s="103"/>
      <c r="AQ36" s="92">
        <f t="shared" si="4"/>
        <v>0</v>
      </c>
      <c r="AR36" s="163"/>
      <c r="AS36" s="53"/>
      <c r="AT36" s="96">
        <f t="shared" si="5"/>
        <v>0</v>
      </c>
      <c r="AU36" s="101">
        <f t="shared" si="6"/>
        <v>7580</v>
      </c>
      <c r="AV36" s="101">
        <f t="shared" si="7"/>
        <v>0</v>
      </c>
      <c r="AW36" s="101">
        <f t="shared" si="8"/>
        <v>2600</v>
      </c>
      <c r="AX36" s="101">
        <f t="shared" si="9"/>
        <v>10180</v>
      </c>
      <c r="AY36" s="64">
        <f t="shared" si="24"/>
        <v>1950</v>
      </c>
      <c r="AZ36" s="101">
        <f t="shared" si="10"/>
        <v>12130</v>
      </c>
      <c r="BA36" s="37"/>
      <c r="BB36" s="37"/>
      <c r="BC36" s="37"/>
      <c r="BD36" s="37"/>
      <c r="BE36" s="37"/>
    </row>
    <row r="37" spans="1:57" s="12" customFormat="1" ht="41.25" customHeight="1">
      <c r="A37" s="149">
        <v>22</v>
      </c>
      <c r="B37" s="48"/>
      <c r="C37" s="48" t="s">
        <v>2</v>
      </c>
      <c r="D37" s="148">
        <v>1</v>
      </c>
      <c r="E37" s="149">
        <v>11</v>
      </c>
      <c r="F37" s="51">
        <v>7580</v>
      </c>
      <c r="G37" s="167">
        <v>1</v>
      </c>
      <c r="H37" s="145">
        <f t="shared" si="21"/>
        <v>7580</v>
      </c>
      <c r="I37" s="140">
        <v>0.6</v>
      </c>
      <c r="J37" s="92">
        <f>+I37*F37</f>
        <v>4548</v>
      </c>
      <c r="K37" s="155"/>
      <c r="L37" s="92">
        <f t="shared" si="25"/>
        <v>0</v>
      </c>
      <c r="M37" s="46"/>
      <c r="N37" s="92">
        <f>+M37*F37</f>
        <v>0</v>
      </c>
      <c r="O37" s="46"/>
      <c r="P37" s="92">
        <f>+O37*F37</f>
        <v>0</v>
      </c>
      <c r="Q37" s="46"/>
      <c r="R37" s="92">
        <f>+Q37*F37</f>
        <v>0</v>
      </c>
      <c r="S37" s="46"/>
      <c r="T37" s="92">
        <f>+S37*F37</f>
        <v>0</v>
      </c>
      <c r="U37" s="46"/>
      <c r="V37" s="92">
        <f>+U37*F37</f>
        <v>0</v>
      </c>
      <c r="W37" s="46"/>
      <c r="X37" s="65"/>
      <c r="Y37" s="96">
        <f t="shared" si="1"/>
        <v>0</v>
      </c>
      <c r="Z37" s="155">
        <v>0.15</v>
      </c>
      <c r="AA37" s="92">
        <f>Z37*H37</f>
        <v>1137</v>
      </c>
      <c r="AB37" s="52"/>
      <c r="AC37" s="175">
        <v>2600</v>
      </c>
      <c r="AD37" s="52"/>
      <c r="AE37" s="46"/>
      <c r="AF37" s="92">
        <f>+AE37*F37</f>
        <v>0</v>
      </c>
      <c r="AG37" s="46"/>
      <c r="AH37" s="92">
        <f t="shared" si="26"/>
        <v>0</v>
      </c>
      <c r="AI37" s="46"/>
      <c r="AJ37" s="92">
        <f>+AI37*F37</f>
        <v>0</v>
      </c>
      <c r="AK37" s="46"/>
      <c r="AL37" s="92">
        <f>+AK37*F37</f>
        <v>0</v>
      </c>
      <c r="AM37" s="46"/>
      <c r="AN37" s="92">
        <f t="shared" si="3"/>
        <v>0</v>
      </c>
      <c r="AO37" s="46"/>
      <c r="AP37" s="103"/>
      <c r="AQ37" s="92">
        <f t="shared" si="4"/>
        <v>0</v>
      </c>
      <c r="AR37" s="163"/>
      <c r="AS37" s="53"/>
      <c r="AT37" s="96">
        <f t="shared" si="5"/>
        <v>0</v>
      </c>
      <c r="AU37" s="101">
        <f t="shared" si="6"/>
        <v>7580</v>
      </c>
      <c r="AV37" s="101">
        <f t="shared" si="7"/>
        <v>4548</v>
      </c>
      <c r="AW37" s="101">
        <f t="shared" si="8"/>
        <v>3737</v>
      </c>
      <c r="AX37" s="101">
        <f t="shared" si="9"/>
        <v>15865</v>
      </c>
      <c r="AY37" s="64"/>
      <c r="AZ37" s="101">
        <f t="shared" si="10"/>
        <v>15865</v>
      </c>
      <c r="BA37" s="37"/>
      <c r="BB37" s="37"/>
      <c r="BC37" s="37"/>
      <c r="BD37" s="37"/>
      <c r="BE37" s="37"/>
    </row>
    <row r="38" spans="1:57" s="12" customFormat="1" ht="41.25" customHeight="1" thickBot="1">
      <c r="A38" s="149">
        <v>23</v>
      </c>
      <c r="B38" s="49"/>
      <c r="C38" s="48" t="s">
        <v>2</v>
      </c>
      <c r="D38" s="148">
        <v>2</v>
      </c>
      <c r="E38" s="149">
        <v>6</v>
      </c>
      <c r="F38" s="51">
        <v>7580</v>
      </c>
      <c r="G38" s="167">
        <v>1</v>
      </c>
      <c r="H38" s="145">
        <f t="shared" si="21"/>
        <v>7580</v>
      </c>
      <c r="I38" s="140"/>
      <c r="J38" s="92">
        <f t="shared" si="11"/>
        <v>0</v>
      </c>
      <c r="K38" s="155"/>
      <c r="L38" s="92">
        <f t="shared" si="25"/>
        <v>0</v>
      </c>
      <c r="M38" s="46"/>
      <c r="N38" s="92">
        <f t="shared" si="13"/>
        <v>0</v>
      </c>
      <c r="O38" s="46"/>
      <c r="P38" s="92">
        <f t="shared" si="14"/>
        <v>0</v>
      </c>
      <c r="Q38" s="46"/>
      <c r="R38" s="92">
        <f t="shared" si="15"/>
        <v>0</v>
      </c>
      <c r="S38" s="46"/>
      <c r="T38" s="92">
        <f t="shared" si="16"/>
        <v>0</v>
      </c>
      <c r="U38" s="46"/>
      <c r="V38" s="92">
        <f t="shared" si="17"/>
        <v>0</v>
      </c>
      <c r="W38" s="46"/>
      <c r="X38" s="65"/>
      <c r="Y38" s="96">
        <f t="shared" si="1"/>
        <v>0</v>
      </c>
      <c r="Z38" s="155">
        <v>0.05</v>
      </c>
      <c r="AA38" s="92">
        <f t="shared" si="2"/>
        <v>379</v>
      </c>
      <c r="AB38" s="52"/>
      <c r="AC38" s="175">
        <v>2600</v>
      </c>
      <c r="AD38" s="52"/>
      <c r="AE38" s="46"/>
      <c r="AF38" s="92">
        <f t="shared" si="18"/>
        <v>0</v>
      </c>
      <c r="AG38" s="46"/>
      <c r="AH38" s="92">
        <f t="shared" si="26"/>
        <v>0</v>
      </c>
      <c r="AI38" s="46"/>
      <c r="AJ38" s="92">
        <f t="shared" si="19"/>
        <v>0</v>
      </c>
      <c r="AK38" s="46"/>
      <c r="AL38" s="92">
        <f t="shared" si="20"/>
        <v>0</v>
      </c>
      <c r="AM38" s="46"/>
      <c r="AN38" s="92">
        <f t="shared" si="3"/>
        <v>0</v>
      </c>
      <c r="AO38" s="46"/>
      <c r="AP38" s="103"/>
      <c r="AQ38" s="92">
        <f t="shared" si="4"/>
        <v>0</v>
      </c>
      <c r="AR38" s="163"/>
      <c r="AS38" s="53"/>
      <c r="AT38" s="96">
        <f t="shared" si="5"/>
        <v>0</v>
      </c>
      <c r="AU38" s="101">
        <f t="shared" si="6"/>
        <v>7580</v>
      </c>
      <c r="AV38" s="101">
        <f t="shared" si="7"/>
        <v>0</v>
      </c>
      <c r="AW38" s="101">
        <f t="shared" si="8"/>
        <v>2979</v>
      </c>
      <c r="AX38" s="101">
        <f t="shared" si="9"/>
        <v>10559</v>
      </c>
      <c r="AY38" s="64">
        <f t="shared" si="24"/>
        <v>1571</v>
      </c>
      <c r="AZ38" s="101">
        <f t="shared" si="10"/>
        <v>12130</v>
      </c>
      <c r="BA38" s="37"/>
      <c r="BB38" s="37"/>
      <c r="BC38" s="37"/>
      <c r="BD38" s="37"/>
      <c r="BE38" s="37"/>
    </row>
    <row r="39" spans="1:57" s="12" customFormat="1" ht="41.25" customHeight="1" hidden="1">
      <c r="A39" s="44">
        <v>24</v>
      </c>
      <c r="B39" s="49"/>
      <c r="C39" s="49"/>
      <c r="D39" s="50"/>
      <c r="E39" s="45"/>
      <c r="F39" s="51"/>
      <c r="G39" s="136"/>
      <c r="H39" s="145">
        <f t="shared" si="21"/>
        <v>0</v>
      </c>
      <c r="I39" s="140"/>
      <c r="J39" s="92">
        <f t="shared" si="11"/>
        <v>0</v>
      </c>
      <c r="K39" s="46"/>
      <c r="L39" s="92">
        <f t="shared" si="25"/>
        <v>0</v>
      </c>
      <c r="M39" s="46"/>
      <c r="N39" s="92">
        <f t="shared" si="13"/>
        <v>0</v>
      </c>
      <c r="O39" s="46"/>
      <c r="P39" s="92">
        <f t="shared" si="14"/>
        <v>0</v>
      </c>
      <c r="Q39" s="46"/>
      <c r="R39" s="92">
        <f t="shared" si="15"/>
        <v>0</v>
      </c>
      <c r="S39" s="46"/>
      <c r="T39" s="92">
        <f t="shared" si="16"/>
        <v>0</v>
      </c>
      <c r="U39" s="46"/>
      <c r="V39" s="92">
        <f t="shared" si="17"/>
        <v>0</v>
      </c>
      <c r="W39" s="46"/>
      <c r="X39" s="65"/>
      <c r="Y39" s="96">
        <f t="shared" si="1"/>
        <v>0</v>
      </c>
      <c r="Z39" s="95"/>
      <c r="AA39" s="92">
        <f t="shared" si="2"/>
        <v>0</v>
      </c>
      <c r="AB39" s="52"/>
      <c r="AC39" s="52"/>
      <c r="AD39" s="52"/>
      <c r="AE39" s="46"/>
      <c r="AF39" s="92">
        <f t="shared" si="18"/>
        <v>0</v>
      </c>
      <c r="AG39" s="46"/>
      <c r="AH39" s="92">
        <f t="shared" si="26"/>
        <v>0</v>
      </c>
      <c r="AI39" s="46"/>
      <c r="AJ39" s="92">
        <f t="shared" si="19"/>
        <v>0</v>
      </c>
      <c r="AK39" s="46"/>
      <c r="AL39" s="92">
        <f t="shared" si="20"/>
        <v>0</v>
      </c>
      <c r="AM39" s="46"/>
      <c r="AN39" s="92">
        <f t="shared" si="3"/>
        <v>0</v>
      </c>
      <c r="AO39" s="46"/>
      <c r="AP39" s="103"/>
      <c r="AQ39" s="92">
        <f t="shared" si="4"/>
        <v>0</v>
      </c>
      <c r="AR39" s="127"/>
      <c r="AS39" s="53"/>
      <c r="AT39" s="96">
        <f t="shared" si="5"/>
        <v>0</v>
      </c>
      <c r="AU39" s="101">
        <f t="shared" si="6"/>
        <v>0</v>
      </c>
      <c r="AV39" s="101">
        <f t="shared" si="7"/>
        <v>0</v>
      </c>
      <c r="AW39" s="101">
        <f t="shared" si="8"/>
        <v>0</v>
      </c>
      <c r="AX39" s="101">
        <f t="shared" si="9"/>
        <v>0</v>
      </c>
      <c r="AY39" s="64"/>
      <c r="AZ39" s="101">
        <f t="shared" si="10"/>
        <v>0</v>
      </c>
      <c r="BA39" s="37"/>
      <c r="BB39" s="37"/>
      <c r="BC39" s="37"/>
      <c r="BD39" s="37"/>
      <c r="BE39" s="37"/>
    </row>
    <row r="40" spans="1:57" s="12" customFormat="1" ht="41.25" customHeight="1" hidden="1">
      <c r="A40" s="44">
        <v>25</v>
      </c>
      <c r="B40" s="49"/>
      <c r="C40" s="49"/>
      <c r="D40" s="50"/>
      <c r="E40" s="45"/>
      <c r="F40" s="51"/>
      <c r="G40" s="136"/>
      <c r="H40" s="145">
        <f t="shared" si="21"/>
        <v>0</v>
      </c>
      <c r="I40" s="140"/>
      <c r="J40" s="92">
        <f t="shared" si="11"/>
        <v>0</v>
      </c>
      <c r="K40" s="46"/>
      <c r="L40" s="92">
        <f t="shared" si="25"/>
        <v>0</v>
      </c>
      <c r="M40" s="46"/>
      <c r="N40" s="92">
        <f t="shared" si="13"/>
        <v>0</v>
      </c>
      <c r="O40" s="46"/>
      <c r="P40" s="92">
        <f t="shared" si="14"/>
        <v>0</v>
      </c>
      <c r="Q40" s="46"/>
      <c r="R40" s="92">
        <f t="shared" si="15"/>
        <v>0</v>
      </c>
      <c r="S40" s="46"/>
      <c r="T40" s="92">
        <f t="shared" si="16"/>
        <v>0</v>
      </c>
      <c r="U40" s="46"/>
      <c r="V40" s="92">
        <f t="shared" si="17"/>
        <v>0</v>
      </c>
      <c r="W40" s="46"/>
      <c r="X40" s="65"/>
      <c r="Y40" s="96">
        <f t="shared" si="1"/>
        <v>0</v>
      </c>
      <c r="Z40" s="95"/>
      <c r="AA40" s="92">
        <f t="shared" si="2"/>
        <v>0</v>
      </c>
      <c r="AB40" s="52"/>
      <c r="AC40" s="52"/>
      <c r="AD40" s="52"/>
      <c r="AE40" s="46"/>
      <c r="AF40" s="92">
        <f t="shared" si="18"/>
        <v>0</v>
      </c>
      <c r="AG40" s="46"/>
      <c r="AH40" s="92">
        <f t="shared" si="22"/>
        <v>0</v>
      </c>
      <c r="AI40" s="46"/>
      <c r="AJ40" s="92">
        <f t="shared" si="19"/>
        <v>0</v>
      </c>
      <c r="AK40" s="46"/>
      <c r="AL40" s="92">
        <f t="shared" si="20"/>
        <v>0</v>
      </c>
      <c r="AM40" s="46"/>
      <c r="AN40" s="92">
        <f t="shared" si="3"/>
        <v>0</v>
      </c>
      <c r="AO40" s="46"/>
      <c r="AP40" s="103"/>
      <c r="AQ40" s="92">
        <f t="shared" si="4"/>
        <v>0</v>
      </c>
      <c r="AR40" s="127"/>
      <c r="AS40" s="53"/>
      <c r="AT40" s="96">
        <f t="shared" si="5"/>
        <v>0</v>
      </c>
      <c r="AU40" s="101">
        <f t="shared" si="6"/>
        <v>0</v>
      </c>
      <c r="AV40" s="101">
        <f t="shared" si="7"/>
        <v>0</v>
      </c>
      <c r="AW40" s="101">
        <f t="shared" si="8"/>
        <v>0</v>
      </c>
      <c r="AX40" s="101">
        <f t="shared" si="9"/>
        <v>0</v>
      </c>
      <c r="AY40" s="64"/>
      <c r="AZ40" s="101">
        <f t="shared" si="10"/>
        <v>0</v>
      </c>
      <c r="BA40" s="37"/>
      <c r="BB40" s="37"/>
      <c r="BC40" s="37"/>
      <c r="BD40" s="37"/>
      <c r="BE40" s="37"/>
    </row>
    <row r="41" spans="1:57" s="12" customFormat="1" ht="41.25" customHeight="1" hidden="1">
      <c r="A41" s="44">
        <v>26</v>
      </c>
      <c r="B41" s="49"/>
      <c r="C41" s="49"/>
      <c r="D41" s="50"/>
      <c r="E41" s="45"/>
      <c r="F41" s="51"/>
      <c r="G41" s="136"/>
      <c r="H41" s="145">
        <f t="shared" si="21"/>
        <v>0</v>
      </c>
      <c r="I41" s="140"/>
      <c r="J41" s="92">
        <f t="shared" si="11"/>
        <v>0</v>
      </c>
      <c r="K41" s="46"/>
      <c r="L41" s="92">
        <f t="shared" si="25"/>
        <v>0</v>
      </c>
      <c r="M41" s="46"/>
      <c r="N41" s="92">
        <f aca="true" t="shared" si="27" ref="N41:N49">+M41*F41</f>
        <v>0</v>
      </c>
      <c r="O41" s="46"/>
      <c r="P41" s="92">
        <f aca="true" t="shared" si="28" ref="P41:P49">+O41*F41</f>
        <v>0</v>
      </c>
      <c r="Q41" s="46"/>
      <c r="R41" s="92">
        <f aca="true" t="shared" si="29" ref="R41:R49">+Q41*F41</f>
        <v>0</v>
      </c>
      <c r="S41" s="46"/>
      <c r="T41" s="92">
        <f aca="true" t="shared" si="30" ref="T41:T49">+S41*F41</f>
        <v>0</v>
      </c>
      <c r="U41" s="46"/>
      <c r="V41" s="92">
        <f aca="true" t="shared" si="31" ref="V41:V49">+U41*F41</f>
        <v>0</v>
      </c>
      <c r="W41" s="46"/>
      <c r="X41" s="65"/>
      <c r="Y41" s="96">
        <f t="shared" si="1"/>
        <v>0</v>
      </c>
      <c r="Z41" s="95"/>
      <c r="AA41" s="92">
        <f t="shared" si="2"/>
        <v>0</v>
      </c>
      <c r="AB41" s="52"/>
      <c r="AC41" s="52"/>
      <c r="AD41" s="52"/>
      <c r="AE41" s="46"/>
      <c r="AF41" s="92">
        <f aca="true" t="shared" si="32" ref="AF41:AF49">+AE41*F41</f>
        <v>0</v>
      </c>
      <c r="AG41" s="46"/>
      <c r="AH41" s="92">
        <f>+AG41*F41</f>
        <v>0</v>
      </c>
      <c r="AI41" s="46"/>
      <c r="AJ41" s="92">
        <f aca="true" t="shared" si="33" ref="AJ41:AJ49">+AI41*F41</f>
        <v>0</v>
      </c>
      <c r="AK41" s="46"/>
      <c r="AL41" s="92">
        <f aca="true" t="shared" si="34" ref="AL41:AL49">+AK41*F41</f>
        <v>0</v>
      </c>
      <c r="AM41" s="46"/>
      <c r="AN41" s="92">
        <f t="shared" si="3"/>
        <v>0</v>
      </c>
      <c r="AO41" s="46"/>
      <c r="AP41" s="103"/>
      <c r="AQ41" s="92">
        <f t="shared" si="4"/>
        <v>0</v>
      </c>
      <c r="AR41" s="127"/>
      <c r="AS41" s="53"/>
      <c r="AT41" s="96">
        <f t="shared" si="5"/>
        <v>0</v>
      </c>
      <c r="AU41" s="101">
        <f t="shared" si="6"/>
        <v>0</v>
      </c>
      <c r="AV41" s="101">
        <f t="shared" si="7"/>
        <v>0</v>
      </c>
      <c r="AW41" s="101">
        <f t="shared" si="8"/>
        <v>0</v>
      </c>
      <c r="AX41" s="101">
        <f t="shared" si="9"/>
        <v>0</v>
      </c>
      <c r="AY41" s="64"/>
      <c r="AZ41" s="101">
        <f t="shared" si="10"/>
        <v>0</v>
      </c>
      <c r="BA41" s="37"/>
      <c r="BB41" s="37"/>
      <c r="BC41" s="37"/>
      <c r="BD41" s="37"/>
      <c r="BE41" s="37"/>
    </row>
    <row r="42" spans="1:57" s="12" customFormat="1" ht="41.25" customHeight="1" hidden="1">
      <c r="A42" s="44">
        <v>27</v>
      </c>
      <c r="B42" s="49"/>
      <c r="C42" s="49"/>
      <c r="D42" s="50"/>
      <c r="E42" s="45"/>
      <c r="F42" s="51"/>
      <c r="G42" s="136"/>
      <c r="H42" s="145">
        <f t="shared" si="21"/>
        <v>0</v>
      </c>
      <c r="I42" s="140"/>
      <c r="J42" s="92">
        <f t="shared" si="11"/>
        <v>0</v>
      </c>
      <c r="K42" s="46"/>
      <c r="L42" s="92">
        <f t="shared" si="25"/>
        <v>0</v>
      </c>
      <c r="M42" s="46"/>
      <c r="N42" s="92">
        <f t="shared" si="27"/>
        <v>0</v>
      </c>
      <c r="O42" s="46"/>
      <c r="P42" s="92">
        <f t="shared" si="28"/>
        <v>0</v>
      </c>
      <c r="Q42" s="46"/>
      <c r="R42" s="92">
        <f t="shared" si="29"/>
        <v>0</v>
      </c>
      <c r="S42" s="46"/>
      <c r="T42" s="92">
        <f t="shared" si="30"/>
        <v>0</v>
      </c>
      <c r="U42" s="46"/>
      <c r="V42" s="92">
        <f t="shared" si="31"/>
        <v>0</v>
      </c>
      <c r="W42" s="46"/>
      <c r="X42" s="65"/>
      <c r="Y42" s="96">
        <f t="shared" si="1"/>
        <v>0</v>
      </c>
      <c r="Z42" s="95"/>
      <c r="AA42" s="92">
        <f t="shared" si="2"/>
        <v>0</v>
      </c>
      <c r="AB42" s="52"/>
      <c r="AC42" s="52"/>
      <c r="AD42" s="52"/>
      <c r="AE42" s="46"/>
      <c r="AF42" s="92">
        <f t="shared" si="32"/>
        <v>0</v>
      </c>
      <c r="AG42" s="46"/>
      <c r="AH42" s="92">
        <f>+AG42*F42</f>
        <v>0</v>
      </c>
      <c r="AI42" s="46"/>
      <c r="AJ42" s="92">
        <f t="shared" si="33"/>
        <v>0</v>
      </c>
      <c r="AK42" s="46"/>
      <c r="AL42" s="92">
        <f t="shared" si="34"/>
        <v>0</v>
      </c>
      <c r="AM42" s="46"/>
      <c r="AN42" s="92">
        <f t="shared" si="3"/>
        <v>0</v>
      </c>
      <c r="AO42" s="46"/>
      <c r="AP42" s="103"/>
      <c r="AQ42" s="92">
        <f t="shared" si="4"/>
        <v>0</v>
      </c>
      <c r="AR42" s="127"/>
      <c r="AS42" s="53"/>
      <c r="AT42" s="96">
        <f t="shared" si="5"/>
        <v>0</v>
      </c>
      <c r="AU42" s="101">
        <f t="shared" si="6"/>
        <v>0</v>
      </c>
      <c r="AV42" s="101">
        <f t="shared" si="7"/>
        <v>0</v>
      </c>
      <c r="AW42" s="101">
        <f t="shared" si="8"/>
        <v>0</v>
      </c>
      <c r="AX42" s="101">
        <f t="shared" si="9"/>
        <v>0</v>
      </c>
      <c r="AY42" s="64"/>
      <c r="AZ42" s="101">
        <f t="shared" si="10"/>
        <v>0</v>
      </c>
      <c r="BA42" s="37"/>
      <c r="BB42" s="37"/>
      <c r="BC42" s="37"/>
      <c r="BD42" s="37"/>
      <c r="BE42" s="37"/>
    </row>
    <row r="43" spans="1:57" s="12" customFormat="1" ht="41.25" customHeight="1" hidden="1">
      <c r="A43" s="44">
        <v>28</v>
      </c>
      <c r="B43" s="49"/>
      <c r="C43" s="49"/>
      <c r="D43" s="50"/>
      <c r="E43" s="45"/>
      <c r="F43" s="51"/>
      <c r="G43" s="136"/>
      <c r="H43" s="145">
        <f t="shared" si="21"/>
        <v>0</v>
      </c>
      <c r="I43" s="140"/>
      <c r="J43" s="92">
        <f t="shared" si="11"/>
        <v>0</v>
      </c>
      <c r="K43" s="46"/>
      <c r="L43" s="92">
        <f t="shared" si="25"/>
        <v>0</v>
      </c>
      <c r="M43" s="46"/>
      <c r="N43" s="92">
        <f t="shared" si="27"/>
        <v>0</v>
      </c>
      <c r="O43" s="46"/>
      <c r="P43" s="92">
        <f t="shared" si="28"/>
        <v>0</v>
      </c>
      <c r="Q43" s="46"/>
      <c r="R43" s="92">
        <f t="shared" si="29"/>
        <v>0</v>
      </c>
      <c r="S43" s="46"/>
      <c r="T43" s="92">
        <f t="shared" si="30"/>
        <v>0</v>
      </c>
      <c r="U43" s="46"/>
      <c r="V43" s="92">
        <f t="shared" si="31"/>
        <v>0</v>
      </c>
      <c r="W43" s="46"/>
      <c r="X43" s="65"/>
      <c r="Y43" s="96">
        <f t="shared" si="1"/>
        <v>0</v>
      </c>
      <c r="Z43" s="95"/>
      <c r="AA43" s="92">
        <f t="shared" si="2"/>
        <v>0</v>
      </c>
      <c r="AB43" s="52"/>
      <c r="AC43" s="52"/>
      <c r="AD43" s="52"/>
      <c r="AE43" s="46"/>
      <c r="AF43" s="92">
        <f t="shared" si="32"/>
        <v>0</v>
      </c>
      <c r="AG43" s="46"/>
      <c r="AH43" s="92">
        <f>+AG43*F43</f>
        <v>0</v>
      </c>
      <c r="AI43" s="46"/>
      <c r="AJ43" s="92">
        <f t="shared" si="33"/>
        <v>0</v>
      </c>
      <c r="AK43" s="46"/>
      <c r="AL43" s="92">
        <f t="shared" si="34"/>
        <v>0</v>
      </c>
      <c r="AM43" s="46"/>
      <c r="AN43" s="92">
        <f t="shared" si="3"/>
        <v>0</v>
      </c>
      <c r="AO43" s="46"/>
      <c r="AP43" s="103"/>
      <c r="AQ43" s="92">
        <f t="shared" si="4"/>
        <v>0</v>
      </c>
      <c r="AR43" s="127"/>
      <c r="AS43" s="53"/>
      <c r="AT43" s="96">
        <f t="shared" si="5"/>
        <v>0</v>
      </c>
      <c r="AU43" s="101">
        <f t="shared" si="6"/>
        <v>0</v>
      </c>
      <c r="AV43" s="101">
        <f t="shared" si="7"/>
        <v>0</v>
      </c>
      <c r="AW43" s="101">
        <f t="shared" si="8"/>
        <v>0</v>
      </c>
      <c r="AX43" s="101">
        <f t="shared" si="9"/>
        <v>0</v>
      </c>
      <c r="AY43" s="64"/>
      <c r="AZ43" s="101">
        <f t="shared" si="10"/>
        <v>0</v>
      </c>
      <c r="BA43" s="37"/>
      <c r="BB43" s="37"/>
      <c r="BC43" s="37"/>
      <c r="BD43" s="37"/>
      <c r="BE43" s="37"/>
    </row>
    <row r="44" spans="1:57" s="12" customFormat="1" ht="41.25" customHeight="1" hidden="1">
      <c r="A44" s="44">
        <v>29</v>
      </c>
      <c r="B44" s="49"/>
      <c r="C44" s="49"/>
      <c r="D44" s="50"/>
      <c r="E44" s="45"/>
      <c r="F44" s="51"/>
      <c r="G44" s="136"/>
      <c r="H44" s="145">
        <f t="shared" si="21"/>
        <v>0</v>
      </c>
      <c r="I44" s="140"/>
      <c r="J44" s="92">
        <f t="shared" si="11"/>
        <v>0</v>
      </c>
      <c r="K44" s="46"/>
      <c r="L44" s="92">
        <f t="shared" si="25"/>
        <v>0</v>
      </c>
      <c r="M44" s="46"/>
      <c r="N44" s="92">
        <f t="shared" si="27"/>
        <v>0</v>
      </c>
      <c r="O44" s="46"/>
      <c r="P44" s="92">
        <f t="shared" si="28"/>
        <v>0</v>
      </c>
      <c r="Q44" s="46"/>
      <c r="R44" s="92">
        <f t="shared" si="29"/>
        <v>0</v>
      </c>
      <c r="S44" s="46"/>
      <c r="T44" s="92">
        <f t="shared" si="30"/>
        <v>0</v>
      </c>
      <c r="U44" s="46"/>
      <c r="V44" s="92">
        <f t="shared" si="31"/>
        <v>0</v>
      </c>
      <c r="W44" s="46"/>
      <c r="X44" s="65"/>
      <c r="Y44" s="96">
        <f t="shared" si="1"/>
        <v>0</v>
      </c>
      <c r="Z44" s="95"/>
      <c r="AA44" s="92">
        <f t="shared" si="2"/>
        <v>0</v>
      </c>
      <c r="AB44" s="52"/>
      <c r="AC44" s="52"/>
      <c r="AD44" s="52"/>
      <c r="AE44" s="46"/>
      <c r="AF44" s="92">
        <f t="shared" si="32"/>
        <v>0</v>
      </c>
      <c r="AG44" s="46"/>
      <c r="AH44" s="92">
        <f>AG44*F44</f>
        <v>0</v>
      </c>
      <c r="AI44" s="46"/>
      <c r="AJ44" s="92">
        <f t="shared" si="33"/>
        <v>0</v>
      </c>
      <c r="AK44" s="46"/>
      <c r="AL44" s="92">
        <f t="shared" si="34"/>
        <v>0</v>
      </c>
      <c r="AM44" s="46"/>
      <c r="AN44" s="92">
        <f t="shared" si="3"/>
        <v>0</v>
      </c>
      <c r="AO44" s="46"/>
      <c r="AP44" s="103"/>
      <c r="AQ44" s="92">
        <f t="shared" si="4"/>
        <v>0</v>
      </c>
      <c r="AR44" s="127"/>
      <c r="AS44" s="53"/>
      <c r="AT44" s="96">
        <f t="shared" si="5"/>
        <v>0</v>
      </c>
      <c r="AU44" s="101">
        <f t="shared" si="6"/>
        <v>0</v>
      </c>
      <c r="AV44" s="101">
        <f t="shared" si="7"/>
        <v>0</v>
      </c>
      <c r="AW44" s="101">
        <f t="shared" si="8"/>
        <v>0</v>
      </c>
      <c r="AX44" s="101">
        <f t="shared" si="9"/>
        <v>0</v>
      </c>
      <c r="AY44" s="64"/>
      <c r="AZ44" s="101">
        <f t="shared" si="10"/>
        <v>0</v>
      </c>
      <c r="BA44" s="37"/>
      <c r="BB44" s="37"/>
      <c r="BC44" s="37"/>
      <c r="BD44" s="37"/>
      <c r="BE44" s="37"/>
    </row>
    <row r="45" spans="1:57" s="12" customFormat="1" ht="41.25" customHeight="1" hidden="1">
      <c r="A45" s="44">
        <v>30</v>
      </c>
      <c r="B45" s="49"/>
      <c r="C45" s="49"/>
      <c r="D45" s="50"/>
      <c r="E45" s="45"/>
      <c r="F45" s="51"/>
      <c r="G45" s="136"/>
      <c r="H45" s="145">
        <f t="shared" si="21"/>
        <v>0</v>
      </c>
      <c r="I45" s="140"/>
      <c r="J45" s="92">
        <f t="shared" si="11"/>
        <v>0</v>
      </c>
      <c r="K45" s="46"/>
      <c r="L45" s="92">
        <f>+K45*F45</f>
        <v>0</v>
      </c>
      <c r="M45" s="46"/>
      <c r="N45" s="92">
        <f t="shared" si="27"/>
        <v>0</v>
      </c>
      <c r="O45" s="46"/>
      <c r="P45" s="92">
        <f t="shared" si="28"/>
        <v>0</v>
      </c>
      <c r="Q45" s="46"/>
      <c r="R45" s="92">
        <f t="shared" si="29"/>
        <v>0</v>
      </c>
      <c r="S45" s="46"/>
      <c r="T45" s="92">
        <f t="shared" si="30"/>
        <v>0</v>
      </c>
      <c r="U45" s="46"/>
      <c r="V45" s="92">
        <f t="shared" si="31"/>
        <v>0</v>
      </c>
      <c r="W45" s="46"/>
      <c r="X45" s="65"/>
      <c r="Y45" s="96">
        <f t="shared" si="1"/>
        <v>0</v>
      </c>
      <c r="Z45" s="95"/>
      <c r="AA45" s="92">
        <f t="shared" si="2"/>
        <v>0</v>
      </c>
      <c r="AB45" s="52"/>
      <c r="AC45" s="52"/>
      <c r="AD45" s="52"/>
      <c r="AE45" s="46"/>
      <c r="AF45" s="92">
        <f t="shared" si="32"/>
        <v>0</v>
      </c>
      <c r="AG45" s="46"/>
      <c r="AH45" s="92">
        <f>+AG45*F45</f>
        <v>0</v>
      </c>
      <c r="AI45" s="46"/>
      <c r="AJ45" s="92">
        <f t="shared" si="33"/>
        <v>0</v>
      </c>
      <c r="AK45" s="46"/>
      <c r="AL45" s="92">
        <f t="shared" si="34"/>
        <v>0</v>
      </c>
      <c r="AM45" s="46"/>
      <c r="AN45" s="92">
        <f t="shared" si="3"/>
        <v>0</v>
      </c>
      <c r="AO45" s="46"/>
      <c r="AP45" s="103"/>
      <c r="AQ45" s="92">
        <f t="shared" si="4"/>
        <v>0</v>
      </c>
      <c r="AR45" s="127"/>
      <c r="AS45" s="53"/>
      <c r="AT45" s="96">
        <f t="shared" si="5"/>
        <v>0</v>
      </c>
      <c r="AU45" s="101">
        <f t="shared" si="6"/>
        <v>0</v>
      </c>
      <c r="AV45" s="101">
        <f t="shared" si="7"/>
        <v>0</v>
      </c>
      <c r="AW45" s="101">
        <f t="shared" si="8"/>
        <v>0</v>
      </c>
      <c r="AX45" s="101">
        <f t="shared" si="9"/>
        <v>0</v>
      </c>
      <c r="AY45" s="64"/>
      <c r="AZ45" s="101">
        <f t="shared" si="10"/>
        <v>0</v>
      </c>
      <c r="BA45" s="37"/>
      <c r="BB45" s="37"/>
      <c r="BC45" s="37"/>
      <c r="BD45" s="37"/>
      <c r="BE45" s="37"/>
    </row>
    <row r="46" spans="1:57" s="12" customFormat="1" ht="41.25" customHeight="1" hidden="1">
      <c r="A46" s="44">
        <v>31</v>
      </c>
      <c r="B46" s="49"/>
      <c r="C46" s="49"/>
      <c r="D46" s="50"/>
      <c r="E46" s="45"/>
      <c r="F46" s="51"/>
      <c r="G46" s="136"/>
      <c r="H46" s="145">
        <f t="shared" si="21"/>
        <v>0</v>
      </c>
      <c r="I46" s="140"/>
      <c r="J46" s="92">
        <f t="shared" si="11"/>
        <v>0</v>
      </c>
      <c r="K46" s="46"/>
      <c r="L46" s="92">
        <f>+K46*F46</f>
        <v>0</v>
      </c>
      <c r="M46" s="46"/>
      <c r="N46" s="92">
        <f t="shared" si="27"/>
        <v>0</v>
      </c>
      <c r="O46" s="46"/>
      <c r="P46" s="92">
        <f t="shared" si="28"/>
        <v>0</v>
      </c>
      <c r="Q46" s="46"/>
      <c r="R46" s="92">
        <f t="shared" si="29"/>
        <v>0</v>
      </c>
      <c r="S46" s="46"/>
      <c r="T46" s="92">
        <f t="shared" si="30"/>
        <v>0</v>
      </c>
      <c r="U46" s="46"/>
      <c r="V46" s="92">
        <f t="shared" si="31"/>
        <v>0</v>
      </c>
      <c r="W46" s="46"/>
      <c r="X46" s="65"/>
      <c r="Y46" s="96">
        <f t="shared" si="1"/>
        <v>0</v>
      </c>
      <c r="Z46" s="95"/>
      <c r="AA46" s="92">
        <f t="shared" si="2"/>
        <v>0</v>
      </c>
      <c r="AB46" s="52"/>
      <c r="AC46" s="52"/>
      <c r="AD46" s="52"/>
      <c r="AE46" s="46"/>
      <c r="AF46" s="92">
        <f t="shared" si="32"/>
        <v>0</v>
      </c>
      <c r="AG46" s="46"/>
      <c r="AH46" s="92">
        <f>+AG46*F46</f>
        <v>0</v>
      </c>
      <c r="AI46" s="46"/>
      <c r="AJ46" s="92">
        <f t="shared" si="33"/>
        <v>0</v>
      </c>
      <c r="AK46" s="46"/>
      <c r="AL46" s="92">
        <f t="shared" si="34"/>
        <v>0</v>
      </c>
      <c r="AM46" s="46"/>
      <c r="AN46" s="92">
        <f t="shared" si="3"/>
        <v>0</v>
      </c>
      <c r="AO46" s="46"/>
      <c r="AP46" s="103"/>
      <c r="AQ46" s="92">
        <f t="shared" si="4"/>
        <v>0</v>
      </c>
      <c r="AR46" s="127"/>
      <c r="AS46" s="53"/>
      <c r="AT46" s="96">
        <f t="shared" si="5"/>
        <v>0</v>
      </c>
      <c r="AU46" s="101">
        <f t="shared" si="6"/>
        <v>0</v>
      </c>
      <c r="AV46" s="101">
        <f t="shared" si="7"/>
        <v>0</v>
      </c>
      <c r="AW46" s="101">
        <f t="shared" si="8"/>
        <v>0</v>
      </c>
      <c r="AX46" s="101">
        <f t="shared" si="9"/>
        <v>0</v>
      </c>
      <c r="AY46" s="64"/>
      <c r="AZ46" s="101">
        <f t="shared" si="10"/>
        <v>0</v>
      </c>
      <c r="BA46" s="37"/>
      <c r="BB46" s="37"/>
      <c r="BC46" s="37"/>
      <c r="BD46" s="37"/>
      <c r="BE46" s="37"/>
    </row>
    <row r="47" spans="1:57" s="12" customFormat="1" ht="41.25" customHeight="1" hidden="1">
      <c r="A47" s="44">
        <v>32</v>
      </c>
      <c r="B47" s="49"/>
      <c r="C47" s="49"/>
      <c r="D47" s="50"/>
      <c r="E47" s="45"/>
      <c r="F47" s="51"/>
      <c r="G47" s="136"/>
      <c r="H47" s="145">
        <f t="shared" si="21"/>
        <v>0</v>
      </c>
      <c r="I47" s="140"/>
      <c r="J47" s="92">
        <f t="shared" si="11"/>
        <v>0</v>
      </c>
      <c r="K47" s="46"/>
      <c r="L47" s="92">
        <f>+K47*F47</f>
        <v>0</v>
      </c>
      <c r="M47" s="46"/>
      <c r="N47" s="92">
        <f t="shared" si="27"/>
        <v>0</v>
      </c>
      <c r="O47" s="46"/>
      <c r="P47" s="92">
        <f t="shared" si="28"/>
        <v>0</v>
      </c>
      <c r="Q47" s="46"/>
      <c r="R47" s="92">
        <f t="shared" si="29"/>
        <v>0</v>
      </c>
      <c r="S47" s="46"/>
      <c r="T47" s="92">
        <f t="shared" si="30"/>
        <v>0</v>
      </c>
      <c r="U47" s="46"/>
      <c r="V47" s="92">
        <f t="shared" si="31"/>
        <v>0</v>
      </c>
      <c r="W47" s="46"/>
      <c r="X47" s="65"/>
      <c r="Y47" s="96">
        <f t="shared" si="1"/>
        <v>0</v>
      </c>
      <c r="Z47" s="95"/>
      <c r="AA47" s="92">
        <f t="shared" si="2"/>
        <v>0</v>
      </c>
      <c r="AB47" s="52"/>
      <c r="AC47" s="52"/>
      <c r="AD47" s="52"/>
      <c r="AE47" s="46"/>
      <c r="AF47" s="92">
        <f t="shared" si="32"/>
        <v>0</v>
      </c>
      <c r="AG47" s="46"/>
      <c r="AH47" s="92">
        <f>+AG47*F47</f>
        <v>0</v>
      </c>
      <c r="AI47" s="46"/>
      <c r="AJ47" s="92">
        <f t="shared" si="33"/>
        <v>0</v>
      </c>
      <c r="AK47" s="46"/>
      <c r="AL47" s="92">
        <f t="shared" si="34"/>
        <v>0</v>
      </c>
      <c r="AM47" s="46"/>
      <c r="AN47" s="92">
        <f t="shared" si="3"/>
        <v>0</v>
      </c>
      <c r="AO47" s="46"/>
      <c r="AP47" s="103"/>
      <c r="AQ47" s="92">
        <f t="shared" si="4"/>
        <v>0</v>
      </c>
      <c r="AR47" s="127"/>
      <c r="AS47" s="53"/>
      <c r="AT47" s="96">
        <f t="shared" si="5"/>
        <v>0</v>
      </c>
      <c r="AU47" s="101">
        <f t="shared" si="6"/>
        <v>0</v>
      </c>
      <c r="AV47" s="101">
        <f t="shared" si="7"/>
        <v>0</v>
      </c>
      <c r="AW47" s="101">
        <f t="shared" si="8"/>
        <v>0</v>
      </c>
      <c r="AX47" s="101">
        <f t="shared" si="9"/>
        <v>0</v>
      </c>
      <c r="AY47" s="64"/>
      <c r="AZ47" s="101">
        <f t="shared" si="10"/>
        <v>0</v>
      </c>
      <c r="BA47" s="37"/>
      <c r="BB47" s="37"/>
      <c r="BC47" s="37"/>
      <c r="BD47" s="37"/>
      <c r="BE47" s="37"/>
    </row>
    <row r="48" spans="1:57" s="12" customFormat="1" ht="41.25" customHeight="1" hidden="1">
      <c r="A48" s="44">
        <v>33</v>
      </c>
      <c r="B48" s="49"/>
      <c r="C48" s="49"/>
      <c r="D48" s="50"/>
      <c r="E48" s="45"/>
      <c r="F48" s="51"/>
      <c r="G48" s="136"/>
      <c r="H48" s="145">
        <f t="shared" si="21"/>
        <v>0</v>
      </c>
      <c r="I48" s="140"/>
      <c r="J48" s="92">
        <f t="shared" si="11"/>
        <v>0</v>
      </c>
      <c r="K48" s="46"/>
      <c r="L48" s="92">
        <f>+K48*F48</f>
        <v>0</v>
      </c>
      <c r="M48" s="46"/>
      <c r="N48" s="92">
        <f t="shared" si="27"/>
        <v>0</v>
      </c>
      <c r="O48" s="46"/>
      <c r="P48" s="92">
        <f t="shared" si="28"/>
        <v>0</v>
      </c>
      <c r="Q48" s="46"/>
      <c r="R48" s="92">
        <f t="shared" si="29"/>
        <v>0</v>
      </c>
      <c r="S48" s="46"/>
      <c r="T48" s="92">
        <f t="shared" si="30"/>
        <v>0</v>
      </c>
      <c r="U48" s="46"/>
      <c r="V48" s="92">
        <f t="shared" si="31"/>
        <v>0</v>
      </c>
      <c r="W48" s="46"/>
      <c r="X48" s="65"/>
      <c r="Y48" s="96">
        <f t="shared" si="1"/>
        <v>0</v>
      </c>
      <c r="Z48" s="95"/>
      <c r="AA48" s="92">
        <f t="shared" si="2"/>
        <v>0</v>
      </c>
      <c r="AB48" s="52"/>
      <c r="AC48" s="52"/>
      <c r="AD48" s="52"/>
      <c r="AE48" s="46"/>
      <c r="AF48" s="92">
        <f t="shared" si="32"/>
        <v>0</v>
      </c>
      <c r="AG48" s="46"/>
      <c r="AH48" s="92">
        <f>+AG48*F48</f>
        <v>0</v>
      </c>
      <c r="AI48" s="46"/>
      <c r="AJ48" s="92">
        <f t="shared" si="33"/>
        <v>0</v>
      </c>
      <c r="AK48" s="46"/>
      <c r="AL48" s="92">
        <f t="shared" si="34"/>
        <v>0</v>
      </c>
      <c r="AM48" s="46"/>
      <c r="AN48" s="92">
        <f t="shared" si="3"/>
        <v>0</v>
      </c>
      <c r="AO48" s="46"/>
      <c r="AP48" s="103"/>
      <c r="AQ48" s="92">
        <f t="shared" si="4"/>
        <v>0</v>
      </c>
      <c r="AR48" s="127"/>
      <c r="AS48" s="53"/>
      <c r="AT48" s="96">
        <f t="shared" si="5"/>
        <v>0</v>
      </c>
      <c r="AU48" s="101">
        <f t="shared" si="6"/>
        <v>0</v>
      </c>
      <c r="AV48" s="101">
        <f t="shared" si="7"/>
        <v>0</v>
      </c>
      <c r="AW48" s="101">
        <f t="shared" si="8"/>
        <v>0</v>
      </c>
      <c r="AX48" s="101">
        <f t="shared" si="9"/>
        <v>0</v>
      </c>
      <c r="AY48" s="64"/>
      <c r="AZ48" s="101">
        <f t="shared" si="10"/>
        <v>0</v>
      </c>
      <c r="BA48" s="37"/>
      <c r="BB48" s="37"/>
      <c r="BC48" s="37"/>
      <c r="BD48" s="37"/>
      <c r="BE48" s="37"/>
    </row>
    <row r="49" spans="1:57" s="12" customFormat="1" ht="41.25" customHeight="1" hidden="1" thickBot="1">
      <c r="A49" s="68">
        <v>34</v>
      </c>
      <c r="B49" s="69"/>
      <c r="C49" s="69"/>
      <c r="D49" s="70"/>
      <c r="E49" s="71"/>
      <c r="F49" s="72"/>
      <c r="G49" s="137"/>
      <c r="H49" s="146">
        <f t="shared" si="21"/>
        <v>0</v>
      </c>
      <c r="I49" s="141"/>
      <c r="J49" s="93">
        <f t="shared" si="11"/>
        <v>0</v>
      </c>
      <c r="K49" s="74"/>
      <c r="L49" s="93">
        <f>+K49*F49</f>
        <v>0</v>
      </c>
      <c r="M49" s="74"/>
      <c r="N49" s="93">
        <f t="shared" si="27"/>
        <v>0</v>
      </c>
      <c r="O49" s="74"/>
      <c r="P49" s="93">
        <f t="shared" si="28"/>
        <v>0</v>
      </c>
      <c r="Q49" s="74"/>
      <c r="R49" s="93">
        <f t="shared" si="29"/>
        <v>0</v>
      </c>
      <c r="S49" s="74"/>
      <c r="T49" s="93">
        <f t="shared" si="30"/>
        <v>0</v>
      </c>
      <c r="U49" s="74"/>
      <c r="V49" s="93">
        <f t="shared" si="31"/>
        <v>0</v>
      </c>
      <c r="W49" s="74"/>
      <c r="X49" s="75"/>
      <c r="Y49" s="98">
        <f t="shared" si="1"/>
        <v>0</v>
      </c>
      <c r="Z49" s="97"/>
      <c r="AA49" s="93">
        <f t="shared" si="2"/>
        <v>0</v>
      </c>
      <c r="AB49" s="73"/>
      <c r="AC49" s="73"/>
      <c r="AD49" s="73"/>
      <c r="AE49" s="74"/>
      <c r="AF49" s="93">
        <f t="shared" si="32"/>
        <v>0</v>
      </c>
      <c r="AG49" s="74"/>
      <c r="AH49" s="93">
        <f>+AG49*F49</f>
        <v>0</v>
      </c>
      <c r="AI49" s="74"/>
      <c r="AJ49" s="93">
        <f t="shared" si="33"/>
        <v>0</v>
      </c>
      <c r="AK49" s="74"/>
      <c r="AL49" s="93">
        <f t="shared" si="34"/>
        <v>0</v>
      </c>
      <c r="AM49" s="74"/>
      <c r="AN49" s="93">
        <f>+AM49*F49</f>
        <v>0</v>
      </c>
      <c r="AO49" s="74"/>
      <c r="AP49" s="76"/>
      <c r="AQ49" s="93">
        <f>+AO49*F49</f>
        <v>0</v>
      </c>
      <c r="AR49" s="128"/>
      <c r="AS49" s="77"/>
      <c r="AT49" s="98">
        <f t="shared" si="5"/>
        <v>0</v>
      </c>
      <c r="AU49" s="102">
        <f>+H49</f>
        <v>0</v>
      </c>
      <c r="AV49" s="102">
        <f t="shared" si="7"/>
        <v>0</v>
      </c>
      <c r="AW49" s="102">
        <f>+AB49+AC49+AD49+AF49+AH49+AJ49+AL49+AN49+AQ49+AT49+AA49</f>
        <v>0</v>
      </c>
      <c r="AX49" s="102">
        <f t="shared" si="9"/>
        <v>0</v>
      </c>
      <c r="AY49" s="64"/>
      <c r="AZ49" s="102">
        <f t="shared" si="10"/>
        <v>0</v>
      </c>
      <c r="BA49" s="37"/>
      <c r="BB49" s="37"/>
      <c r="BC49" s="37"/>
      <c r="BD49" s="37"/>
      <c r="BE49" s="37"/>
    </row>
    <row r="50" spans="1:57" s="12" customFormat="1" ht="33.75" customHeight="1" thickBot="1">
      <c r="A50" s="106"/>
      <c r="B50" s="107" t="s">
        <v>57</v>
      </c>
      <c r="C50" s="107"/>
      <c r="D50" s="108"/>
      <c r="E50" s="108"/>
      <c r="F50" s="109"/>
      <c r="G50" s="135">
        <f>SUM(G17:G49)</f>
        <v>21</v>
      </c>
      <c r="H50" s="144">
        <f>SUM(H17:H49)</f>
        <v>159180</v>
      </c>
      <c r="I50" s="117">
        <f>SUM(I17:I49)</f>
        <v>0.6</v>
      </c>
      <c r="J50" s="111">
        <f>SUM(J17:J49)</f>
        <v>4548</v>
      </c>
      <c r="K50" s="112"/>
      <c r="L50" s="111">
        <f>SUM(L17:L49)</f>
        <v>12128</v>
      </c>
      <c r="M50" s="112"/>
      <c r="N50" s="111">
        <f>SUM(N17:N49)</f>
        <v>0</v>
      </c>
      <c r="O50" s="112"/>
      <c r="P50" s="111">
        <f>SUM(P17:P49)</f>
        <v>0</v>
      </c>
      <c r="Q50" s="112"/>
      <c r="R50" s="111">
        <f>SUM(R17:R49)</f>
        <v>0</v>
      </c>
      <c r="S50" s="112"/>
      <c r="T50" s="111">
        <f>SUM(T17:T49)</f>
        <v>0</v>
      </c>
      <c r="U50" s="112"/>
      <c r="V50" s="111">
        <f>SUM(V17:V49)</f>
        <v>0</v>
      </c>
      <c r="W50" s="112"/>
      <c r="X50" s="109"/>
      <c r="Y50" s="113">
        <f>SUM(Y17:Y49)</f>
        <v>0</v>
      </c>
      <c r="Z50" s="110"/>
      <c r="AA50" s="111">
        <f>SUM(AA17:AA49)</f>
        <v>14781</v>
      </c>
      <c r="AB50" s="109">
        <f>SUM(AB17:AB49)</f>
        <v>0</v>
      </c>
      <c r="AC50" s="109">
        <f>SUM(AC17:AC49)</f>
        <v>54600</v>
      </c>
      <c r="AD50" s="109">
        <f>SUM(AD17:AD49)</f>
        <v>0</v>
      </c>
      <c r="AE50" s="112"/>
      <c r="AF50" s="111">
        <f>SUM(AF17:AF49)</f>
        <v>0</v>
      </c>
      <c r="AG50" s="112"/>
      <c r="AH50" s="111">
        <f>SUM(AH17:AH49)</f>
        <v>758</v>
      </c>
      <c r="AI50" s="112"/>
      <c r="AJ50" s="111">
        <f>SUM(AJ17:AJ49)</f>
        <v>0</v>
      </c>
      <c r="AK50" s="112"/>
      <c r="AL50" s="111">
        <f>SUM(AL17:AL49)</f>
        <v>2274</v>
      </c>
      <c r="AM50" s="112"/>
      <c r="AN50" s="111">
        <f>SUM(AN17:AN49)</f>
        <v>0</v>
      </c>
      <c r="AO50" s="112"/>
      <c r="AP50" s="115"/>
      <c r="AQ50" s="111">
        <f>SUM(AQ17:AQ49)</f>
        <v>1137</v>
      </c>
      <c r="AR50" s="129"/>
      <c r="AS50" s="109"/>
      <c r="AT50" s="113">
        <f aca="true" t="shared" si="35" ref="AT50:AZ50">SUM(AT17:AT49)</f>
        <v>0</v>
      </c>
      <c r="AU50" s="114">
        <f t="shared" si="35"/>
        <v>159180</v>
      </c>
      <c r="AV50" s="114">
        <f t="shared" si="35"/>
        <v>16676</v>
      </c>
      <c r="AW50" s="114">
        <f t="shared" si="35"/>
        <v>73550</v>
      </c>
      <c r="AX50" s="114">
        <f t="shared" si="35"/>
        <v>249406</v>
      </c>
      <c r="AY50" s="90">
        <f t="shared" si="35"/>
        <v>18962</v>
      </c>
      <c r="AZ50" s="114">
        <f t="shared" si="35"/>
        <v>268368</v>
      </c>
      <c r="BA50" s="37"/>
      <c r="BB50" s="37"/>
      <c r="BC50" s="37"/>
      <c r="BD50" s="37"/>
      <c r="BE50" s="37"/>
    </row>
    <row r="51" spans="1:57" s="12" customFormat="1" ht="33.75" customHeight="1" thickBot="1">
      <c r="A51" s="106"/>
      <c r="B51" s="107" t="s">
        <v>45</v>
      </c>
      <c r="C51" s="107"/>
      <c r="D51" s="108"/>
      <c r="E51" s="108"/>
      <c r="F51" s="109"/>
      <c r="G51" s="135">
        <f>G50+G16</f>
        <v>22</v>
      </c>
      <c r="H51" s="144">
        <f>H50+H16</f>
        <v>167735</v>
      </c>
      <c r="I51" s="139"/>
      <c r="J51" s="111">
        <f>J50+J16</f>
        <v>10396</v>
      </c>
      <c r="K51" s="112"/>
      <c r="L51" s="111">
        <f>L50+L16</f>
        <v>13411.25</v>
      </c>
      <c r="M51" s="112"/>
      <c r="N51" s="111">
        <f>N50+N16</f>
        <v>0</v>
      </c>
      <c r="O51" s="112"/>
      <c r="P51" s="111">
        <f>P50+P16</f>
        <v>0</v>
      </c>
      <c r="Q51" s="112"/>
      <c r="R51" s="111">
        <f>R50+R16</f>
        <v>0</v>
      </c>
      <c r="S51" s="112"/>
      <c r="T51" s="111">
        <f>T50+T16</f>
        <v>0</v>
      </c>
      <c r="U51" s="112"/>
      <c r="V51" s="111">
        <f>V50+V16</f>
        <v>0</v>
      </c>
      <c r="W51" s="112"/>
      <c r="X51" s="109"/>
      <c r="Y51" s="113">
        <f>Y50+Y16</f>
        <v>0</v>
      </c>
      <c r="Z51" s="110"/>
      <c r="AA51" s="111">
        <f>AA50+AA16</f>
        <v>16492</v>
      </c>
      <c r="AB51" s="109">
        <f>AB50+AB16</f>
        <v>0</v>
      </c>
      <c r="AC51" s="109">
        <f>AC50+AC16</f>
        <v>54600</v>
      </c>
      <c r="AD51" s="109">
        <f>AD50+AD16</f>
        <v>0</v>
      </c>
      <c r="AE51" s="112"/>
      <c r="AF51" s="111">
        <f>AF50+AF16</f>
        <v>0</v>
      </c>
      <c r="AG51" s="112"/>
      <c r="AH51" s="111">
        <f>AH50+AH16</f>
        <v>1613.5</v>
      </c>
      <c r="AI51" s="112"/>
      <c r="AJ51" s="111">
        <f>AJ50+AJ16</f>
        <v>0</v>
      </c>
      <c r="AK51" s="112"/>
      <c r="AL51" s="111">
        <f>AL50+AL16</f>
        <v>3557.25</v>
      </c>
      <c r="AM51" s="112"/>
      <c r="AN51" s="111">
        <f>AN50+AN16</f>
        <v>0</v>
      </c>
      <c r="AO51" s="112"/>
      <c r="AP51" s="115"/>
      <c r="AQ51" s="111">
        <f>AQ50+AQ16</f>
        <v>1992.5</v>
      </c>
      <c r="AR51" s="129"/>
      <c r="AS51" s="109"/>
      <c r="AT51" s="113">
        <f aca="true" t="shared" si="36" ref="AT51:AZ51">AT50+AT16</f>
        <v>0</v>
      </c>
      <c r="AU51" s="114">
        <f t="shared" si="36"/>
        <v>167735</v>
      </c>
      <c r="AV51" s="114">
        <f t="shared" si="36"/>
        <v>23807.25</v>
      </c>
      <c r="AW51" s="114">
        <f t="shared" si="36"/>
        <v>78255.25</v>
      </c>
      <c r="AX51" s="114">
        <f t="shared" si="36"/>
        <v>269797.5</v>
      </c>
      <c r="AY51" s="90">
        <f t="shared" si="36"/>
        <v>18962</v>
      </c>
      <c r="AZ51" s="114">
        <f t="shared" si="36"/>
        <v>288759.5</v>
      </c>
      <c r="BA51" s="37"/>
      <c r="BB51" s="37"/>
      <c r="BC51" s="37"/>
      <c r="BD51" s="37"/>
      <c r="BE51" s="37"/>
    </row>
    <row r="52" spans="1:57" s="12" customFormat="1" ht="56.25" customHeight="1" thickBot="1">
      <c r="A52" s="183">
        <v>3</v>
      </c>
      <c r="B52" s="48"/>
      <c r="C52" s="48" t="s">
        <v>66</v>
      </c>
      <c r="D52" s="148"/>
      <c r="E52" s="149">
        <v>11</v>
      </c>
      <c r="F52" s="166">
        <v>6580</v>
      </c>
      <c r="G52" s="167">
        <v>1</v>
      </c>
      <c r="H52" s="168">
        <f t="shared" si="21"/>
        <v>6580</v>
      </c>
      <c r="I52" s="169">
        <v>1</v>
      </c>
      <c r="J52" s="170">
        <f>+I52*F52</f>
        <v>6580</v>
      </c>
      <c r="K52" s="171">
        <v>0.2</v>
      </c>
      <c r="L52" s="170">
        <f>+K52*F52</f>
        <v>1316</v>
      </c>
      <c r="M52" s="171"/>
      <c r="N52" s="170">
        <f>+M52*F52</f>
        <v>0</v>
      </c>
      <c r="O52" s="171"/>
      <c r="P52" s="170">
        <f>+O52*F52</f>
        <v>0</v>
      </c>
      <c r="Q52" s="171"/>
      <c r="R52" s="170">
        <f>+Q52*F52</f>
        <v>0</v>
      </c>
      <c r="S52" s="171"/>
      <c r="T52" s="170">
        <f>+S52*F52</f>
        <v>0</v>
      </c>
      <c r="U52" s="171"/>
      <c r="V52" s="170">
        <f>+U52*F52</f>
        <v>0</v>
      </c>
      <c r="W52" s="171"/>
      <c r="X52" s="172"/>
      <c r="Y52" s="173">
        <f>+W52*F52</f>
        <v>0</v>
      </c>
      <c r="Z52" s="184"/>
      <c r="AA52" s="170">
        <f t="shared" si="2"/>
        <v>0</v>
      </c>
      <c r="AB52" s="174"/>
      <c r="AC52" s="174"/>
      <c r="AD52" s="174"/>
      <c r="AE52" s="171"/>
      <c r="AF52" s="170">
        <f>+AE52*F52</f>
        <v>0</v>
      </c>
      <c r="AG52" s="171"/>
      <c r="AH52" s="170">
        <f>+AG52*F52</f>
        <v>0</v>
      </c>
      <c r="AI52" s="171"/>
      <c r="AJ52" s="170">
        <f>+AI52*F52</f>
        <v>0</v>
      </c>
      <c r="AK52" s="171"/>
      <c r="AL52" s="170">
        <f>+AK52*F52</f>
        <v>0</v>
      </c>
      <c r="AM52" s="171"/>
      <c r="AN52" s="170">
        <f t="shared" si="3"/>
        <v>0</v>
      </c>
      <c r="AO52" s="171"/>
      <c r="AP52" s="103"/>
      <c r="AQ52" s="170">
        <f t="shared" si="4"/>
        <v>0</v>
      </c>
      <c r="AR52" s="185"/>
      <c r="AS52" s="176"/>
      <c r="AT52" s="173">
        <f>+AR52*AS52</f>
        <v>0</v>
      </c>
      <c r="AU52" s="177">
        <f>+H52</f>
        <v>6580</v>
      </c>
      <c r="AV52" s="177">
        <f>+L52+N52+P52+R52+T52+V52+Y52+J52</f>
        <v>7896</v>
      </c>
      <c r="AW52" s="177">
        <f>+AB52+AC52+AD52+AF52+AH52+AJ52+AL52+AN52+AQ52+AT52+AA52</f>
        <v>0</v>
      </c>
      <c r="AX52" s="177">
        <f>+AU52+AV52+AW52</f>
        <v>14476</v>
      </c>
      <c r="AY52" s="64"/>
      <c r="AZ52" s="177">
        <f>AX52+AY52</f>
        <v>14476</v>
      </c>
      <c r="BA52" s="37"/>
      <c r="BB52" s="37"/>
      <c r="BC52" s="37"/>
      <c r="BD52" s="37"/>
      <c r="BE52" s="37"/>
    </row>
    <row r="53" spans="1:57" s="12" customFormat="1" ht="60" customHeight="1" hidden="1">
      <c r="A53" s="44">
        <v>4</v>
      </c>
      <c r="B53" s="49"/>
      <c r="C53" s="48" t="s">
        <v>61</v>
      </c>
      <c r="D53" s="50"/>
      <c r="E53" s="45"/>
      <c r="F53" s="166">
        <v>6580</v>
      </c>
      <c r="G53" s="136"/>
      <c r="H53" s="145">
        <f t="shared" si="21"/>
        <v>0</v>
      </c>
      <c r="I53" s="140"/>
      <c r="J53" s="92">
        <f>+I53*F53</f>
        <v>0</v>
      </c>
      <c r="K53" s="46"/>
      <c r="L53" s="92">
        <f>+K53*F53</f>
        <v>0</v>
      </c>
      <c r="M53" s="46"/>
      <c r="N53" s="92">
        <f>+M53*F53</f>
        <v>0</v>
      </c>
      <c r="O53" s="46"/>
      <c r="P53" s="92">
        <f>+O53*F53</f>
        <v>0</v>
      </c>
      <c r="Q53" s="46"/>
      <c r="R53" s="92">
        <f>+Q53*F53</f>
        <v>0</v>
      </c>
      <c r="S53" s="46"/>
      <c r="T53" s="92">
        <f>+S53*F53</f>
        <v>0</v>
      </c>
      <c r="U53" s="46"/>
      <c r="V53" s="92">
        <f>+U53*F53</f>
        <v>0</v>
      </c>
      <c r="W53" s="46"/>
      <c r="X53" s="65"/>
      <c r="Y53" s="96">
        <f t="shared" si="1"/>
        <v>0</v>
      </c>
      <c r="Z53" s="95"/>
      <c r="AA53" s="92">
        <f>Z53*H53</f>
        <v>0</v>
      </c>
      <c r="AB53" s="52"/>
      <c r="AC53" s="52"/>
      <c r="AD53" s="52"/>
      <c r="AE53" s="46"/>
      <c r="AF53" s="92">
        <f>+AE53*J53</f>
        <v>0</v>
      </c>
      <c r="AG53" s="46"/>
      <c r="AH53" s="92">
        <f>+AG53*F53</f>
        <v>0</v>
      </c>
      <c r="AI53" s="46"/>
      <c r="AJ53" s="92">
        <f>+AI53*F53</f>
        <v>0</v>
      </c>
      <c r="AK53" s="46"/>
      <c r="AL53" s="92">
        <f>+AK53*F53</f>
        <v>0</v>
      </c>
      <c r="AM53" s="46"/>
      <c r="AN53" s="92">
        <f t="shared" si="3"/>
        <v>0</v>
      </c>
      <c r="AO53" s="46"/>
      <c r="AP53" s="104"/>
      <c r="AQ53" s="92">
        <f t="shared" si="4"/>
        <v>0</v>
      </c>
      <c r="AR53" s="127"/>
      <c r="AS53" s="53"/>
      <c r="AT53" s="96">
        <f>+AR53*AS53</f>
        <v>0</v>
      </c>
      <c r="AU53" s="101">
        <f>+H53</f>
        <v>0</v>
      </c>
      <c r="AV53" s="101">
        <f>+L53+N53+P53+R53+T53+V53+Y53+J53</f>
        <v>0</v>
      </c>
      <c r="AW53" s="101">
        <f>+AB53+AC53+AD53+AF53+AH53+AJ53+AL53+AN53+AQ53+AT53+AA53</f>
        <v>0</v>
      </c>
      <c r="AX53" s="101">
        <f>+AU53+AV53+AW53</f>
        <v>0</v>
      </c>
      <c r="AY53" s="64"/>
      <c r="AZ53" s="101">
        <f>AX53+AY53</f>
        <v>0</v>
      </c>
      <c r="BA53" s="37"/>
      <c r="BB53" s="37"/>
      <c r="BC53" s="37"/>
      <c r="BD53" s="37"/>
      <c r="BE53" s="37"/>
    </row>
    <row r="54" spans="1:57" s="12" customFormat="1" ht="54.75" customHeight="1" hidden="1">
      <c r="A54" s="44">
        <v>5</v>
      </c>
      <c r="B54" s="49"/>
      <c r="C54" s="48" t="s">
        <v>61</v>
      </c>
      <c r="D54" s="50"/>
      <c r="E54" s="45"/>
      <c r="F54" s="166">
        <v>6580</v>
      </c>
      <c r="G54" s="136"/>
      <c r="H54" s="145">
        <f>F54*G54</f>
        <v>0</v>
      </c>
      <c r="I54" s="140"/>
      <c r="J54" s="92">
        <f>I54*H54</f>
        <v>0</v>
      </c>
      <c r="K54" s="46"/>
      <c r="L54" s="92">
        <f>K54*F54</f>
        <v>0</v>
      </c>
      <c r="M54" s="46"/>
      <c r="N54" s="92">
        <f>+M54*F54</f>
        <v>0</v>
      </c>
      <c r="O54" s="46"/>
      <c r="P54" s="92">
        <f>+O54*F54</f>
        <v>0</v>
      </c>
      <c r="Q54" s="46"/>
      <c r="R54" s="92">
        <f>+Q54*F54</f>
        <v>0</v>
      </c>
      <c r="S54" s="46"/>
      <c r="T54" s="92">
        <f>+S54*F54</f>
        <v>0</v>
      </c>
      <c r="U54" s="46"/>
      <c r="V54" s="92">
        <f>+U54*F54</f>
        <v>0</v>
      </c>
      <c r="W54" s="46"/>
      <c r="X54" s="65"/>
      <c r="Y54" s="96">
        <f>+W54*H54</f>
        <v>0</v>
      </c>
      <c r="Z54" s="95"/>
      <c r="AA54" s="92">
        <f>Z54*H54</f>
        <v>0</v>
      </c>
      <c r="AB54" s="52"/>
      <c r="AC54" s="52"/>
      <c r="AD54" s="52"/>
      <c r="AE54" s="46"/>
      <c r="AF54" s="92">
        <f>+AE54*F54</f>
        <v>0</v>
      </c>
      <c r="AG54" s="46"/>
      <c r="AH54" s="92">
        <f>+AG54*F54</f>
        <v>0</v>
      </c>
      <c r="AI54" s="46"/>
      <c r="AJ54" s="92">
        <f>+AI54*F54</f>
        <v>0</v>
      </c>
      <c r="AK54" s="46"/>
      <c r="AL54" s="92">
        <f>+AK54*F54</f>
        <v>0</v>
      </c>
      <c r="AM54" s="46"/>
      <c r="AN54" s="92">
        <f>+AM54*H54</f>
        <v>0</v>
      </c>
      <c r="AO54" s="46"/>
      <c r="AP54" s="104"/>
      <c r="AQ54" s="92">
        <f t="shared" si="4"/>
        <v>0</v>
      </c>
      <c r="AR54" s="127"/>
      <c r="AS54" s="53"/>
      <c r="AT54" s="96">
        <f>+AR54*AS54</f>
        <v>0</v>
      </c>
      <c r="AU54" s="101">
        <f>+H54</f>
        <v>0</v>
      </c>
      <c r="AV54" s="101">
        <f>+L54+N54+P54+R54+T54+V54+Y54+J54</f>
        <v>0</v>
      </c>
      <c r="AW54" s="101">
        <f>+AB54+AC54+AD54+AF54+AH54+AJ54+AL54+AN54+AQ54+AT54+AA54</f>
        <v>0</v>
      </c>
      <c r="AX54" s="101">
        <f>+AU54+AV54+AW54</f>
        <v>0</v>
      </c>
      <c r="AY54" s="64"/>
      <c r="AZ54" s="101">
        <f>AX54+AY54</f>
        <v>0</v>
      </c>
      <c r="BA54" s="37"/>
      <c r="BB54" s="37"/>
      <c r="BC54" s="37"/>
      <c r="BD54" s="37"/>
      <c r="BE54" s="37"/>
    </row>
    <row r="55" spans="1:57" s="12" customFormat="1" ht="57" customHeight="1" hidden="1" thickBot="1">
      <c r="A55" s="44">
        <v>6</v>
      </c>
      <c r="B55" s="49"/>
      <c r="C55" s="48" t="s">
        <v>61</v>
      </c>
      <c r="D55" s="50"/>
      <c r="E55" s="45"/>
      <c r="F55" s="166">
        <v>6580</v>
      </c>
      <c r="G55" s="136"/>
      <c r="H55" s="145">
        <f t="shared" si="21"/>
        <v>0</v>
      </c>
      <c r="I55" s="140"/>
      <c r="J55" s="92">
        <f>+I55*F55*G55</f>
        <v>0</v>
      </c>
      <c r="K55" s="46"/>
      <c r="L55" s="92">
        <f>+K55*F55</f>
        <v>0</v>
      </c>
      <c r="M55" s="46"/>
      <c r="N55" s="92">
        <f>+M55*F55</f>
        <v>0</v>
      </c>
      <c r="O55" s="46"/>
      <c r="P55" s="92">
        <f>+O55*F55</f>
        <v>0</v>
      </c>
      <c r="Q55" s="46"/>
      <c r="R55" s="92">
        <f>+Q55*F55</f>
        <v>0</v>
      </c>
      <c r="S55" s="46"/>
      <c r="T55" s="92">
        <f>+S55*F55</f>
        <v>0</v>
      </c>
      <c r="U55" s="46"/>
      <c r="V55" s="92">
        <f>+U55*F55</f>
        <v>0</v>
      </c>
      <c r="W55" s="46"/>
      <c r="X55" s="65"/>
      <c r="Y55" s="96">
        <f>+W55*H55</f>
        <v>0</v>
      </c>
      <c r="Z55" s="95"/>
      <c r="AA55" s="92">
        <f>Z55*H55</f>
        <v>0</v>
      </c>
      <c r="AB55" s="52"/>
      <c r="AC55" s="52"/>
      <c r="AD55" s="52"/>
      <c r="AE55" s="46"/>
      <c r="AF55" s="92">
        <f>+AE55*F55</f>
        <v>0</v>
      </c>
      <c r="AG55" s="46"/>
      <c r="AH55" s="92">
        <f>+AG55*F55</f>
        <v>0</v>
      </c>
      <c r="AI55" s="46"/>
      <c r="AJ55" s="92">
        <f>+AI55*F55</f>
        <v>0</v>
      </c>
      <c r="AK55" s="46"/>
      <c r="AL55" s="92">
        <f>+AK55*F55</f>
        <v>0</v>
      </c>
      <c r="AM55" s="46"/>
      <c r="AN55" s="92">
        <f>+AM55*H55</f>
        <v>0</v>
      </c>
      <c r="AO55" s="46"/>
      <c r="AP55" s="104"/>
      <c r="AQ55" s="92">
        <f t="shared" si="4"/>
        <v>0</v>
      </c>
      <c r="AR55" s="127"/>
      <c r="AS55" s="53"/>
      <c r="AT55" s="96">
        <f>+AR55*AS55</f>
        <v>0</v>
      </c>
      <c r="AU55" s="101">
        <f>+H55</f>
        <v>0</v>
      </c>
      <c r="AV55" s="101">
        <f>+L55+N55+P55+R55+T55+V55+Y55+J55</f>
        <v>0</v>
      </c>
      <c r="AW55" s="101">
        <f>+AB55+AC55+AD55+AF55+AH55+AJ55+AL55+AN55+AQ55+AT55+AA55</f>
        <v>0</v>
      </c>
      <c r="AX55" s="101">
        <f>+AU55+AV55+AW55</f>
        <v>0</v>
      </c>
      <c r="AY55" s="64"/>
      <c r="AZ55" s="101">
        <f>AX55+AY55</f>
        <v>0</v>
      </c>
      <c r="BA55" s="37"/>
      <c r="BB55" s="37"/>
      <c r="BC55" s="37"/>
      <c r="BD55" s="37"/>
      <c r="BE55" s="37"/>
    </row>
    <row r="56" spans="1:57" s="12" customFormat="1" ht="33.75" customHeight="1" thickBot="1">
      <c r="A56" s="106"/>
      <c r="B56" s="107" t="s">
        <v>57</v>
      </c>
      <c r="C56" s="107"/>
      <c r="D56" s="108"/>
      <c r="E56" s="108"/>
      <c r="F56" s="109"/>
      <c r="G56" s="135">
        <f>SUM(G52:G55)</f>
        <v>1</v>
      </c>
      <c r="H56" s="144">
        <f>SUM(H52:H55)</f>
        <v>6580</v>
      </c>
      <c r="I56" s="139"/>
      <c r="J56" s="111">
        <f>SUM(J52:J55)</f>
        <v>6580</v>
      </c>
      <c r="K56" s="112"/>
      <c r="L56" s="111">
        <f>SUM(L52:L55)</f>
        <v>1316</v>
      </c>
      <c r="M56" s="112"/>
      <c r="N56" s="111">
        <f>SUM(N52:N55)</f>
        <v>0</v>
      </c>
      <c r="O56" s="112"/>
      <c r="P56" s="111">
        <f>SUM(P52:P55)</f>
        <v>0</v>
      </c>
      <c r="Q56" s="112"/>
      <c r="R56" s="111">
        <f>SUM(R52:R55)</f>
        <v>0</v>
      </c>
      <c r="S56" s="112"/>
      <c r="T56" s="111">
        <f>SUM(T52:T55)</f>
        <v>0</v>
      </c>
      <c r="U56" s="112"/>
      <c r="V56" s="111">
        <f>SUM(V52:V55)</f>
        <v>0</v>
      </c>
      <c r="W56" s="112"/>
      <c r="X56" s="109"/>
      <c r="Y56" s="113">
        <f>SUM(Y52:Y55)</f>
        <v>0</v>
      </c>
      <c r="Z56" s="110"/>
      <c r="AA56" s="111">
        <f>SUM(AA52:AA55)</f>
        <v>0</v>
      </c>
      <c r="AB56" s="109">
        <f>SUM(AB52:AB55)</f>
        <v>0</v>
      </c>
      <c r="AC56" s="109">
        <f>SUM(AC52:AC55)</f>
        <v>0</v>
      </c>
      <c r="AD56" s="109">
        <f>SUM(AD52:AD55)</f>
        <v>0</v>
      </c>
      <c r="AE56" s="112"/>
      <c r="AF56" s="111">
        <f>SUM(AF52:AF55)</f>
        <v>0</v>
      </c>
      <c r="AG56" s="112"/>
      <c r="AH56" s="111">
        <f>SUM(AH52:AH55)</f>
        <v>0</v>
      </c>
      <c r="AI56" s="112"/>
      <c r="AJ56" s="111">
        <f>SUM(AJ52:AJ55)</f>
        <v>0</v>
      </c>
      <c r="AK56" s="112"/>
      <c r="AL56" s="111">
        <f>SUM(AL52:AL55)</f>
        <v>0</v>
      </c>
      <c r="AM56" s="112"/>
      <c r="AN56" s="111">
        <f>SUM(AN52:AN55)</f>
        <v>0</v>
      </c>
      <c r="AO56" s="112"/>
      <c r="AP56" s="115"/>
      <c r="AQ56" s="111">
        <f>SUM(AQ52:AQ55)</f>
        <v>0</v>
      </c>
      <c r="AR56" s="129"/>
      <c r="AS56" s="109"/>
      <c r="AT56" s="113">
        <f>SUM(AT52:AT55)</f>
        <v>0</v>
      </c>
      <c r="AU56" s="114">
        <f aca="true" t="shared" si="37" ref="AU56:AZ56">SUM(AU52:AU55)</f>
        <v>6580</v>
      </c>
      <c r="AV56" s="114">
        <f t="shared" si="37"/>
        <v>7896</v>
      </c>
      <c r="AW56" s="114">
        <f t="shared" si="37"/>
        <v>0</v>
      </c>
      <c r="AX56" s="114">
        <f t="shared" si="37"/>
        <v>14476</v>
      </c>
      <c r="AY56" s="90">
        <f t="shared" si="37"/>
        <v>0</v>
      </c>
      <c r="AZ56" s="114">
        <f t="shared" si="37"/>
        <v>14476</v>
      </c>
      <c r="BA56" s="37"/>
      <c r="BB56" s="37"/>
      <c r="BC56" s="37"/>
      <c r="BD56" s="37"/>
      <c r="BE56" s="37"/>
    </row>
    <row r="57" spans="1:57" s="12" customFormat="1" ht="41.25" customHeight="1" hidden="1">
      <c r="A57" s="44">
        <v>2</v>
      </c>
      <c r="B57" s="49"/>
      <c r="C57" s="49" t="s">
        <v>1</v>
      </c>
      <c r="D57" s="50"/>
      <c r="E57" s="45"/>
      <c r="F57" s="166">
        <v>6580</v>
      </c>
      <c r="G57" s="136"/>
      <c r="H57" s="145">
        <f>F57*G57</f>
        <v>0</v>
      </c>
      <c r="I57" s="140"/>
      <c r="J57" s="92">
        <f>+I57*F57</f>
        <v>0</v>
      </c>
      <c r="K57" s="46"/>
      <c r="L57" s="92">
        <f>+K57*F57</f>
        <v>0</v>
      </c>
      <c r="M57" s="46"/>
      <c r="N57" s="92">
        <f>+M57*F57</f>
        <v>0</v>
      </c>
      <c r="O57" s="46"/>
      <c r="P57" s="92">
        <f>+O57*F57</f>
        <v>0</v>
      </c>
      <c r="Q57" s="46"/>
      <c r="R57" s="92">
        <f>+Q57*F57</f>
        <v>0</v>
      </c>
      <c r="S57" s="46"/>
      <c r="T57" s="92">
        <f>+S57*F57</f>
        <v>0</v>
      </c>
      <c r="U57" s="46"/>
      <c r="V57" s="92">
        <f>+U57*F57</f>
        <v>0</v>
      </c>
      <c r="W57" s="46"/>
      <c r="X57" s="65"/>
      <c r="Y57" s="96">
        <f>+W57*F57</f>
        <v>0</v>
      </c>
      <c r="Z57" s="95"/>
      <c r="AA57" s="92">
        <f>Z57*H57</f>
        <v>0</v>
      </c>
      <c r="AB57" s="52"/>
      <c r="AC57" s="52"/>
      <c r="AD57" s="52"/>
      <c r="AE57" s="46"/>
      <c r="AF57" s="92">
        <f>+AE57*F57</f>
        <v>0</v>
      </c>
      <c r="AG57" s="46"/>
      <c r="AH57" s="92">
        <f>+AG57*F57</f>
        <v>0</v>
      </c>
      <c r="AI57" s="46"/>
      <c r="AJ57" s="92">
        <f>+AI57*F57</f>
        <v>0</v>
      </c>
      <c r="AK57" s="46"/>
      <c r="AL57" s="92">
        <f>+AK57*F57</f>
        <v>0</v>
      </c>
      <c r="AM57" s="46"/>
      <c r="AN57" s="92">
        <f>+AM57*F57</f>
        <v>0</v>
      </c>
      <c r="AO57" s="46"/>
      <c r="AP57" s="104"/>
      <c r="AQ57" s="92">
        <f>+AO57*F57</f>
        <v>0</v>
      </c>
      <c r="AR57" s="127"/>
      <c r="AS57" s="53"/>
      <c r="AT57" s="96">
        <f>+AR57*AS57</f>
        <v>0</v>
      </c>
      <c r="AU57" s="101">
        <f>+H57</f>
        <v>0</v>
      </c>
      <c r="AV57" s="101">
        <f>+L57+N57+P57+R57+T57+V57+Y57+J57</f>
        <v>0</v>
      </c>
      <c r="AW57" s="101">
        <f>+AB57+AC57+AD57+AF57+AH57+AJ57+AL57+AN57+AQ57+AT57+AA57</f>
        <v>0</v>
      </c>
      <c r="AX57" s="101">
        <f>+AU57+AV57+AW57</f>
        <v>0</v>
      </c>
      <c r="AY57" s="64"/>
      <c r="AZ57" s="101">
        <f>AX57+AY57</f>
        <v>0</v>
      </c>
      <c r="BA57" s="37"/>
      <c r="BB57" s="37"/>
      <c r="BC57" s="37"/>
      <c r="BD57" s="37"/>
      <c r="BE57" s="37"/>
    </row>
    <row r="58" spans="1:57" s="12" customFormat="1" ht="41.25" customHeight="1">
      <c r="A58" s="44">
        <v>1</v>
      </c>
      <c r="B58" s="48"/>
      <c r="C58" s="49" t="s">
        <v>1</v>
      </c>
      <c r="D58" s="148" t="s">
        <v>63</v>
      </c>
      <c r="E58" s="149">
        <v>18</v>
      </c>
      <c r="F58" s="166">
        <v>6580</v>
      </c>
      <c r="G58" s="136">
        <v>1</v>
      </c>
      <c r="H58" s="145">
        <f>F58*G58</f>
        <v>6580</v>
      </c>
      <c r="I58" s="140">
        <v>1</v>
      </c>
      <c r="J58" s="92">
        <f>+I58*F58</f>
        <v>6580</v>
      </c>
      <c r="K58" s="46">
        <v>0.15</v>
      </c>
      <c r="L58" s="92">
        <f>+K58*F58</f>
        <v>987</v>
      </c>
      <c r="M58" s="46"/>
      <c r="N58" s="92">
        <f>+M58*F58</f>
        <v>0</v>
      </c>
      <c r="O58" s="46"/>
      <c r="P58" s="92">
        <f>+O58*F58</f>
        <v>0</v>
      </c>
      <c r="Q58" s="46"/>
      <c r="R58" s="92">
        <f>+Q58*F58</f>
        <v>0</v>
      </c>
      <c r="S58" s="46"/>
      <c r="T58" s="92">
        <f>+S58*F58</f>
        <v>0</v>
      </c>
      <c r="U58" s="46"/>
      <c r="V58" s="92">
        <f>+U58*F58</f>
        <v>0</v>
      </c>
      <c r="W58" s="46"/>
      <c r="X58" s="65"/>
      <c r="Y58" s="96">
        <f>+W58*F58</f>
        <v>0</v>
      </c>
      <c r="Z58" s="95">
        <v>0.2</v>
      </c>
      <c r="AA58" s="92">
        <f>Z58*H58</f>
        <v>1316</v>
      </c>
      <c r="AB58" s="52"/>
      <c r="AC58" s="52"/>
      <c r="AD58" s="52">
        <v>500</v>
      </c>
      <c r="AE58" s="46"/>
      <c r="AF58" s="92">
        <f>+AE58*F58</f>
        <v>0</v>
      </c>
      <c r="AG58" s="46"/>
      <c r="AH58" s="92">
        <f>+AG58*F58</f>
        <v>0</v>
      </c>
      <c r="AI58" s="46"/>
      <c r="AJ58" s="92">
        <f>+AI58*F58</f>
        <v>0</v>
      </c>
      <c r="AK58" s="46"/>
      <c r="AL58" s="92">
        <f>+AK58*F58</f>
        <v>0</v>
      </c>
      <c r="AM58" s="46"/>
      <c r="AN58" s="92">
        <f>+AM58*F58</f>
        <v>0</v>
      </c>
      <c r="AO58" s="46"/>
      <c r="AP58" s="104"/>
      <c r="AQ58" s="92">
        <f>+AO58*F58</f>
        <v>0</v>
      </c>
      <c r="AR58" s="130"/>
      <c r="AS58" s="53"/>
      <c r="AT58" s="96">
        <f>+AR58*AS58</f>
        <v>0</v>
      </c>
      <c r="AU58" s="101">
        <f>+H58</f>
        <v>6580</v>
      </c>
      <c r="AV58" s="101">
        <f>+L58+N58+P58+R58+T58+V58+Y58+J58</f>
        <v>7567</v>
      </c>
      <c r="AW58" s="101">
        <f>+AB58+AC58+AD58+AF58+AH58+AJ58+AL58+AN58+AQ58+AT58+AA58</f>
        <v>1816</v>
      </c>
      <c r="AX58" s="101">
        <f>+AU58+AV58+AW58</f>
        <v>15963</v>
      </c>
      <c r="AY58" s="64"/>
      <c r="AZ58" s="101">
        <f>AX58+AY58</f>
        <v>15963</v>
      </c>
      <c r="BA58" s="37"/>
      <c r="BB58" s="37"/>
      <c r="BC58" s="37"/>
      <c r="BD58" s="37"/>
      <c r="BE58" s="37"/>
    </row>
    <row r="59" spans="1:57" s="12" customFormat="1" ht="41.25" customHeight="1" thickBot="1">
      <c r="A59" s="44">
        <v>2</v>
      </c>
      <c r="B59" s="48"/>
      <c r="C59" s="49" t="s">
        <v>1</v>
      </c>
      <c r="D59" s="148">
        <v>2</v>
      </c>
      <c r="E59" s="149">
        <v>4</v>
      </c>
      <c r="F59" s="166">
        <v>6580</v>
      </c>
      <c r="G59" s="136">
        <v>1</v>
      </c>
      <c r="H59" s="145">
        <f>F59*G59</f>
        <v>6580</v>
      </c>
      <c r="I59" s="140">
        <v>0.7</v>
      </c>
      <c r="J59" s="92">
        <f>+I59*F59</f>
        <v>4606</v>
      </c>
      <c r="K59" s="46"/>
      <c r="L59" s="92">
        <f>+K59*F59</f>
        <v>0</v>
      </c>
      <c r="M59" s="46"/>
      <c r="N59" s="92">
        <f>+M59*F59</f>
        <v>0</v>
      </c>
      <c r="O59" s="46"/>
      <c r="P59" s="92">
        <f>+O59*F59</f>
        <v>0</v>
      </c>
      <c r="Q59" s="46"/>
      <c r="R59" s="92">
        <f>+Q59*F59</f>
        <v>0</v>
      </c>
      <c r="S59" s="46"/>
      <c r="T59" s="92">
        <f>+S59*F59</f>
        <v>0</v>
      </c>
      <c r="U59" s="46"/>
      <c r="V59" s="92">
        <f>+U59*F59</f>
        <v>0</v>
      </c>
      <c r="W59" s="46"/>
      <c r="X59" s="65"/>
      <c r="Y59" s="96">
        <f>+W59*F59</f>
        <v>0</v>
      </c>
      <c r="Z59" s="95">
        <v>0.05</v>
      </c>
      <c r="AA59" s="92">
        <f>Z59*H59</f>
        <v>329</v>
      </c>
      <c r="AB59" s="52"/>
      <c r="AC59" s="52"/>
      <c r="AD59" s="52">
        <v>500</v>
      </c>
      <c r="AE59" s="46"/>
      <c r="AF59" s="92">
        <f>+AE59*F59</f>
        <v>0</v>
      </c>
      <c r="AG59" s="46"/>
      <c r="AH59" s="92">
        <f>+AG59*F59</f>
        <v>0</v>
      </c>
      <c r="AI59" s="46"/>
      <c r="AJ59" s="92">
        <f>+AI59*F59</f>
        <v>0</v>
      </c>
      <c r="AK59" s="46"/>
      <c r="AL59" s="92">
        <f>+AK59*F59</f>
        <v>0</v>
      </c>
      <c r="AM59" s="46"/>
      <c r="AN59" s="92">
        <f>+AM59*F59</f>
        <v>0</v>
      </c>
      <c r="AO59" s="46"/>
      <c r="AP59" s="104"/>
      <c r="AQ59" s="92">
        <f>+AO59*F59</f>
        <v>0</v>
      </c>
      <c r="AR59" s="130"/>
      <c r="AS59" s="53"/>
      <c r="AT59" s="96">
        <f>+AR59*AS59</f>
        <v>0</v>
      </c>
      <c r="AU59" s="101">
        <f>+H59</f>
        <v>6580</v>
      </c>
      <c r="AV59" s="101">
        <f>+L59+N59+P59+R59+T59+V59+Y59+J59</f>
        <v>4606</v>
      </c>
      <c r="AW59" s="101">
        <f>+AB59+AC59+AD59+AF59+AH59+AJ59+AL59+AN59+AQ59+AT59+AA59</f>
        <v>829</v>
      </c>
      <c r="AX59" s="101">
        <f>+AU59+AV59+AW59</f>
        <v>12015</v>
      </c>
      <c r="AY59" s="64">
        <f>12130-AX59</f>
        <v>115</v>
      </c>
      <c r="AZ59" s="101">
        <f>AX59+AY59</f>
        <v>12130</v>
      </c>
      <c r="BA59" s="37"/>
      <c r="BB59" s="37"/>
      <c r="BC59" s="37"/>
      <c r="BD59" s="37"/>
      <c r="BE59" s="37"/>
    </row>
    <row r="60" spans="1:57" s="12" customFormat="1" ht="33.75" customHeight="1" thickBot="1">
      <c r="A60" s="106"/>
      <c r="B60" s="107" t="s">
        <v>57</v>
      </c>
      <c r="C60" s="107"/>
      <c r="D60" s="108"/>
      <c r="E60" s="108"/>
      <c r="F60" s="109"/>
      <c r="G60" s="135">
        <f>SUM(G57:G59)</f>
        <v>2</v>
      </c>
      <c r="H60" s="144">
        <f>SUM(H57:H59)</f>
        <v>13160</v>
      </c>
      <c r="I60" s="139"/>
      <c r="J60" s="111">
        <f>SUM(J57:J59)</f>
        <v>11186</v>
      </c>
      <c r="K60" s="112"/>
      <c r="L60" s="111">
        <f>SUM(L57:L59)</f>
        <v>987</v>
      </c>
      <c r="M60" s="112"/>
      <c r="N60" s="111">
        <f>SUM(N57:N59)</f>
        <v>0</v>
      </c>
      <c r="O60" s="112"/>
      <c r="P60" s="111">
        <f>SUM(P57:P59)</f>
        <v>0</v>
      </c>
      <c r="Q60" s="112"/>
      <c r="R60" s="111">
        <f>SUM(R57:R59)</f>
        <v>0</v>
      </c>
      <c r="S60" s="112"/>
      <c r="T60" s="111">
        <f>SUM(T57:T59)</f>
        <v>0</v>
      </c>
      <c r="U60" s="112"/>
      <c r="V60" s="111">
        <f>SUM(V57:V59)</f>
        <v>0</v>
      </c>
      <c r="W60" s="112"/>
      <c r="X60" s="109"/>
      <c r="Y60" s="113">
        <f>SUM(Y57:Y59)</f>
        <v>0</v>
      </c>
      <c r="Z60" s="110"/>
      <c r="AA60" s="111">
        <f>SUM(AA57:AA59)</f>
        <v>1645</v>
      </c>
      <c r="AB60" s="109">
        <f>SUM(AB57:AB59)</f>
        <v>0</v>
      </c>
      <c r="AC60" s="109">
        <f>SUM(AC57:AC59)</f>
        <v>0</v>
      </c>
      <c r="AD60" s="109">
        <f>SUM(AD57:AD59)</f>
        <v>1000</v>
      </c>
      <c r="AE60" s="112"/>
      <c r="AF60" s="111">
        <f>SUM(AF57:AF59)</f>
        <v>0</v>
      </c>
      <c r="AG60" s="112"/>
      <c r="AH60" s="111">
        <f>SUM(AH57:AH59)</f>
        <v>0</v>
      </c>
      <c r="AI60" s="112"/>
      <c r="AJ60" s="111">
        <f>SUM(AJ57:AJ59)</f>
        <v>0</v>
      </c>
      <c r="AK60" s="112"/>
      <c r="AL60" s="111">
        <f>SUM(AL57:AL59)</f>
        <v>0</v>
      </c>
      <c r="AM60" s="112"/>
      <c r="AN60" s="111">
        <f>SUM(AN57:AN59)</f>
        <v>0</v>
      </c>
      <c r="AO60" s="112"/>
      <c r="AP60" s="115"/>
      <c r="AQ60" s="111">
        <f>SUM(AQ57:AQ59)</f>
        <v>0</v>
      </c>
      <c r="AR60" s="131"/>
      <c r="AS60" s="109"/>
      <c r="AT60" s="113">
        <f>SUM(AT57:AT59)</f>
        <v>0</v>
      </c>
      <c r="AU60" s="114">
        <f aca="true" t="shared" si="38" ref="AU60:AZ60">SUM(AU57:AU59)</f>
        <v>13160</v>
      </c>
      <c r="AV60" s="114">
        <f t="shared" si="38"/>
        <v>12173</v>
      </c>
      <c r="AW60" s="114">
        <f t="shared" si="38"/>
        <v>2645</v>
      </c>
      <c r="AX60" s="114">
        <f t="shared" si="38"/>
        <v>27978</v>
      </c>
      <c r="AY60" s="90">
        <f t="shared" si="38"/>
        <v>115</v>
      </c>
      <c r="AZ60" s="114">
        <f t="shared" si="38"/>
        <v>28093</v>
      </c>
      <c r="BA60" s="37"/>
      <c r="BB60" s="37"/>
      <c r="BC60" s="37"/>
      <c r="BD60" s="37"/>
      <c r="BE60" s="37"/>
    </row>
    <row r="61" spans="1:57" s="12" customFormat="1" ht="44.25" customHeight="1" hidden="1">
      <c r="A61" s="44">
        <v>3</v>
      </c>
      <c r="B61" s="49"/>
      <c r="C61" s="49" t="s">
        <v>62</v>
      </c>
      <c r="D61" s="50"/>
      <c r="E61" s="45"/>
      <c r="F61" s="51">
        <v>6910</v>
      </c>
      <c r="G61" s="136"/>
      <c r="H61" s="145">
        <f>F61*G61</f>
        <v>0</v>
      </c>
      <c r="I61" s="140"/>
      <c r="J61" s="92">
        <f>+I61*F61</f>
        <v>0</v>
      </c>
      <c r="K61" s="46"/>
      <c r="L61" s="92">
        <f>+K61*F61</f>
        <v>0</v>
      </c>
      <c r="M61" s="46"/>
      <c r="N61" s="92">
        <f>+M61*F61</f>
        <v>0</v>
      </c>
      <c r="O61" s="46"/>
      <c r="P61" s="92">
        <f>+O61*F61</f>
        <v>0</v>
      </c>
      <c r="Q61" s="46"/>
      <c r="R61" s="92">
        <f>+Q61*F61</f>
        <v>0</v>
      </c>
      <c r="S61" s="46"/>
      <c r="T61" s="92">
        <f>+S61*F61</f>
        <v>0</v>
      </c>
      <c r="U61" s="46"/>
      <c r="V61" s="92">
        <f>+U61*F61</f>
        <v>0</v>
      </c>
      <c r="W61" s="46"/>
      <c r="X61" s="65"/>
      <c r="Y61" s="96">
        <f>+W61*F61</f>
        <v>0</v>
      </c>
      <c r="Z61" s="95"/>
      <c r="AA61" s="92">
        <f>Z61*H61</f>
        <v>0</v>
      </c>
      <c r="AB61" s="52"/>
      <c r="AC61" s="52"/>
      <c r="AD61" s="52"/>
      <c r="AE61" s="46"/>
      <c r="AF61" s="92">
        <f>+AE61*F61</f>
        <v>0</v>
      </c>
      <c r="AG61" s="46"/>
      <c r="AH61" s="92">
        <f>+AG61*F61</f>
        <v>0</v>
      </c>
      <c r="AI61" s="46"/>
      <c r="AJ61" s="92">
        <f>+AI61*F61</f>
        <v>0</v>
      </c>
      <c r="AK61" s="46"/>
      <c r="AL61" s="92">
        <f>+AK61*F61</f>
        <v>0</v>
      </c>
      <c r="AM61" s="46"/>
      <c r="AN61" s="92">
        <f>+AM61*F61</f>
        <v>0</v>
      </c>
      <c r="AO61" s="46"/>
      <c r="AP61" s="104"/>
      <c r="AQ61" s="92">
        <f>+AO61*F61</f>
        <v>0</v>
      </c>
      <c r="AR61" s="130"/>
      <c r="AS61" s="53"/>
      <c r="AT61" s="96">
        <f>+AR61*AS61</f>
        <v>0</v>
      </c>
      <c r="AU61" s="101">
        <f>+H61</f>
        <v>0</v>
      </c>
      <c r="AV61" s="101">
        <f>+L61+N61+P61+R61+T61+V61+Y61+J61</f>
        <v>0</v>
      </c>
      <c r="AW61" s="101">
        <f>+AB61+AC61+AD61+AF61+AH61+AJ61+AL61+AN61+AQ61+AT61+AA61</f>
        <v>0</v>
      </c>
      <c r="AX61" s="101">
        <f>+AU61+AV61+AW61</f>
        <v>0</v>
      </c>
      <c r="AY61" s="64"/>
      <c r="AZ61" s="101">
        <f>AX61+AY61</f>
        <v>0</v>
      </c>
      <c r="BA61" s="37"/>
      <c r="BB61" s="37"/>
      <c r="BC61" s="37"/>
      <c r="BD61" s="37"/>
      <c r="BE61" s="37"/>
    </row>
    <row r="62" spans="1:57" s="12" customFormat="1" ht="44.25" customHeight="1" hidden="1">
      <c r="A62" s="44">
        <v>4</v>
      </c>
      <c r="B62" s="49"/>
      <c r="C62" s="49" t="s">
        <v>62</v>
      </c>
      <c r="D62" s="50"/>
      <c r="E62" s="45"/>
      <c r="F62" s="51">
        <v>6910</v>
      </c>
      <c r="G62" s="136"/>
      <c r="H62" s="145">
        <f>F62*G62</f>
        <v>0</v>
      </c>
      <c r="I62" s="140"/>
      <c r="J62" s="92">
        <f>+I62*F62</f>
        <v>0</v>
      </c>
      <c r="K62" s="46"/>
      <c r="L62" s="92">
        <f>+K62*F62</f>
        <v>0</v>
      </c>
      <c r="M62" s="46"/>
      <c r="N62" s="92">
        <f>+M62*F62</f>
        <v>0</v>
      </c>
      <c r="O62" s="46"/>
      <c r="P62" s="92">
        <f>+O62*F62</f>
        <v>0</v>
      </c>
      <c r="Q62" s="46"/>
      <c r="R62" s="92">
        <f>+Q62*F62</f>
        <v>0</v>
      </c>
      <c r="S62" s="46"/>
      <c r="T62" s="92">
        <f>+S62*F62</f>
        <v>0</v>
      </c>
      <c r="U62" s="46"/>
      <c r="V62" s="92">
        <f>+U62*F62</f>
        <v>0</v>
      </c>
      <c r="W62" s="46"/>
      <c r="X62" s="65"/>
      <c r="Y62" s="96">
        <f>+W62*F62</f>
        <v>0</v>
      </c>
      <c r="Z62" s="95"/>
      <c r="AA62" s="92">
        <f>Z62*H62</f>
        <v>0</v>
      </c>
      <c r="AB62" s="52"/>
      <c r="AC62" s="52"/>
      <c r="AD62" s="52"/>
      <c r="AE62" s="46"/>
      <c r="AF62" s="92">
        <f>+AE62*J62</f>
        <v>0</v>
      </c>
      <c r="AG62" s="46"/>
      <c r="AH62" s="92">
        <f>+AG62*F62</f>
        <v>0</v>
      </c>
      <c r="AI62" s="46"/>
      <c r="AJ62" s="92">
        <f>+AI62*F62</f>
        <v>0</v>
      </c>
      <c r="AK62" s="46"/>
      <c r="AL62" s="92">
        <f>+AK62*F62</f>
        <v>0</v>
      </c>
      <c r="AM62" s="46"/>
      <c r="AN62" s="92">
        <f>+AM62*F62</f>
        <v>0</v>
      </c>
      <c r="AO62" s="46"/>
      <c r="AP62" s="104"/>
      <c r="AQ62" s="92">
        <f>+AO62*F62</f>
        <v>0</v>
      </c>
      <c r="AR62" s="130"/>
      <c r="AS62" s="53"/>
      <c r="AT62" s="96">
        <f>+AR62*AS62</f>
        <v>0</v>
      </c>
      <c r="AU62" s="101">
        <f>+H62</f>
        <v>0</v>
      </c>
      <c r="AV62" s="101">
        <f>+L62+N62+P62+R62+T62+V62+Y62+J62</f>
        <v>0</v>
      </c>
      <c r="AW62" s="101">
        <f>+AB62+AC62+AD62+AF62+AH62+AJ62+AL62+AN62+AQ62+AT62+AA62</f>
        <v>0</v>
      </c>
      <c r="AX62" s="101">
        <f>+AU62+AV62+AW62</f>
        <v>0</v>
      </c>
      <c r="AY62" s="64"/>
      <c r="AZ62" s="101">
        <f>AX62+AY62</f>
        <v>0</v>
      </c>
      <c r="BA62" s="37"/>
      <c r="BB62" s="37"/>
      <c r="BC62" s="37"/>
      <c r="BD62" s="37"/>
      <c r="BE62" s="37"/>
    </row>
    <row r="63" spans="1:57" s="12" customFormat="1" ht="44.25" customHeight="1" hidden="1">
      <c r="A63" s="44">
        <v>5</v>
      </c>
      <c r="B63" s="49"/>
      <c r="C63" s="49" t="s">
        <v>62</v>
      </c>
      <c r="D63" s="50"/>
      <c r="E63" s="45"/>
      <c r="F63" s="51">
        <v>6910</v>
      </c>
      <c r="G63" s="136"/>
      <c r="H63" s="145">
        <f>F63*G63</f>
        <v>0</v>
      </c>
      <c r="I63" s="140"/>
      <c r="J63" s="92">
        <f>I63*H63</f>
        <v>0</v>
      </c>
      <c r="K63" s="46"/>
      <c r="L63" s="92">
        <f>K63*F63</f>
        <v>0</v>
      </c>
      <c r="M63" s="46"/>
      <c r="N63" s="92">
        <f>+M63*F63</f>
        <v>0</v>
      </c>
      <c r="O63" s="46"/>
      <c r="P63" s="92">
        <f>+O63*F63</f>
        <v>0</v>
      </c>
      <c r="Q63" s="46"/>
      <c r="R63" s="92">
        <f>+Q63*F63</f>
        <v>0</v>
      </c>
      <c r="S63" s="46"/>
      <c r="T63" s="92">
        <f>+S63*F63</f>
        <v>0</v>
      </c>
      <c r="U63" s="46"/>
      <c r="V63" s="92">
        <f>+U63*F63</f>
        <v>0</v>
      </c>
      <c r="W63" s="46"/>
      <c r="X63" s="65"/>
      <c r="Y63" s="96">
        <f>+W63*H63</f>
        <v>0</v>
      </c>
      <c r="Z63" s="95"/>
      <c r="AA63" s="92">
        <f>Z63*H63</f>
        <v>0</v>
      </c>
      <c r="AB63" s="52"/>
      <c r="AC63" s="52"/>
      <c r="AD63" s="52"/>
      <c r="AE63" s="46"/>
      <c r="AF63" s="92">
        <f>+AE63*F63</f>
        <v>0</v>
      </c>
      <c r="AG63" s="46"/>
      <c r="AH63" s="92">
        <f>+AG63*F63</f>
        <v>0</v>
      </c>
      <c r="AI63" s="46"/>
      <c r="AJ63" s="92">
        <f>+AI63*F63</f>
        <v>0</v>
      </c>
      <c r="AK63" s="46"/>
      <c r="AL63" s="92">
        <f>+AK63*F63</f>
        <v>0</v>
      </c>
      <c r="AM63" s="46"/>
      <c r="AN63" s="92">
        <f>+AM63*H63</f>
        <v>0</v>
      </c>
      <c r="AO63" s="46"/>
      <c r="AP63" s="104"/>
      <c r="AQ63" s="92">
        <f>+AO63*F63</f>
        <v>0</v>
      </c>
      <c r="AR63" s="130"/>
      <c r="AS63" s="53"/>
      <c r="AT63" s="96">
        <f>+AR63*AS63</f>
        <v>0</v>
      </c>
      <c r="AU63" s="101">
        <f>+H63</f>
        <v>0</v>
      </c>
      <c r="AV63" s="101">
        <f>+L63+N63+P63+R63+T63+V63+Y63+J63</f>
        <v>0</v>
      </c>
      <c r="AW63" s="101">
        <f>+AB63+AC63+AD63+AF63+AH63+AJ63+AL63+AN63+AQ63+AT63+AA63</f>
        <v>0</v>
      </c>
      <c r="AX63" s="101">
        <f>+AU63+AV63+AW63</f>
        <v>0</v>
      </c>
      <c r="AY63" s="64"/>
      <c r="AZ63" s="101">
        <f>AX63+AY63</f>
        <v>0</v>
      </c>
      <c r="BA63" s="37"/>
      <c r="BB63" s="37"/>
      <c r="BC63" s="37"/>
      <c r="BD63" s="37"/>
      <c r="BE63" s="37"/>
    </row>
    <row r="64" spans="1:57" s="12" customFormat="1" ht="44.25" customHeight="1" hidden="1" thickBot="1">
      <c r="A64" s="44">
        <v>6</v>
      </c>
      <c r="B64" s="49"/>
      <c r="C64" s="49" t="s">
        <v>62</v>
      </c>
      <c r="D64" s="50"/>
      <c r="E64" s="45"/>
      <c r="F64" s="51">
        <v>6910</v>
      </c>
      <c r="G64" s="136"/>
      <c r="H64" s="145">
        <f>F64*G64</f>
        <v>0</v>
      </c>
      <c r="I64" s="140"/>
      <c r="J64" s="92">
        <f>+I64*F64*G64</f>
        <v>0</v>
      </c>
      <c r="K64" s="46"/>
      <c r="L64" s="92">
        <f>+K64*F64</f>
        <v>0</v>
      </c>
      <c r="M64" s="46"/>
      <c r="N64" s="92">
        <f>+M64*F64</f>
        <v>0</v>
      </c>
      <c r="O64" s="46"/>
      <c r="P64" s="92">
        <f>+O64*F64</f>
        <v>0</v>
      </c>
      <c r="Q64" s="46"/>
      <c r="R64" s="92">
        <f>+Q64*F64</f>
        <v>0</v>
      </c>
      <c r="S64" s="46"/>
      <c r="T64" s="92">
        <f>+S64*F64</f>
        <v>0</v>
      </c>
      <c r="U64" s="46"/>
      <c r="V64" s="92">
        <f>+U64*F64</f>
        <v>0</v>
      </c>
      <c r="W64" s="46"/>
      <c r="X64" s="65"/>
      <c r="Y64" s="96">
        <f>+W64*H64</f>
        <v>0</v>
      </c>
      <c r="Z64" s="95"/>
      <c r="AA64" s="92">
        <f>Z64*H64</f>
        <v>0</v>
      </c>
      <c r="AB64" s="52"/>
      <c r="AC64" s="52"/>
      <c r="AD64" s="52"/>
      <c r="AE64" s="46"/>
      <c r="AF64" s="92">
        <f>+AE64*F64</f>
        <v>0</v>
      </c>
      <c r="AG64" s="46"/>
      <c r="AH64" s="92">
        <f>+AG64*F64</f>
        <v>0</v>
      </c>
      <c r="AI64" s="46"/>
      <c r="AJ64" s="92">
        <f>+AI64*F64</f>
        <v>0</v>
      </c>
      <c r="AK64" s="46"/>
      <c r="AL64" s="92">
        <f>+AK64*F64</f>
        <v>0</v>
      </c>
      <c r="AM64" s="46"/>
      <c r="AN64" s="92">
        <f>+AM64*H64</f>
        <v>0</v>
      </c>
      <c r="AO64" s="46"/>
      <c r="AP64" s="104"/>
      <c r="AQ64" s="92">
        <f>+AO64*F64</f>
        <v>0</v>
      </c>
      <c r="AR64" s="130"/>
      <c r="AS64" s="53"/>
      <c r="AT64" s="96">
        <f>+AR64*AS64</f>
        <v>0</v>
      </c>
      <c r="AU64" s="101">
        <f>+H64</f>
        <v>0</v>
      </c>
      <c r="AV64" s="101">
        <f>+L64+N64+P64+R64+T64+V64+Y64+J64</f>
        <v>0</v>
      </c>
      <c r="AW64" s="101">
        <f>+AB64+AC64+AD64+AF64+AH64+AJ64+AL64+AN64+AQ64+AT64+AA64</f>
        <v>0</v>
      </c>
      <c r="AX64" s="101">
        <f>+AU64+AV64+AW64</f>
        <v>0</v>
      </c>
      <c r="AY64" s="64"/>
      <c r="AZ64" s="101">
        <f>AX64+AY64</f>
        <v>0</v>
      </c>
      <c r="BA64" s="37"/>
      <c r="BB64" s="37"/>
      <c r="BC64" s="37"/>
      <c r="BD64" s="37"/>
      <c r="BE64" s="37"/>
    </row>
    <row r="65" spans="1:57" s="12" customFormat="1" ht="33.75" customHeight="1" hidden="1" thickBot="1">
      <c r="A65" s="106"/>
      <c r="B65" s="107" t="s">
        <v>57</v>
      </c>
      <c r="C65" s="107"/>
      <c r="D65" s="108"/>
      <c r="E65" s="108"/>
      <c r="F65" s="109"/>
      <c r="G65" s="135">
        <f>SUM(G61:G64)</f>
        <v>0</v>
      </c>
      <c r="H65" s="144">
        <f>SUM(H61:H64)</f>
        <v>0</v>
      </c>
      <c r="I65" s="139"/>
      <c r="J65" s="111">
        <f>SUM(J61:J64)</f>
        <v>0</v>
      </c>
      <c r="K65" s="112"/>
      <c r="L65" s="111">
        <f>SUM(L61:L64)</f>
        <v>0</v>
      </c>
      <c r="M65" s="112"/>
      <c r="N65" s="111">
        <f>SUM(N61:N64)</f>
        <v>0</v>
      </c>
      <c r="O65" s="112"/>
      <c r="P65" s="111">
        <f>SUM(P61:P64)</f>
        <v>0</v>
      </c>
      <c r="Q65" s="112"/>
      <c r="R65" s="111">
        <f>SUM(R61:R64)</f>
        <v>0</v>
      </c>
      <c r="S65" s="112"/>
      <c r="T65" s="111">
        <f>SUM(T61:T64)</f>
        <v>0</v>
      </c>
      <c r="U65" s="112"/>
      <c r="V65" s="111">
        <f>SUM(V61:V64)</f>
        <v>0</v>
      </c>
      <c r="W65" s="112"/>
      <c r="X65" s="109"/>
      <c r="Y65" s="113">
        <f>SUM(Y61:Y64)</f>
        <v>0</v>
      </c>
      <c r="Z65" s="110"/>
      <c r="AA65" s="111">
        <f>SUM(AA61:AA64)</f>
        <v>0</v>
      </c>
      <c r="AB65" s="109">
        <f>SUM(AB61:AB64)</f>
        <v>0</v>
      </c>
      <c r="AC65" s="109">
        <f>SUM(AC61:AC64)</f>
        <v>0</v>
      </c>
      <c r="AD65" s="109">
        <f>SUM(AD61:AD64)</f>
        <v>0</v>
      </c>
      <c r="AE65" s="112"/>
      <c r="AF65" s="111">
        <f>SUM(AF61:AF64)</f>
        <v>0</v>
      </c>
      <c r="AG65" s="112"/>
      <c r="AH65" s="111">
        <f>SUM(AH61:AH64)</f>
        <v>0</v>
      </c>
      <c r="AI65" s="112"/>
      <c r="AJ65" s="111">
        <f>SUM(AJ61:AJ64)</f>
        <v>0</v>
      </c>
      <c r="AK65" s="112"/>
      <c r="AL65" s="111">
        <f>SUM(AL61:AL64)</f>
        <v>0</v>
      </c>
      <c r="AM65" s="112"/>
      <c r="AN65" s="111">
        <f>SUM(AN61:AN64)</f>
        <v>0</v>
      </c>
      <c r="AO65" s="112"/>
      <c r="AP65" s="115"/>
      <c r="AQ65" s="111">
        <f>SUM(AQ61:AQ64)</f>
        <v>0</v>
      </c>
      <c r="AR65" s="131"/>
      <c r="AS65" s="109"/>
      <c r="AT65" s="113">
        <f aca="true" t="shared" si="39" ref="AT65:AZ65">SUM(AT61:AT64)</f>
        <v>0</v>
      </c>
      <c r="AU65" s="114">
        <f t="shared" si="39"/>
        <v>0</v>
      </c>
      <c r="AV65" s="114">
        <f t="shared" si="39"/>
        <v>0</v>
      </c>
      <c r="AW65" s="114">
        <f t="shared" si="39"/>
        <v>0</v>
      </c>
      <c r="AX65" s="114">
        <f t="shared" si="39"/>
        <v>0</v>
      </c>
      <c r="AY65" s="90">
        <f t="shared" si="39"/>
        <v>0</v>
      </c>
      <c r="AZ65" s="114">
        <f t="shared" si="39"/>
        <v>0</v>
      </c>
      <c r="BA65" s="37"/>
      <c r="BB65" s="37"/>
      <c r="BC65" s="37"/>
      <c r="BD65" s="37"/>
      <c r="BE65" s="37"/>
    </row>
    <row r="66" spans="1:57" s="12" customFormat="1" ht="60.75" customHeight="1" thickBot="1">
      <c r="A66" s="44">
        <v>7</v>
      </c>
      <c r="B66" s="49"/>
      <c r="C66" s="49" t="s">
        <v>51</v>
      </c>
      <c r="D66" s="50"/>
      <c r="E66" s="45"/>
      <c r="F66" s="51">
        <v>6910</v>
      </c>
      <c r="G66" s="136">
        <v>1</v>
      </c>
      <c r="H66" s="145">
        <f>F66*G66</f>
        <v>6910</v>
      </c>
      <c r="I66" s="140"/>
      <c r="J66" s="92">
        <f>+I66*F66</f>
        <v>0</v>
      </c>
      <c r="K66" s="46"/>
      <c r="L66" s="92">
        <f>+K66*F66</f>
        <v>0</v>
      </c>
      <c r="M66" s="46"/>
      <c r="N66" s="92">
        <f>+M66*F66</f>
        <v>0</v>
      </c>
      <c r="O66" s="46"/>
      <c r="P66" s="92">
        <f>+O66*F66</f>
        <v>0</v>
      </c>
      <c r="Q66" s="46"/>
      <c r="R66" s="92">
        <f>+Q66*F66</f>
        <v>0</v>
      </c>
      <c r="S66" s="46"/>
      <c r="T66" s="92">
        <f>+S66*F66</f>
        <v>0</v>
      </c>
      <c r="U66" s="46"/>
      <c r="V66" s="92">
        <f>+U66*F66</f>
        <v>0</v>
      </c>
      <c r="W66" s="46"/>
      <c r="X66" s="65"/>
      <c r="Y66" s="96">
        <f>+W66*F66</f>
        <v>0</v>
      </c>
      <c r="Z66" s="95"/>
      <c r="AA66" s="92">
        <f>Z66*H66</f>
        <v>0</v>
      </c>
      <c r="AB66" s="52"/>
      <c r="AC66" s="52"/>
      <c r="AD66" s="52"/>
      <c r="AE66" s="46"/>
      <c r="AF66" s="92">
        <f>+AE66*F66</f>
        <v>0</v>
      </c>
      <c r="AG66" s="46"/>
      <c r="AH66" s="92">
        <f>+AG66*F66</f>
        <v>0</v>
      </c>
      <c r="AI66" s="46"/>
      <c r="AJ66" s="92">
        <f>+AI66*F66</f>
        <v>0</v>
      </c>
      <c r="AK66" s="46"/>
      <c r="AL66" s="92">
        <f>+AK66*F66</f>
        <v>0</v>
      </c>
      <c r="AM66" s="46"/>
      <c r="AN66" s="92">
        <f>+AM66*F66</f>
        <v>0</v>
      </c>
      <c r="AO66" s="46"/>
      <c r="AP66" s="104"/>
      <c r="AQ66" s="92">
        <f>+AO66*F66</f>
        <v>0</v>
      </c>
      <c r="AR66" s="130"/>
      <c r="AS66" s="53"/>
      <c r="AT66" s="96">
        <f>+AR66*AS66</f>
        <v>0</v>
      </c>
      <c r="AU66" s="101">
        <f>+H66</f>
        <v>6910</v>
      </c>
      <c r="AV66" s="101">
        <f>+L66+N66+P66+R66+T66+V66+Y66+J66</f>
        <v>0</v>
      </c>
      <c r="AW66" s="101">
        <f>+AB66+AC66+AD66+AF66+AH66+AJ66+AL66+AN66+AQ66+AT66+AA66</f>
        <v>0</v>
      </c>
      <c r="AX66" s="101">
        <f>+AU66+AV66+AW66</f>
        <v>6910</v>
      </c>
      <c r="AY66" s="64">
        <f>12130-AX66</f>
        <v>5220</v>
      </c>
      <c r="AZ66" s="101">
        <f>AX66+AY66</f>
        <v>12130</v>
      </c>
      <c r="BA66" s="37"/>
      <c r="BB66" s="37"/>
      <c r="BC66" s="37"/>
      <c r="BD66" s="37"/>
      <c r="BE66" s="37"/>
    </row>
    <row r="67" spans="1:57" s="12" customFormat="1" ht="60.75" customHeight="1" hidden="1" thickBot="1">
      <c r="A67" s="44">
        <v>7</v>
      </c>
      <c r="B67" s="49"/>
      <c r="C67" s="49" t="s">
        <v>51</v>
      </c>
      <c r="D67" s="50"/>
      <c r="E67" s="45"/>
      <c r="F67" s="51">
        <v>6910</v>
      </c>
      <c r="G67" s="136"/>
      <c r="H67" s="145">
        <f t="shared" si="21"/>
        <v>0</v>
      </c>
      <c r="I67" s="140"/>
      <c r="J67" s="92">
        <f>+I67*F67</f>
        <v>0</v>
      </c>
      <c r="K67" s="46"/>
      <c r="L67" s="92">
        <f>+K67*F67</f>
        <v>0</v>
      </c>
      <c r="M67" s="46"/>
      <c r="N67" s="92">
        <f>+M67*F67</f>
        <v>0</v>
      </c>
      <c r="O67" s="46"/>
      <c r="P67" s="92">
        <f>+O67*F67</f>
        <v>0</v>
      </c>
      <c r="Q67" s="46"/>
      <c r="R67" s="92">
        <f>+Q67*F67</f>
        <v>0</v>
      </c>
      <c r="S67" s="46"/>
      <c r="T67" s="92">
        <f>+S67*F67</f>
        <v>0</v>
      </c>
      <c r="U67" s="46"/>
      <c r="V67" s="92">
        <f>+U67*F67</f>
        <v>0</v>
      </c>
      <c r="W67" s="46"/>
      <c r="X67" s="65"/>
      <c r="Y67" s="96">
        <f t="shared" si="1"/>
        <v>0</v>
      </c>
      <c r="Z67" s="95"/>
      <c r="AA67" s="92">
        <f t="shared" si="2"/>
        <v>0</v>
      </c>
      <c r="AB67" s="52"/>
      <c r="AC67" s="52"/>
      <c r="AD67" s="52"/>
      <c r="AE67" s="46"/>
      <c r="AF67" s="92">
        <f>+AE67*F67</f>
        <v>0</v>
      </c>
      <c r="AG67" s="46"/>
      <c r="AH67" s="92">
        <f>+AG67*F67</f>
        <v>0</v>
      </c>
      <c r="AI67" s="46"/>
      <c r="AJ67" s="92">
        <f>+AI67*F67</f>
        <v>0</v>
      </c>
      <c r="AK67" s="46"/>
      <c r="AL67" s="92">
        <f>+AK67*F67</f>
        <v>0</v>
      </c>
      <c r="AM67" s="46"/>
      <c r="AN67" s="92">
        <f>+AM67*F67</f>
        <v>0</v>
      </c>
      <c r="AO67" s="46"/>
      <c r="AP67" s="104"/>
      <c r="AQ67" s="92">
        <f t="shared" si="4"/>
        <v>0</v>
      </c>
      <c r="AR67" s="130"/>
      <c r="AS67" s="53"/>
      <c r="AT67" s="96">
        <f>+AR67*AS67</f>
        <v>0</v>
      </c>
      <c r="AU67" s="101">
        <f>+H67</f>
        <v>0</v>
      </c>
      <c r="AV67" s="101">
        <f>+L67+N67+P67+R67+T67+V67+Y67+J67</f>
        <v>0</v>
      </c>
      <c r="AW67" s="101">
        <f>+AB67+AC67+AD67+AF67+AH67+AJ67+AL67+AN67+AQ67+AT67+AA67</f>
        <v>0</v>
      </c>
      <c r="AX67" s="101">
        <f>+AU67+AV67+AW67</f>
        <v>0</v>
      </c>
      <c r="AY67" s="64"/>
      <c r="AZ67" s="101">
        <f>AX67+AY67</f>
        <v>0</v>
      </c>
      <c r="BA67" s="37"/>
      <c r="BB67" s="37"/>
      <c r="BC67" s="37"/>
      <c r="BD67" s="37"/>
      <c r="BE67" s="37"/>
    </row>
    <row r="68" spans="1:57" s="12" customFormat="1" ht="33.75" customHeight="1" thickBot="1">
      <c r="A68" s="106"/>
      <c r="B68" s="107" t="s">
        <v>57</v>
      </c>
      <c r="C68" s="107"/>
      <c r="D68" s="108"/>
      <c r="E68" s="108"/>
      <c r="F68" s="109"/>
      <c r="G68" s="135">
        <f>SUM(G66:G67)</f>
        <v>1</v>
      </c>
      <c r="H68" s="144">
        <f>SUM(H66:H67)</f>
        <v>6910</v>
      </c>
      <c r="I68" s="139"/>
      <c r="J68" s="111">
        <f>SUM(J66:J67)</f>
        <v>0</v>
      </c>
      <c r="K68" s="112"/>
      <c r="L68" s="111">
        <f>SUM(L66:L67)</f>
        <v>0</v>
      </c>
      <c r="M68" s="112"/>
      <c r="N68" s="111">
        <f>SUM(N66:N67)</f>
        <v>0</v>
      </c>
      <c r="O68" s="112"/>
      <c r="P68" s="111">
        <f>SUM(P66:P67)</f>
        <v>0</v>
      </c>
      <c r="Q68" s="112"/>
      <c r="R68" s="111">
        <f>SUM(R66:R67)</f>
        <v>0</v>
      </c>
      <c r="S68" s="112"/>
      <c r="T68" s="111">
        <f>SUM(T66:T67)</f>
        <v>0</v>
      </c>
      <c r="U68" s="112"/>
      <c r="V68" s="111">
        <f>SUM(V66:V67)</f>
        <v>0</v>
      </c>
      <c r="W68" s="112"/>
      <c r="X68" s="109"/>
      <c r="Y68" s="113">
        <f>SUM(Y66:Y67)</f>
        <v>0</v>
      </c>
      <c r="Z68" s="110"/>
      <c r="AA68" s="111">
        <f>SUM(AA66:AA67)</f>
        <v>0</v>
      </c>
      <c r="AB68" s="109">
        <f>SUM(AB66:AB67)</f>
        <v>0</v>
      </c>
      <c r="AC68" s="109">
        <f>SUM(AC66:AC67)</f>
        <v>0</v>
      </c>
      <c r="AD68" s="109">
        <f>SUM(AD66:AD67)</f>
        <v>0</v>
      </c>
      <c r="AE68" s="112"/>
      <c r="AF68" s="111">
        <f>SUM(AF66:AF67)</f>
        <v>0</v>
      </c>
      <c r="AG68" s="112"/>
      <c r="AH68" s="111">
        <f>SUM(AH66:AH67)</f>
        <v>0</v>
      </c>
      <c r="AI68" s="112"/>
      <c r="AJ68" s="111">
        <f>SUM(AJ66:AJ67)</f>
        <v>0</v>
      </c>
      <c r="AK68" s="112"/>
      <c r="AL68" s="111">
        <f>SUM(AL66:AL67)</f>
        <v>0</v>
      </c>
      <c r="AM68" s="112"/>
      <c r="AN68" s="111">
        <f>SUM(AN66:AN67)</f>
        <v>0</v>
      </c>
      <c r="AO68" s="112"/>
      <c r="AP68" s="115"/>
      <c r="AQ68" s="111">
        <f>SUM(AQ66:AQ67)</f>
        <v>0</v>
      </c>
      <c r="AR68" s="131"/>
      <c r="AS68" s="109"/>
      <c r="AT68" s="113">
        <f aca="true" t="shared" si="40" ref="AT68:AZ68">SUM(AT66:AT67)</f>
        <v>0</v>
      </c>
      <c r="AU68" s="114">
        <f t="shared" si="40"/>
        <v>6910</v>
      </c>
      <c r="AV68" s="114">
        <f t="shared" si="40"/>
        <v>0</v>
      </c>
      <c r="AW68" s="114">
        <f t="shared" si="40"/>
        <v>0</v>
      </c>
      <c r="AX68" s="114">
        <f t="shared" si="40"/>
        <v>6910</v>
      </c>
      <c r="AY68" s="90">
        <f t="shared" si="40"/>
        <v>5220</v>
      </c>
      <c r="AZ68" s="114">
        <f t="shared" si="40"/>
        <v>12130</v>
      </c>
      <c r="BA68" s="37"/>
      <c r="BB68" s="37"/>
      <c r="BC68" s="37"/>
      <c r="BD68" s="37"/>
      <c r="BE68" s="37"/>
    </row>
    <row r="69" spans="1:57" s="12" customFormat="1" ht="44.25" customHeight="1" hidden="1" thickBot="1">
      <c r="A69" s="44">
        <v>6</v>
      </c>
      <c r="B69" s="49"/>
      <c r="C69" s="49" t="s">
        <v>56</v>
      </c>
      <c r="D69" s="50"/>
      <c r="E69" s="45"/>
      <c r="F69" s="51">
        <v>7580</v>
      </c>
      <c r="G69" s="136"/>
      <c r="H69" s="145">
        <f>F69*G69</f>
        <v>0</v>
      </c>
      <c r="I69" s="140"/>
      <c r="J69" s="92">
        <f>+I69*F69*G69</f>
        <v>0</v>
      </c>
      <c r="K69" s="46"/>
      <c r="L69" s="92">
        <f>+K69*F69</f>
        <v>0</v>
      </c>
      <c r="M69" s="46"/>
      <c r="N69" s="92">
        <f>+M69*F69</f>
        <v>0</v>
      </c>
      <c r="O69" s="46"/>
      <c r="P69" s="92">
        <f>+O69*F69</f>
        <v>0</v>
      </c>
      <c r="Q69" s="46"/>
      <c r="R69" s="92">
        <f>+Q69*F69</f>
        <v>0</v>
      </c>
      <c r="S69" s="46"/>
      <c r="T69" s="92">
        <f>+S69*F69</f>
        <v>0</v>
      </c>
      <c r="U69" s="46"/>
      <c r="V69" s="92">
        <f>+U69*F69</f>
        <v>0</v>
      </c>
      <c r="W69" s="46"/>
      <c r="X69" s="65"/>
      <c r="Y69" s="96">
        <f>+W69*H69</f>
        <v>0</v>
      </c>
      <c r="Z69" s="95"/>
      <c r="AA69" s="92">
        <f>Z69*H69</f>
        <v>0</v>
      </c>
      <c r="AB69" s="52"/>
      <c r="AC69" s="52"/>
      <c r="AD69" s="52"/>
      <c r="AE69" s="46"/>
      <c r="AF69" s="92">
        <f>+AE69*F69</f>
        <v>0</v>
      </c>
      <c r="AG69" s="46"/>
      <c r="AH69" s="92">
        <f>+AG69*F69</f>
        <v>0</v>
      </c>
      <c r="AI69" s="46"/>
      <c r="AJ69" s="92">
        <f>+AI69*F69</f>
        <v>0</v>
      </c>
      <c r="AK69" s="46"/>
      <c r="AL69" s="92">
        <f>+AK69*F69</f>
        <v>0</v>
      </c>
      <c r="AM69" s="46"/>
      <c r="AN69" s="92">
        <f>+AM69*H69</f>
        <v>0</v>
      </c>
      <c r="AO69" s="46"/>
      <c r="AP69" s="104"/>
      <c r="AQ69" s="92">
        <f>+AO69*F69</f>
        <v>0</v>
      </c>
      <c r="AR69" s="130"/>
      <c r="AS69" s="53"/>
      <c r="AT69" s="96">
        <f>+AR69*AS69</f>
        <v>0</v>
      </c>
      <c r="AU69" s="101">
        <f>+H69</f>
        <v>0</v>
      </c>
      <c r="AV69" s="101">
        <f>+L69+N69+P69+R69+T69+V69+Y69+J69</f>
        <v>0</v>
      </c>
      <c r="AW69" s="101">
        <f>+AB69+AC69+AD69+AF69+AH69+AJ69+AL69+AN69+AQ69+AT69+AA69</f>
        <v>0</v>
      </c>
      <c r="AX69" s="101">
        <f>+AU69+AV69+AW69</f>
        <v>0</v>
      </c>
      <c r="AY69" s="64"/>
      <c r="AZ69" s="101">
        <f>AX69+AY69</f>
        <v>0</v>
      </c>
      <c r="BA69" s="37"/>
      <c r="BB69" s="37"/>
      <c r="BC69" s="37"/>
      <c r="BD69" s="37"/>
      <c r="BE69" s="37"/>
    </row>
    <row r="70" spans="1:57" s="12" customFormat="1" ht="33.75" customHeight="1" hidden="1" thickBot="1">
      <c r="A70" s="106"/>
      <c r="B70" s="107" t="s">
        <v>57</v>
      </c>
      <c r="C70" s="107"/>
      <c r="D70" s="108"/>
      <c r="E70" s="108"/>
      <c r="F70" s="109"/>
      <c r="G70" s="135">
        <f>G69</f>
        <v>0</v>
      </c>
      <c r="H70" s="144">
        <f>H69</f>
        <v>0</v>
      </c>
      <c r="I70" s="139"/>
      <c r="J70" s="111">
        <f>J69</f>
        <v>0</v>
      </c>
      <c r="K70" s="112"/>
      <c r="L70" s="111">
        <f>L69</f>
        <v>0</v>
      </c>
      <c r="M70" s="112"/>
      <c r="N70" s="111">
        <f>N69</f>
        <v>0</v>
      </c>
      <c r="O70" s="112"/>
      <c r="P70" s="111">
        <f>P69</f>
        <v>0</v>
      </c>
      <c r="Q70" s="112"/>
      <c r="R70" s="111">
        <f>R69</f>
        <v>0</v>
      </c>
      <c r="S70" s="112"/>
      <c r="T70" s="111">
        <f>T69</f>
        <v>0</v>
      </c>
      <c r="U70" s="112"/>
      <c r="V70" s="111">
        <f>V69</f>
        <v>0</v>
      </c>
      <c r="W70" s="112"/>
      <c r="X70" s="109"/>
      <c r="Y70" s="113">
        <f>Y69</f>
        <v>0</v>
      </c>
      <c r="Z70" s="110"/>
      <c r="AA70" s="111">
        <f>AA69</f>
        <v>0</v>
      </c>
      <c r="AB70" s="109">
        <f>AB69</f>
        <v>0</v>
      </c>
      <c r="AC70" s="109">
        <f>AC69</f>
        <v>0</v>
      </c>
      <c r="AD70" s="109">
        <f>AD69</f>
        <v>0</v>
      </c>
      <c r="AE70" s="112"/>
      <c r="AF70" s="111">
        <f>AF69</f>
        <v>0</v>
      </c>
      <c r="AG70" s="112"/>
      <c r="AH70" s="111">
        <f>AH69</f>
        <v>0</v>
      </c>
      <c r="AI70" s="112"/>
      <c r="AJ70" s="111">
        <f>AJ69</f>
        <v>0</v>
      </c>
      <c r="AK70" s="112"/>
      <c r="AL70" s="111">
        <f>AL69</f>
        <v>0</v>
      </c>
      <c r="AM70" s="112"/>
      <c r="AN70" s="111">
        <f>AN69</f>
        <v>0</v>
      </c>
      <c r="AO70" s="112"/>
      <c r="AP70" s="115"/>
      <c r="AQ70" s="111">
        <f>AQ69</f>
        <v>0</v>
      </c>
      <c r="AR70" s="131"/>
      <c r="AS70" s="109"/>
      <c r="AT70" s="113">
        <f aca="true" t="shared" si="41" ref="AT70:AZ70">AT69</f>
        <v>0</v>
      </c>
      <c r="AU70" s="114">
        <f t="shared" si="41"/>
        <v>0</v>
      </c>
      <c r="AV70" s="114">
        <f t="shared" si="41"/>
        <v>0</v>
      </c>
      <c r="AW70" s="114">
        <f t="shared" si="41"/>
        <v>0</v>
      </c>
      <c r="AX70" s="114">
        <f t="shared" si="41"/>
        <v>0</v>
      </c>
      <c r="AY70" s="90">
        <f t="shared" si="41"/>
        <v>0</v>
      </c>
      <c r="AZ70" s="114">
        <f t="shared" si="41"/>
        <v>0</v>
      </c>
      <c r="BA70" s="37"/>
      <c r="BB70" s="37"/>
      <c r="BC70" s="37"/>
      <c r="BD70" s="37"/>
      <c r="BE70" s="37"/>
    </row>
    <row r="71" spans="1:57" s="12" customFormat="1" ht="44.25" customHeight="1" thickBot="1">
      <c r="A71" s="44">
        <v>6</v>
      </c>
      <c r="B71" s="49"/>
      <c r="C71" s="49" t="s">
        <v>52</v>
      </c>
      <c r="D71" s="50"/>
      <c r="E71" s="45"/>
      <c r="F71" s="166">
        <v>7580</v>
      </c>
      <c r="G71" s="136">
        <v>1</v>
      </c>
      <c r="H71" s="145">
        <f>F71*G71</f>
        <v>7580</v>
      </c>
      <c r="I71" s="140"/>
      <c r="J71" s="92">
        <f>+I71*F71*G71</f>
        <v>0</v>
      </c>
      <c r="K71" s="46"/>
      <c r="L71" s="92">
        <f>+K71*F71</f>
        <v>0</v>
      </c>
      <c r="M71" s="46"/>
      <c r="N71" s="92">
        <f>+M71*F71</f>
        <v>0</v>
      </c>
      <c r="O71" s="46"/>
      <c r="P71" s="92">
        <f>+O71*F71</f>
        <v>0</v>
      </c>
      <c r="Q71" s="46"/>
      <c r="R71" s="92">
        <f>+Q71*F71</f>
        <v>0</v>
      </c>
      <c r="S71" s="46"/>
      <c r="T71" s="92">
        <f>+S71*F71</f>
        <v>0</v>
      </c>
      <c r="U71" s="46"/>
      <c r="V71" s="92">
        <f>+U71*F71</f>
        <v>0</v>
      </c>
      <c r="W71" s="46"/>
      <c r="X71" s="65"/>
      <c r="Y71" s="96">
        <f>+W71*H71</f>
        <v>0</v>
      </c>
      <c r="Z71" s="95"/>
      <c r="AA71" s="92">
        <f>Z71*H71</f>
        <v>0</v>
      </c>
      <c r="AB71" s="52"/>
      <c r="AC71" s="52"/>
      <c r="AD71" s="52"/>
      <c r="AE71" s="46"/>
      <c r="AF71" s="92">
        <f>+AE71*F71</f>
        <v>0</v>
      </c>
      <c r="AG71" s="46"/>
      <c r="AH71" s="92">
        <f>+AG71*F71</f>
        <v>0</v>
      </c>
      <c r="AI71" s="46"/>
      <c r="AJ71" s="92">
        <f>+AI71*F71</f>
        <v>0</v>
      </c>
      <c r="AK71" s="46"/>
      <c r="AL71" s="92">
        <f>+AK71*F71</f>
        <v>0</v>
      </c>
      <c r="AM71" s="46"/>
      <c r="AN71" s="92">
        <f>+AM71*H71</f>
        <v>0</v>
      </c>
      <c r="AO71" s="46"/>
      <c r="AP71" s="104"/>
      <c r="AQ71" s="92">
        <f>+AO71*F71</f>
        <v>0</v>
      </c>
      <c r="AR71" s="130"/>
      <c r="AS71" s="53"/>
      <c r="AT71" s="96">
        <f>+AR71*AS71</f>
        <v>0</v>
      </c>
      <c r="AU71" s="101">
        <f>+H71</f>
        <v>7580</v>
      </c>
      <c r="AV71" s="101">
        <f>+L71+N71+P71+R71+T71+V71+Y71+J71</f>
        <v>0</v>
      </c>
      <c r="AW71" s="101">
        <f>+AB71+AC71+AD71+AF71+AH71+AJ71+AL71+AN71+AQ71+AT71+AA71</f>
        <v>0</v>
      </c>
      <c r="AX71" s="101">
        <f>+AU71+AV71+AW71</f>
        <v>7580</v>
      </c>
      <c r="AY71" s="64">
        <f>12130-AX71</f>
        <v>4550</v>
      </c>
      <c r="AZ71" s="101">
        <f>AX71+AY71</f>
        <v>12130</v>
      </c>
      <c r="BA71" s="37"/>
      <c r="BB71" s="37"/>
      <c r="BC71" s="37"/>
      <c r="BD71" s="37"/>
      <c r="BE71" s="37"/>
    </row>
    <row r="72" spans="1:57" s="12" customFormat="1" ht="33.75" customHeight="1" thickBot="1">
      <c r="A72" s="106"/>
      <c r="B72" s="107" t="s">
        <v>57</v>
      </c>
      <c r="C72" s="107"/>
      <c r="D72" s="108"/>
      <c r="E72" s="108"/>
      <c r="F72" s="109"/>
      <c r="G72" s="135">
        <f>G71</f>
        <v>1</v>
      </c>
      <c r="H72" s="144">
        <f>H71</f>
        <v>7580</v>
      </c>
      <c r="I72" s="139"/>
      <c r="J72" s="111">
        <f>J71</f>
        <v>0</v>
      </c>
      <c r="K72" s="112"/>
      <c r="L72" s="111">
        <f>L71</f>
        <v>0</v>
      </c>
      <c r="M72" s="112"/>
      <c r="N72" s="111">
        <f>N71</f>
        <v>0</v>
      </c>
      <c r="O72" s="112"/>
      <c r="P72" s="111">
        <f>P71</f>
        <v>0</v>
      </c>
      <c r="Q72" s="112"/>
      <c r="R72" s="111">
        <f>R71</f>
        <v>0</v>
      </c>
      <c r="S72" s="112"/>
      <c r="T72" s="111">
        <f>T71</f>
        <v>0</v>
      </c>
      <c r="U72" s="112"/>
      <c r="V72" s="111">
        <f>V71</f>
        <v>0</v>
      </c>
      <c r="W72" s="112"/>
      <c r="X72" s="109"/>
      <c r="Y72" s="113">
        <f>Y71</f>
        <v>0</v>
      </c>
      <c r="Z72" s="110"/>
      <c r="AA72" s="111">
        <f>AA71</f>
        <v>0</v>
      </c>
      <c r="AB72" s="109">
        <f>AB71</f>
        <v>0</v>
      </c>
      <c r="AC72" s="109">
        <f>AC71</f>
        <v>0</v>
      </c>
      <c r="AD72" s="109">
        <f>AD71</f>
        <v>0</v>
      </c>
      <c r="AE72" s="112"/>
      <c r="AF72" s="111">
        <f>AF71</f>
        <v>0</v>
      </c>
      <c r="AG72" s="112"/>
      <c r="AH72" s="111">
        <f>AH71</f>
        <v>0</v>
      </c>
      <c r="AI72" s="112"/>
      <c r="AJ72" s="111">
        <f>AJ71</f>
        <v>0</v>
      </c>
      <c r="AK72" s="112"/>
      <c r="AL72" s="111">
        <f>AL71</f>
        <v>0</v>
      </c>
      <c r="AM72" s="112"/>
      <c r="AN72" s="111">
        <f>AN71</f>
        <v>0</v>
      </c>
      <c r="AO72" s="112"/>
      <c r="AP72" s="115"/>
      <c r="AQ72" s="111">
        <f>AQ71</f>
        <v>0</v>
      </c>
      <c r="AR72" s="131"/>
      <c r="AS72" s="109"/>
      <c r="AT72" s="113">
        <f aca="true" t="shared" si="42" ref="AT72:AZ72">AT71</f>
        <v>0</v>
      </c>
      <c r="AU72" s="114">
        <f t="shared" si="42"/>
        <v>7580</v>
      </c>
      <c r="AV72" s="114">
        <f t="shared" si="42"/>
        <v>0</v>
      </c>
      <c r="AW72" s="114">
        <f t="shared" si="42"/>
        <v>0</v>
      </c>
      <c r="AX72" s="114">
        <f t="shared" si="42"/>
        <v>7580</v>
      </c>
      <c r="AY72" s="90">
        <f t="shared" si="42"/>
        <v>4550</v>
      </c>
      <c r="AZ72" s="114">
        <f t="shared" si="42"/>
        <v>12130</v>
      </c>
      <c r="BA72" s="37"/>
      <c r="BB72" s="37"/>
      <c r="BC72" s="37"/>
      <c r="BD72" s="37"/>
      <c r="BE72" s="37"/>
    </row>
    <row r="73" spans="1:57" s="12" customFormat="1" ht="48" customHeight="1" thickBot="1">
      <c r="A73" s="44">
        <v>8</v>
      </c>
      <c r="B73" s="48"/>
      <c r="C73" s="49" t="s">
        <v>50</v>
      </c>
      <c r="D73" s="50"/>
      <c r="E73" s="45">
        <v>1</v>
      </c>
      <c r="F73" s="51">
        <v>8555</v>
      </c>
      <c r="G73" s="136">
        <v>0.5</v>
      </c>
      <c r="H73" s="145">
        <f t="shared" si="21"/>
        <v>4277.5</v>
      </c>
      <c r="I73" s="140">
        <v>1</v>
      </c>
      <c r="J73" s="92">
        <f>+I73*H73</f>
        <v>4277.5</v>
      </c>
      <c r="K73" s="46"/>
      <c r="L73" s="92">
        <f>+K73*F73</f>
        <v>0</v>
      </c>
      <c r="M73" s="46"/>
      <c r="N73" s="92">
        <f>+M73*F73</f>
        <v>0</v>
      </c>
      <c r="O73" s="46"/>
      <c r="P73" s="92">
        <f>+O73*F73</f>
        <v>0</v>
      </c>
      <c r="Q73" s="46"/>
      <c r="R73" s="92">
        <f>+Q73*F73</f>
        <v>0</v>
      </c>
      <c r="S73" s="46"/>
      <c r="T73" s="92">
        <f>+S73*F73</f>
        <v>0</v>
      </c>
      <c r="U73" s="46"/>
      <c r="V73" s="92">
        <f>+U73*F73</f>
        <v>0</v>
      </c>
      <c r="W73" s="46"/>
      <c r="X73" s="65"/>
      <c r="Y73" s="96">
        <f t="shared" si="1"/>
        <v>0</v>
      </c>
      <c r="Z73" s="95"/>
      <c r="AA73" s="92">
        <f t="shared" si="2"/>
        <v>0</v>
      </c>
      <c r="AB73" s="52"/>
      <c r="AC73" s="52"/>
      <c r="AD73" s="52"/>
      <c r="AE73" s="46"/>
      <c r="AF73" s="92">
        <f>+AE73*F73</f>
        <v>0</v>
      </c>
      <c r="AG73" s="46"/>
      <c r="AH73" s="92">
        <f>+AG73*F73</f>
        <v>0</v>
      </c>
      <c r="AI73" s="46"/>
      <c r="AJ73" s="92">
        <f>+AI73*F73</f>
        <v>0</v>
      </c>
      <c r="AK73" s="46"/>
      <c r="AL73" s="92">
        <f>+AK73*F73</f>
        <v>0</v>
      </c>
      <c r="AM73" s="46"/>
      <c r="AN73" s="92">
        <f>+AM73*F73</f>
        <v>0</v>
      </c>
      <c r="AO73" s="46"/>
      <c r="AP73" s="104"/>
      <c r="AQ73" s="92">
        <f t="shared" si="4"/>
        <v>0</v>
      </c>
      <c r="AR73" s="130"/>
      <c r="AS73" s="53"/>
      <c r="AT73" s="96">
        <f>+AR73*AS73</f>
        <v>0</v>
      </c>
      <c r="AU73" s="101">
        <f>+H73</f>
        <v>4277.5</v>
      </c>
      <c r="AV73" s="101">
        <f>+L73+N73+P73+R73+T73+V73+Y73+J73</f>
        <v>4277.5</v>
      </c>
      <c r="AW73" s="101">
        <f>+AB73+AC73+AD73+AF73+AH73+AJ73+AL73+AN73+AQ73+AT73+AA73</f>
        <v>0</v>
      </c>
      <c r="AX73" s="101">
        <f>+AU73+AV73+AW73</f>
        <v>8555</v>
      </c>
      <c r="AY73" s="64"/>
      <c r="AZ73" s="101">
        <f>AX73+AY73</f>
        <v>8555</v>
      </c>
      <c r="BA73" s="37"/>
      <c r="BB73" s="37"/>
      <c r="BC73" s="37"/>
      <c r="BD73" s="37"/>
      <c r="BE73" s="37"/>
    </row>
    <row r="74" spans="1:57" s="12" customFormat="1" ht="48" customHeight="1" hidden="1">
      <c r="A74" s="44">
        <v>8</v>
      </c>
      <c r="B74" s="49"/>
      <c r="C74" s="49" t="s">
        <v>50</v>
      </c>
      <c r="D74" s="50"/>
      <c r="E74" s="45"/>
      <c r="F74" s="51">
        <v>8555</v>
      </c>
      <c r="G74" s="136"/>
      <c r="H74" s="145">
        <f t="shared" si="21"/>
        <v>0</v>
      </c>
      <c r="I74" s="140"/>
      <c r="J74" s="92">
        <f>+I74*F74</f>
        <v>0</v>
      </c>
      <c r="K74" s="46"/>
      <c r="L74" s="92">
        <f>+K74*F74</f>
        <v>0</v>
      </c>
      <c r="M74" s="46"/>
      <c r="N74" s="92">
        <f>+M74*F74</f>
        <v>0</v>
      </c>
      <c r="O74" s="46"/>
      <c r="P74" s="92">
        <f>+O74*F74</f>
        <v>0</v>
      </c>
      <c r="Q74" s="46"/>
      <c r="R74" s="92">
        <f>+Q74*F74</f>
        <v>0</v>
      </c>
      <c r="S74" s="46"/>
      <c r="T74" s="92">
        <f>+S74*F74</f>
        <v>0</v>
      </c>
      <c r="U74" s="46"/>
      <c r="V74" s="92">
        <f>+U74*F74</f>
        <v>0</v>
      </c>
      <c r="W74" s="46"/>
      <c r="X74" s="65"/>
      <c r="Y74" s="96">
        <f t="shared" si="1"/>
        <v>0</v>
      </c>
      <c r="Z74" s="95"/>
      <c r="AA74" s="92">
        <f t="shared" si="2"/>
        <v>0</v>
      </c>
      <c r="AB74" s="52"/>
      <c r="AC74" s="52"/>
      <c r="AD74" s="52"/>
      <c r="AE74" s="46"/>
      <c r="AF74" s="92">
        <f>+AE74*F74</f>
        <v>0</v>
      </c>
      <c r="AG74" s="46"/>
      <c r="AH74" s="92">
        <f>+AG74*F74</f>
        <v>0</v>
      </c>
      <c r="AI74" s="46"/>
      <c r="AJ74" s="92">
        <f>+AI74*F74</f>
        <v>0</v>
      </c>
      <c r="AK74" s="46"/>
      <c r="AL74" s="92">
        <f>+AK74*F74</f>
        <v>0</v>
      </c>
      <c r="AM74" s="46"/>
      <c r="AN74" s="92">
        <f>+AM74*F74</f>
        <v>0</v>
      </c>
      <c r="AO74" s="46"/>
      <c r="AP74" s="104"/>
      <c r="AQ74" s="92">
        <f t="shared" si="4"/>
        <v>0</v>
      </c>
      <c r="AR74" s="130"/>
      <c r="AS74" s="53"/>
      <c r="AT74" s="96">
        <f>+AR74*AS74</f>
        <v>0</v>
      </c>
      <c r="AU74" s="101">
        <f>+H74</f>
        <v>0</v>
      </c>
      <c r="AV74" s="101">
        <f>+L74+N74+P74+R74+T74+V74+Y74+J74</f>
        <v>0</v>
      </c>
      <c r="AW74" s="101">
        <f>+AB74+AC74+AD74+AF74+AH74+AJ74+AL74+AN74+AQ74+AT74+AA74</f>
        <v>0</v>
      </c>
      <c r="AX74" s="101">
        <f>+AU74+AV74+AW74</f>
        <v>0</v>
      </c>
      <c r="AY74" s="64"/>
      <c r="AZ74" s="101">
        <f>AX74+AY74</f>
        <v>0</v>
      </c>
      <c r="BA74" s="37"/>
      <c r="BB74" s="37"/>
      <c r="BC74" s="37"/>
      <c r="BD74" s="37"/>
      <c r="BE74" s="37"/>
    </row>
    <row r="75" spans="1:57" s="12" customFormat="1" ht="48" customHeight="1" hidden="1">
      <c r="A75" s="44">
        <v>8</v>
      </c>
      <c r="B75" s="49"/>
      <c r="C75" s="49" t="s">
        <v>50</v>
      </c>
      <c r="D75" s="50"/>
      <c r="E75" s="45"/>
      <c r="F75" s="51">
        <v>8555</v>
      </c>
      <c r="G75" s="136"/>
      <c r="H75" s="145">
        <f>F75*G75</f>
        <v>0</v>
      </c>
      <c r="I75" s="140"/>
      <c r="J75" s="92">
        <f>+I75*F75</f>
        <v>0</v>
      </c>
      <c r="K75" s="46"/>
      <c r="L75" s="92">
        <f>+K75*F75</f>
        <v>0</v>
      </c>
      <c r="M75" s="46"/>
      <c r="N75" s="92">
        <f>+M75*F75</f>
        <v>0</v>
      </c>
      <c r="O75" s="46"/>
      <c r="P75" s="92">
        <f>+O75*F75</f>
        <v>0</v>
      </c>
      <c r="Q75" s="46"/>
      <c r="R75" s="92">
        <f>+Q75*F75</f>
        <v>0</v>
      </c>
      <c r="S75" s="46"/>
      <c r="T75" s="92">
        <f>+S75*F75</f>
        <v>0</v>
      </c>
      <c r="U75" s="46"/>
      <c r="V75" s="92">
        <f>+U75*F75</f>
        <v>0</v>
      </c>
      <c r="W75" s="46"/>
      <c r="X75" s="65"/>
      <c r="Y75" s="96">
        <f>+W75*F75</f>
        <v>0</v>
      </c>
      <c r="Z75" s="95"/>
      <c r="AA75" s="92">
        <f>Z75*H75</f>
        <v>0</v>
      </c>
      <c r="AB75" s="52"/>
      <c r="AC75" s="52"/>
      <c r="AD75" s="52"/>
      <c r="AE75" s="46"/>
      <c r="AF75" s="92">
        <f>+AE75*F75</f>
        <v>0</v>
      </c>
      <c r="AG75" s="46"/>
      <c r="AH75" s="92">
        <f>+AG75*F75</f>
        <v>0</v>
      </c>
      <c r="AI75" s="46"/>
      <c r="AJ75" s="92">
        <f>+AI75*F75</f>
        <v>0</v>
      </c>
      <c r="AK75" s="46"/>
      <c r="AL75" s="92">
        <f>+AK75*F75</f>
        <v>0</v>
      </c>
      <c r="AM75" s="46"/>
      <c r="AN75" s="92">
        <f>+AM75*F75</f>
        <v>0</v>
      </c>
      <c r="AO75" s="46"/>
      <c r="AP75" s="104"/>
      <c r="AQ75" s="92">
        <f>+AO75*F75</f>
        <v>0</v>
      </c>
      <c r="AR75" s="130"/>
      <c r="AS75" s="53"/>
      <c r="AT75" s="96">
        <f>+AR75*AS75</f>
        <v>0</v>
      </c>
      <c r="AU75" s="101">
        <f>+H75</f>
        <v>0</v>
      </c>
      <c r="AV75" s="101">
        <f>+L75+N75+P75+R75+T75+V75+Y75+J75</f>
        <v>0</v>
      </c>
      <c r="AW75" s="101">
        <f>+AB75+AC75+AD75+AF75+AH75+AJ75+AL75+AN75+AQ75+AT75+AA75</f>
        <v>0</v>
      </c>
      <c r="AX75" s="101">
        <f>+AU75+AV75+AW75</f>
        <v>0</v>
      </c>
      <c r="AY75" s="64"/>
      <c r="AZ75" s="101">
        <f>AX75+AY75</f>
        <v>0</v>
      </c>
      <c r="BA75" s="37"/>
      <c r="BB75" s="37"/>
      <c r="BC75" s="37"/>
      <c r="BD75" s="37"/>
      <c r="BE75" s="37"/>
    </row>
    <row r="76" spans="1:57" s="12" customFormat="1" ht="41.25" customHeight="1" hidden="1" thickBot="1">
      <c r="A76" s="44">
        <v>9</v>
      </c>
      <c r="B76" s="49"/>
      <c r="C76" s="49" t="s">
        <v>50</v>
      </c>
      <c r="D76" s="50"/>
      <c r="E76" s="45"/>
      <c r="F76" s="51">
        <v>8555</v>
      </c>
      <c r="G76" s="136"/>
      <c r="H76" s="145">
        <f t="shared" si="21"/>
        <v>0</v>
      </c>
      <c r="I76" s="140"/>
      <c r="J76" s="92">
        <f>+I76*F76</f>
        <v>0</v>
      </c>
      <c r="K76" s="46"/>
      <c r="L76" s="92">
        <f>+K76*F76</f>
        <v>0</v>
      </c>
      <c r="M76" s="46"/>
      <c r="N76" s="92">
        <f>+M76*F76</f>
        <v>0</v>
      </c>
      <c r="O76" s="46"/>
      <c r="P76" s="92">
        <f>+O76*F76</f>
        <v>0</v>
      </c>
      <c r="Q76" s="46"/>
      <c r="R76" s="92">
        <f>+Q76*F76</f>
        <v>0</v>
      </c>
      <c r="S76" s="46"/>
      <c r="T76" s="92">
        <f>+S76*F76</f>
        <v>0</v>
      </c>
      <c r="U76" s="46"/>
      <c r="V76" s="92">
        <f>+U76*F76</f>
        <v>0</v>
      </c>
      <c r="W76" s="46"/>
      <c r="X76" s="65"/>
      <c r="Y76" s="96">
        <f t="shared" si="1"/>
        <v>0</v>
      </c>
      <c r="Z76" s="95"/>
      <c r="AA76" s="92">
        <f t="shared" si="2"/>
        <v>0</v>
      </c>
      <c r="AB76" s="52"/>
      <c r="AC76" s="52"/>
      <c r="AD76" s="52"/>
      <c r="AE76" s="46"/>
      <c r="AF76" s="92">
        <f>+AE76*F76</f>
        <v>0</v>
      </c>
      <c r="AG76" s="46"/>
      <c r="AH76" s="92">
        <f>+AG76*F76</f>
        <v>0</v>
      </c>
      <c r="AI76" s="46"/>
      <c r="AJ76" s="92">
        <f>+AI76*F76</f>
        <v>0</v>
      </c>
      <c r="AK76" s="46"/>
      <c r="AL76" s="92">
        <f>+AK76*F76</f>
        <v>0</v>
      </c>
      <c r="AM76" s="46"/>
      <c r="AN76" s="92">
        <f>+AM76*F76</f>
        <v>0</v>
      </c>
      <c r="AO76" s="46"/>
      <c r="AP76" s="104"/>
      <c r="AQ76" s="92">
        <f t="shared" si="4"/>
        <v>0</v>
      </c>
      <c r="AR76" s="130"/>
      <c r="AS76" s="53"/>
      <c r="AT76" s="96">
        <f>+AR76*AS76</f>
        <v>0</v>
      </c>
      <c r="AU76" s="101">
        <f>+H76</f>
        <v>0</v>
      </c>
      <c r="AV76" s="101">
        <f>+L76+N76+P76+R76+T76+V76+Y76+J76</f>
        <v>0</v>
      </c>
      <c r="AW76" s="101">
        <f>+AB76+AC76+AD76+AF76+AH76+AJ76+AL76+AN76+AQ76+AT76+AA76</f>
        <v>0</v>
      </c>
      <c r="AX76" s="101">
        <f>+AU76+AV76+AW76</f>
        <v>0</v>
      </c>
      <c r="AY76" s="64"/>
      <c r="AZ76" s="101">
        <f>AX76+AY76</f>
        <v>0</v>
      </c>
      <c r="BA76" s="37"/>
      <c r="BB76" s="37"/>
      <c r="BC76" s="37"/>
      <c r="BD76" s="37"/>
      <c r="BE76" s="37"/>
    </row>
    <row r="77" spans="1:57" s="12" customFormat="1" ht="33.75" customHeight="1" thickBot="1">
      <c r="A77" s="106"/>
      <c r="B77" s="107" t="s">
        <v>57</v>
      </c>
      <c r="C77" s="107"/>
      <c r="D77" s="108"/>
      <c r="E77" s="108"/>
      <c r="F77" s="109"/>
      <c r="G77" s="135">
        <f>SUM(G73:G76)</f>
        <v>0.5</v>
      </c>
      <c r="H77" s="144">
        <f>SUM(H73:H76)</f>
        <v>4277.5</v>
      </c>
      <c r="I77" s="139"/>
      <c r="J77" s="111">
        <f>SUM(J73:J76)</f>
        <v>4277.5</v>
      </c>
      <c r="K77" s="112"/>
      <c r="L77" s="111">
        <f>SUM(L73:L76)</f>
        <v>0</v>
      </c>
      <c r="M77" s="112"/>
      <c r="N77" s="111">
        <f>SUM(N73:N76)</f>
        <v>0</v>
      </c>
      <c r="O77" s="112"/>
      <c r="P77" s="111">
        <f>SUM(P73:P76)</f>
        <v>0</v>
      </c>
      <c r="Q77" s="112"/>
      <c r="R77" s="111">
        <f>SUM(R73:R76)</f>
        <v>0</v>
      </c>
      <c r="S77" s="112"/>
      <c r="T77" s="111">
        <f>SUM(T73:T76)</f>
        <v>0</v>
      </c>
      <c r="U77" s="112"/>
      <c r="V77" s="111">
        <f>SUM(V73:V76)</f>
        <v>0</v>
      </c>
      <c r="W77" s="112"/>
      <c r="X77" s="109"/>
      <c r="Y77" s="113">
        <f>SUM(Y73:Y76)</f>
        <v>0</v>
      </c>
      <c r="Z77" s="110"/>
      <c r="AA77" s="111">
        <f>SUM(AA73:AA76)</f>
        <v>0</v>
      </c>
      <c r="AB77" s="109">
        <f>SUM(AB73:AB76)</f>
        <v>0</v>
      </c>
      <c r="AC77" s="109">
        <f>SUM(AC73:AC76)</f>
        <v>0</v>
      </c>
      <c r="AD77" s="109">
        <f>SUM(AD73:AD76)</f>
        <v>0</v>
      </c>
      <c r="AE77" s="112"/>
      <c r="AF77" s="111">
        <f>SUM(AF73:AF76)</f>
        <v>0</v>
      </c>
      <c r="AG77" s="112"/>
      <c r="AH77" s="111">
        <f>SUM(AH73:AH76)</f>
        <v>0</v>
      </c>
      <c r="AI77" s="112"/>
      <c r="AJ77" s="111">
        <f>SUM(AJ73:AJ76)</f>
        <v>0</v>
      </c>
      <c r="AK77" s="112"/>
      <c r="AL77" s="111">
        <f>SUM(AL73:AL76)</f>
        <v>0</v>
      </c>
      <c r="AM77" s="112"/>
      <c r="AN77" s="111">
        <f>SUM(AN73:AN76)</f>
        <v>0</v>
      </c>
      <c r="AO77" s="112"/>
      <c r="AP77" s="115"/>
      <c r="AQ77" s="111">
        <f>SUM(AQ73:AQ76)</f>
        <v>0</v>
      </c>
      <c r="AR77" s="131"/>
      <c r="AS77" s="109"/>
      <c r="AT77" s="113">
        <f aca="true" t="shared" si="43" ref="AT77:AZ77">SUM(AT73:AT76)</f>
        <v>0</v>
      </c>
      <c r="AU77" s="114">
        <f t="shared" si="43"/>
        <v>4277.5</v>
      </c>
      <c r="AV77" s="114">
        <f t="shared" si="43"/>
        <v>4277.5</v>
      </c>
      <c r="AW77" s="114">
        <f t="shared" si="43"/>
        <v>0</v>
      </c>
      <c r="AX77" s="114">
        <f t="shared" si="43"/>
        <v>8555</v>
      </c>
      <c r="AY77" s="90">
        <f t="shared" si="43"/>
        <v>0</v>
      </c>
      <c r="AZ77" s="114">
        <f t="shared" si="43"/>
        <v>8555</v>
      </c>
      <c r="BA77" s="37"/>
      <c r="BB77" s="37"/>
      <c r="BC77" s="37"/>
      <c r="BD77" s="37"/>
      <c r="BE77" s="37"/>
    </row>
    <row r="78" spans="1:57" s="12" customFormat="1" ht="48" customHeight="1">
      <c r="A78" s="44">
        <v>8</v>
      </c>
      <c r="B78" s="48"/>
      <c r="C78" s="48" t="s">
        <v>58</v>
      </c>
      <c r="D78" s="148"/>
      <c r="E78" s="149">
        <v>1</v>
      </c>
      <c r="F78" s="51">
        <v>8555</v>
      </c>
      <c r="G78" s="136">
        <v>1</v>
      </c>
      <c r="H78" s="145">
        <f>F78*G78</f>
        <v>8555</v>
      </c>
      <c r="I78" s="140"/>
      <c r="J78" s="92">
        <f>+I78*F78</f>
        <v>0</v>
      </c>
      <c r="K78" s="46">
        <v>0.2</v>
      </c>
      <c r="L78" s="92">
        <f>+K78*F78</f>
        <v>1711</v>
      </c>
      <c r="M78" s="46"/>
      <c r="N78" s="92">
        <f>+M78*F78</f>
        <v>0</v>
      </c>
      <c r="O78" s="46"/>
      <c r="P78" s="92">
        <f>+O78*F78</f>
        <v>0</v>
      </c>
      <c r="Q78" s="46"/>
      <c r="R78" s="92">
        <f>+Q78*F78</f>
        <v>0</v>
      </c>
      <c r="S78" s="46"/>
      <c r="T78" s="92">
        <f>+S78*F78</f>
        <v>0</v>
      </c>
      <c r="U78" s="46"/>
      <c r="V78" s="92">
        <f>+U78*F78</f>
        <v>0</v>
      </c>
      <c r="W78" s="46"/>
      <c r="X78" s="65"/>
      <c r="Y78" s="96">
        <f>+W78*F78</f>
        <v>0</v>
      </c>
      <c r="Z78" s="95"/>
      <c r="AA78" s="92">
        <f>Z78*H78</f>
        <v>0</v>
      </c>
      <c r="AB78" s="52"/>
      <c r="AC78" s="52"/>
      <c r="AD78" s="52"/>
      <c r="AE78" s="46"/>
      <c r="AF78" s="92">
        <f>+AE78*F78</f>
        <v>0</v>
      </c>
      <c r="AG78" s="46"/>
      <c r="AH78" s="92">
        <f>+AG78*F78</f>
        <v>0</v>
      </c>
      <c r="AI78" s="46"/>
      <c r="AJ78" s="92">
        <f>+AI78*F78</f>
        <v>0</v>
      </c>
      <c r="AK78" s="46"/>
      <c r="AL78" s="92">
        <f>+AK78*F78</f>
        <v>0</v>
      </c>
      <c r="AM78" s="46"/>
      <c r="AN78" s="92">
        <f>+AM78*F78</f>
        <v>0</v>
      </c>
      <c r="AO78" s="46"/>
      <c r="AP78" s="104"/>
      <c r="AQ78" s="92">
        <f>+AO78*F78</f>
        <v>0</v>
      </c>
      <c r="AR78" s="130"/>
      <c r="AS78" s="53"/>
      <c r="AT78" s="96">
        <f>+AR78*AS78</f>
        <v>0</v>
      </c>
      <c r="AU78" s="101">
        <f>+H78</f>
        <v>8555</v>
      </c>
      <c r="AV78" s="101">
        <f>+L78+N78+P78+R78+T78+V78+Y78+J78</f>
        <v>1711</v>
      </c>
      <c r="AW78" s="101">
        <f>+AB78+AC78+AD78+AF78+AH78+AJ78+AL78+AN78+AQ78+AT78+AA78</f>
        <v>0</v>
      </c>
      <c r="AX78" s="101">
        <f>+AU78+AV78+AW78</f>
        <v>10266</v>
      </c>
      <c r="AY78" s="64">
        <f>12130-AX78</f>
        <v>1864</v>
      </c>
      <c r="AZ78" s="101">
        <f>AX78+AY78</f>
        <v>12130</v>
      </c>
      <c r="BA78" s="37"/>
      <c r="BB78" s="37"/>
      <c r="BC78" s="37"/>
      <c r="BD78" s="37"/>
      <c r="BE78" s="37"/>
    </row>
    <row r="79" spans="1:57" s="12" customFormat="1" ht="48" customHeight="1">
      <c r="A79" s="44">
        <v>8</v>
      </c>
      <c r="B79" s="48"/>
      <c r="C79" s="48" t="s">
        <v>58</v>
      </c>
      <c r="D79" s="148">
        <v>1</v>
      </c>
      <c r="E79" s="149">
        <v>29</v>
      </c>
      <c r="F79" s="51">
        <v>8555</v>
      </c>
      <c r="G79" s="136">
        <v>1</v>
      </c>
      <c r="H79" s="145">
        <f>F79*G79</f>
        <v>8555</v>
      </c>
      <c r="I79" s="140"/>
      <c r="J79" s="186">
        <v>8555</v>
      </c>
      <c r="K79" s="46">
        <v>0.2</v>
      </c>
      <c r="L79" s="92">
        <f>+K79*F79</f>
        <v>1711</v>
      </c>
      <c r="M79" s="46"/>
      <c r="N79" s="92">
        <f>+M79*F79</f>
        <v>0</v>
      </c>
      <c r="O79" s="46"/>
      <c r="P79" s="92">
        <f>+O79*F79</f>
        <v>0</v>
      </c>
      <c r="Q79" s="46"/>
      <c r="R79" s="92">
        <f>+Q79*F79</f>
        <v>0</v>
      </c>
      <c r="S79" s="46"/>
      <c r="T79" s="92">
        <f>+S79*F79</f>
        <v>0</v>
      </c>
      <c r="U79" s="46"/>
      <c r="V79" s="92">
        <f>+U79*F79</f>
        <v>0</v>
      </c>
      <c r="W79" s="46"/>
      <c r="X79" s="65"/>
      <c r="Y79" s="96">
        <f>+W79*F79</f>
        <v>0</v>
      </c>
      <c r="Z79" s="95">
        <v>0.15</v>
      </c>
      <c r="AA79" s="92">
        <f>Z79*H79</f>
        <v>1283.25</v>
      </c>
      <c r="AB79" s="52"/>
      <c r="AC79" s="52"/>
      <c r="AD79" s="52"/>
      <c r="AE79" s="46"/>
      <c r="AF79" s="92">
        <f>+AE79*F79</f>
        <v>0</v>
      </c>
      <c r="AG79" s="46"/>
      <c r="AH79" s="92">
        <f>+AG79*F79</f>
        <v>0</v>
      </c>
      <c r="AI79" s="46"/>
      <c r="AJ79" s="92">
        <f>+AI79*F79</f>
        <v>0</v>
      </c>
      <c r="AK79" s="46"/>
      <c r="AL79" s="92">
        <f>+AK79*F79</f>
        <v>0</v>
      </c>
      <c r="AM79" s="46"/>
      <c r="AN79" s="92">
        <f>+AM79*F79</f>
        <v>0</v>
      </c>
      <c r="AO79" s="46"/>
      <c r="AP79" s="104"/>
      <c r="AQ79" s="92">
        <f>+AO79*F79</f>
        <v>0</v>
      </c>
      <c r="AR79" s="163"/>
      <c r="AS79" s="53"/>
      <c r="AT79" s="96">
        <f>+AR79*AS79</f>
        <v>0</v>
      </c>
      <c r="AU79" s="101">
        <f>+H79</f>
        <v>8555</v>
      </c>
      <c r="AV79" s="101">
        <f>+L79+N79+P79+R79+T79+V79+Y79+J79</f>
        <v>10266</v>
      </c>
      <c r="AW79" s="101">
        <f>+AB79+AC79+AD79+AF79+AH79+AJ79+AL79+AN79+AQ79+AT79+AA79</f>
        <v>1283.25</v>
      </c>
      <c r="AX79" s="101">
        <f>+AU79+AV79+AW79</f>
        <v>20104.25</v>
      </c>
      <c r="AY79" s="64">
        <f>12130-AX79+J79</f>
        <v>580.75</v>
      </c>
      <c r="AZ79" s="101">
        <f>AX79+AY79</f>
        <v>20685</v>
      </c>
      <c r="BA79" s="37"/>
      <c r="BB79" s="37"/>
      <c r="BC79" s="37"/>
      <c r="BD79" s="37"/>
      <c r="BE79" s="37"/>
    </row>
    <row r="80" spans="1:57" s="12" customFormat="1" ht="48" customHeight="1">
      <c r="A80" s="44">
        <v>8</v>
      </c>
      <c r="B80" s="48"/>
      <c r="C80" s="48" t="s">
        <v>58</v>
      </c>
      <c r="D80" s="148" t="s">
        <v>63</v>
      </c>
      <c r="E80" s="149">
        <v>34</v>
      </c>
      <c r="F80" s="51">
        <v>8555</v>
      </c>
      <c r="G80" s="136">
        <v>1</v>
      </c>
      <c r="H80" s="145">
        <f>F80*G80</f>
        <v>8555</v>
      </c>
      <c r="I80" s="140"/>
      <c r="J80" s="92">
        <f>+I80*F80</f>
        <v>0</v>
      </c>
      <c r="K80" s="46">
        <v>0.2</v>
      </c>
      <c r="L80" s="92">
        <f>+K80*F80</f>
        <v>1711</v>
      </c>
      <c r="M80" s="46"/>
      <c r="N80" s="92">
        <f>+M80*F80</f>
        <v>0</v>
      </c>
      <c r="O80" s="46"/>
      <c r="P80" s="92">
        <f>+O80*F80</f>
        <v>0</v>
      </c>
      <c r="Q80" s="46"/>
      <c r="R80" s="92">
        <f>+Q80*F80</f>
        <v>0</v>
      </c>
      <c r="S80" s="46"/>
      <c r="T80" s="92">
        <f>+S80*F80</f>
        <v>0</v>
      </c>
      <c r="U80" s="46"/>
      <c r="V80" s="92">
        <f>+U80*F80</f>
        <v>0</v>
      </c>
      <c r="W80" s="46"/>
      <c r="X80" s="65"/>
      <c r="Y80" s="96">
        <f>+W80*F80</f>
        <v>0</v>
      </c>
      <c r="Z80" s="95">
        <v>0.2</v>
      </c>
      <c r="AA80" s="92">
        <f>Z80*H80</f>
        <v>1711</v>
      </c>
      <c r="AB80" s="52"/>
      <c r="AC80" s="52"/>
      <c r="AD80" s="52"/>
      <c r="AE80" s="46"/>
      <c r="AF80" s="92">
        <f>+AE80*F80</f>
        <v>0</v>
      </c>
      <c r="AG80" s="155">
        <v>0.1</v>
      </c>
      <c r="AH80" s="92">
        <f>+AG80*F80</f>
        <v>855.5</v>
      </c>
      <c r="AI80" s="46"/>
      <c r="AJ80" s="92">
        <f>+AI80*F80</f>
        <v>0</v>
      </c>
      <c r="AK80" s="155">
        <v>0.15</v>
      </c>
      <c r="AL80" s="92">
        <f>+AK80*F80</f>
        <v>1283.25</v>
      </c>
      <c r="AM80" s="46"/>
      <c r="AN80" s="92">
        <f>+AM80*F80</f>
        <v>0</v>
      </c>
      <c r="AO80" s="46"/>
      <c r="AP80" s="104"/>
      <c r="AQ80" s="92">
        <f>+AO80*F80</f>
        <v>0</v>
      </c>
      <c r="AR80" s="163"/>
      <c r="AS80" s="53"/>
      <c r="AT80" s="96">
        <f>+AR80*AS80</f>
        <v>0</v>
      </c>
      <c r="AU80" s="101">
        <f>+H80</f>
        <v>8555</v>
      </c>
      <c r="AV80" s="101">
        <f>+L80+N80+P80+R80+T80+V80+Y80+J80</f>
        <v>1711</v>
      </c>
      <c r="AW80" s="101">
        <f>+AB80+AC80+AD80+AF80+AH80+AJ80+AL80+AN80+AQ80+AT80+AA80</f>
        <v>3849.75</v>
      </c>
      <c r="AX80" s="101">
        <f>+AU80+AV80+AW80</f>
        <v>14115.75</v>
      </c>
      <c r="AY80" s="64"/>
      <c r="AZ80" s="101">
        <f>AX80+AY80</f>
        <v>14115.75</v>
      </c>
      <c r="BA80" s="37"/>
      <c r="BB80" s="37"/>
      <c r="BC80" s="37"/>
      <c r="BD80" s="37"/>
      <c r="BE80" s="37"/>
    </row>
    <row r="81" spans="1:57" s="12" customFormat="1" ht="41.25" customHeight="1" thickBot="1">
      <c r="A81" s="44">
        <v>9</v>
      </c>
      <c r="B81" s="48"/>
      <c r="C81" s="48" t="s">
        <v>58</v>
      </c>
      <c r="D81" s="148" t="s">
        <v>63</v>
      </c>
      <c r="E81" s="149">
        <v>28</v>
      </c>
      <c r="F81" s="51">
        <v>8555</v>
      </c>
      <c r="G81" s="136">
        <v>1</v>
      </c>
      <c r="H81" s="145">
        <f>F81*G81</f>
        <v>8555</v>
      </c>
      <c r="I81" s="140"/>
      <c r="J81" s="92">
        <f>+I81*F81</f>
        <v>0</v>
      </c>
      <c r="K81" s="46">
        <v>0.2</v>
      </c>
      <c r="L81" s="92">
        <f>+K81*F81</f>
        <v>1711</v>
      </c>
      <c r="M81" s="46"/>
      <c r="N81" s="92">
        <f>+M81*F81</f>
        <v>0</v>
      </c>
      <c r="O81" s="46"/>
      <c r="P81" s="92">
        <f>+O81*F81</f>
        <v>0</v>
      </c>
      <c r="Q81" s="46"/>
      <c r="R81" s="92">
        <f>+Q81*F81</f>
        <v>0</v>
      </c>
      <c r="S81" s="46"/>
      <c r="T81" s="92">
        <f>+S81*F81</f>
        <v>0</v>
      </c>
      <c r="U81" s="46"/>
      <c r="V81" s="92">
        <f>+U81*F81</f>
        <v>0</v>
      </c>
      <c r="W81" s="46"/>
      <c r="X81" s="65"/>
      <c r="Y81" s="96">
        <f>+W81*F81</f>
        <v>0</v>
      </c>
      <c r="Z81" s="95">
        <v>0.2</v>
      </c>
      <c r="AA81" s="92">
        <f>Z81*H81</f>
        <v>1711</v>
      </c>
      <c r="AB81" s="52"/>
      <c r="AC81" s="52"/>
      <c r="AD81" s="52"/>
      <c r="AE81" s="46"/>
      <c r="AF81" s="92">
        <f>+AE81*F81</f>
        <v>0</v>
      </c>
      <c r="AG81" s="155">
        <v>0.1</v>
      </c>
      <c r="AH81" s="92">
        <f>+AG81*F81</f>
        <v>855.5</v>
      </c>
      <c r="AI81" s="46"/>
      <c r="AJ81" s="92">
        <f>+AI81*F81</f>
        <v>0</v>
      </c>
      <c r="AK81" s="155">
        <v>0.15</v>
      </c>
      <c r="AL81" s="92">
        <f>+AK81*F81</f>
        <v>1283.25</v>
      </c>
      <c r="AM81" s="46"/>
      <c r="AN81" s="92">
        <f>+AM81*F81</f>
        <v>0</v>
      </c>
      <c r="AO81" s="46"/>
      <c r="AP81" s="104"/>
      <c r="AQ81" s="92">
        <f>+AO81*F81</f>
        <v>0</v>
      </c>
      <c r="AR81" s="163"/>
      <c r="AS81" s="53"/>
      <c r="AT81" s="96">
        <f>+AR81*AS81</f>
        <v>0</v>
      </c>
      <c r="AU81" s="101">
        <f>+H81</f>
        <v>8555</v>
      </c>
      <c r="AV81" s="101">
        <f>+L81+N81+P81+R81+T81+V81+Y81+J81</f>
        <v>1711</v>
      </c>
      <c r="AW81" s="101">
        <f>+AB81+AC81+AD81+AF81+AH81+AJ81+AL81+AN81+AQ81+AT81+AA81</f>
        <v>3849.75</v>
      </c>
      <c r="AX81" s="101">
        <f>+AU81+AV81+AW81</f>
        <v>14115.75</v>
      </c>
      <c r="AY81" s="187"/>
      <c r="AZ81" s="101">
        <f>AX81+AY81</f>
        <v>14115.75</v>
      </c>
      <c r="BA81" s="37"/>
      <c r="BB81" s="37"/>
      <c r="BC81" s="37"/>
      <c r="BD81" s="37"/>
      <c r="BE81" s="37"/>
    </row>
    <row r="82" spans="1:57" s="12" customFormat="1" ht="33.75" customHeight="1" thickBot="1">
      <c r="A82" s="106"/>
      <c r="B82" s="107" t="s">
        <v>57</v>
      </c>
      <c r="C82" s="107"/>
      <c r="D82" s="108"/>
      <c r="E82" s="108"/>
      <c r="F82" s="109"/>
      <c r="G82" s="135">
        <f>SUM(G78:G81)</f>
        <v>4</v>
      </c>
      <c r="H82" s="144">
        <f aca="true" t="shared" si="44" ref="H82:AZ82">SUM(H78:H81)</f>
        <v>34220</v>
      </c>
      <c r="I82" s="139"/>
      <c r="J82" s="111">
        <f t="shared" si="44"/>
        <v>8555</v>
      </c>
      <c r="K82" s="112"/>
      <c r="L82" s="111">
        <f t="shared" si="44"/>
        <v>6844</v>
      </c>
      <c r="M82" s="112"/>
      <c r="N82" s="111">
        <f t="shared" si="44"/>
        <v>0</v>
      </c>
      <c r="O82" s="112"/>
      <c r="P82" s="111">
        <f t="shared" si="44"/>
        <v>0</v>
      </c>
      <c r="Q82" s="112"/>
      <c r="R82" s="111">
        <f t="shared" si="44"/>
        <v>0</v>
      </c>
      <c r="S82" s="112"/>
      <c r="T82" s="111">
        <f t="shared" si="44"/>
        <v>0</v>
      </c>
      <c r="U82" s="112"/>
      <c r="V82" s="111">
        <f t="shared" si="44"/>
        <v>0</v>
      </c>
      <c r="W82" s="112"/>
      <c r="X82" s="109">
        <f t="shared" si="44"/>
        <v>0</v>
      </c>
      <c r="Y82" s="113">
        <f t="shared" si="44"/>
        <v>0</v>
      </c>
      <c r="Z82" s="110"/>
      <c r="AA82" s="111">
        <f t="shared" si="44"/>
        <v>4705.25</v>
      </c>
      <c r="AB82" s="109">
        <f t="shared" si="44"/>
        <v>0</v>
      </c>
      <c r="AC82" s="109">
        <f t="shared" si="44"/>
        <v>0</v>
      </c>
      <c r="AD82" s="109">
        <f t="shared" si="44"/>
        <v>0</v>
      </c>
      <c r="AE82" s="112"/>
      <c r="AF82" s="111">
        <f t="shared" si="44"/>
        <v>0</v>
      </c>
      <c r="AG82" s="112"/>
      <c r="AH82" s="111">
        <f t="shared" si="44"/>
        <v>1711</v>
      </c>
      <c r="AI82" s="112"/>
      <c r="AJ82" s="111">
        <f t="shared" si="44"/>
        <v>0</v>
      </c>
      <c r="AK82" s="112"/>
      <c r="AL82" s="111">
        <f t="shared" si="44"/>
        <v>2566.5</v>
      </c>
      <c r="AM82" s="112"/>
      <c r="AN82" s="111">
        <f t="shared" si="44"/>
        <v>0</v>
      </c>
      <c r="AO82" s="112">
        <f t="shared" si="44"/>
        <v>0</v>
      </c>
      <c r="AP82" s="115"/>
      <c r="AQ82" s="111">
        <f t="shared" si="44"/>
        <v>0</v>
      </c>
      <c r="AR82" s="131"/>
      <c r="AS82" s="109"/>
      <c r="AT82" s="113">
        <f t="shared" si="44"/>
        <v>0</v>
      </c>
      <c r="AU82" s="114">
        <f t="shared" si="44"/>
        <v>34220</v>
      </c>
      <c r="AV82" s="114">
        <f t="shared" si="44"/>
        <v>15399</v>
      </c>
      <c r="AW82" s="114">
        <f t="shared" si="44"/>
        <v>8982.75</v>
      </c>
      <c r="AX82" s="114">
        <f t="shared" si="44"/>
        <v>58601.75</v>
      </c>
      <c r="AY82" s="116">
        <f t="shared" si="44"/>
        <v>2444.75</v>
      </c>
      <c r="AZ82" s="114">
        <f t="shared" si="44"/>
        <v>61046.5</v>
      </c>
      <c r="BA82" s="37"/>
      <c r="BB82" s="37"/>
      <c r="BC82" s="37"/>
      <c r="BD82" s="37"/>
      <c r="BE82" s="37"/>
    </row>
    <row r="83" spans="1:57" s="12" customFormat="1" ht="34.5" customHeight="1" thickBot="1">
      <c r="A83" s="106"/>
      <c r="B83" s="107" t="s">
        <v>48</v>
      </c>
      <c r="C83" s="107"/>
      <c r="D83" s="108"/>
      <c r="E83" s="108"/>
      <c r="F83" s="109"/>
      <c r="G83" s="135">
        <f>G56+G60+G65+G68+G70+G72+G77+G82</f>
        <v>9.5</v>
      </c>
      <c r="H83" s="144">
        <f aca="true" t="shared" si="45" ref="H83:AZ83">H56+H60+H65+H68+H70+H72+H77+H82</f>
        <v>72727.5</v>
      </c>
      <c r="I83" s="139"/>
      <c r="J83" s="111">
        <f t="shared" si="45"/>
        <v>30598.5</v>
      </c>
      <c r="K83" s="112"/>
      <c r="L83" s="111">
        <f t="shared" si="45"/>
        <v>9147</v>
      </c>
      <c r="M83" s="112"/>
      <c r="N83" s="111">
        <f t="shared" si="45"/>
        <v>0</v>
      </c>
      <c r="O83" s="112"/>
      <c r="P83" s="111">
        <f t="shared" si="45"/>
        <v>0</v>
      </c>
      <c r="Q83" s="112"/>
      <c r="R83" s="111">
        <f t="shared" si="45"/>
        <v>0</v>
      </c>
      <c r="S83" s="112"/>
      <c r="T83" s="111">
        <f t="shared" si="45"/>
        <v>0</v>
      </c>
      <c r="U83" s="112"/>
      <c r="V83" s="111">
        <f t="shared" si="45"/>
        <v>0</v>
      </c>
      <c r="W83" s="112"/>
      <c r="X83" s="109">
        <f t="shared" si="45"/>
        <v>0</v>
      </c>
      <c r="Y83" s="113">
        <f t="shared" si="45"/>
        <v>0</v>
      </c>
      <c r="Z83" s="110"/>
      <c r="AA83" s="111">
        <f t="shared" si="45"/>
        <v>6350.25</v>
      </c>
      <c r="AB83" s="109">
        <f t="shared" si="45"/>
        <v>0</v>
      </c>
      <c r="AC83" s="109">
        <f t="shared" si="45"/>
        <v>0</v>
      </c>
      <c r="AD83" s="109">
        <f t="shared" si="45"/>
        <v>1000</v>
      </c>
      <c r="AE83" s="112"/>
      <c r="AF83" s="111">
        <f t="shared" si="45"/>
        <v>0</v>
      </c>
      <c r="AG83" s="112"/>
      <c r="AH83" s="111">
        <f t="shared" si="45"/>
        <v>1711</v>
      </c>
      <c r="AI83" s="112"/>
      <c r="AJ83" s="111">
        <f t="shared" si="45"/>
        <v>0</v>
      </c>
      <c r="AK83" s="112"/>
      <c r="AL83" s="111">
        <f t="shared" si="45"/>
        <v>2566.5</v>
      </c>
      <c r="AM83" s="112"/>
      <c r="AN83" s="111">
        <f t="shared" si="45"/>
        <v>0</v>
      </c>
      <c r="AO83" s="112">
        <f t="shared" si="45"/>
        <v>0</v>
      </c>
      <c r="AP83" s="115"/>
      <c r="AQ83" s="111">
        <f t="shared" si="45"/>
        <v>0</v>
      </c>
      <c r="AR83" s="131"/>
      <c r="AS83" s="109"/>
      <c r="AT83" s="113">
        <f t="shared" si="45"/>
        <v>0</v>
      </c>
      <c r="AU83" s="114">
        <f t="shared" si="45"/>
        <v>72727.5</v>
      </c>
      <c r="AV83" s="114">
        <f t="shared" si="45"/>
        <v>39745.5</v>
      </c>
      <c r="AW83" s="114">
        <f t="shared" si="45"/>
        <v>11627.75</v>
      </c>
      <c r="AX83" s="114">
        <f t="shared" si="45"/>
        <v>124100.75</v>
      </c>
      <c r="AY83" s="117">
        <f t="shared" si="45"/>
        <v>12329.75</v>
      </c>
      <c r="AZ83" s="114">
        <f t="shared" si="45"/>
        <v>136430.5</v>
      </c>
      <c r="BA83" s="37"/>
      <c r="BB83" s="37"/>
      <c r="BC83" s="37"/>
      <c r="BD83" s="37"/>
      <c r="BE83" s="37"/>
    </row>
    <row r="84" spans="1:57" s="12" customFormat="1" ht="34.5" customHeight="1" thickBot="1">
      <c r="A84" s="106"/>
      <c r="B84" s="107" t="s">
        <v>46</v>
      </c>
      <c r="C84" s="118"/>
      <c r="D84" s="108"/>
      <c r="E84" s="108"/>
      <c r="F84" s="109"/>
      <c r="G84" s="135">
        <f>+G83+G51</f>
        <v>31.5</v>
      </c>
      <c r="H84" s="144">
        <f aca="true" t="shared" si="46" ref="H84:AZ84">+H83+H51</f>
        <v>240462.5</v>
      </c>
      <c r="I84" s="142"/>
      <c r="J84" s="111">
        <f t="shared" si="46"/>
        <v>40994.5</v>
      </c>
      <c r="K84" s="109"/>
      <c r="L84" s="111">
        <f t="shared" si="46"/>
        <v>22558.25</v>
      </c>
      <c r="M84" s="109"/>
      <c r="N84" s="111">
        <f t="shared" si="46"/>
        <v>0</v>
      </c>
      <c r="O84" s="109"/>
      <c r="P84" s="111">
        <f t="shared" si="46"/>
        <v>0</v>
      </c>
      <c r="Q84" s="109"/>
      <c r="R84" s="111">
        <f t="shared" si="46"/>
        <v>0</v>
      </c>
      <c r="S84" s="109"/>
      <c r="T84" s="111">
        <f t="shared" si="46"/>
        <v>0</v>
      </c>
      <c r="U84" s="109"/>
      <c r="V84" s="111">
        <f t="shared" si="46"/>
        <v>0</v>
      </c>
      <c r="W84" s="109"/>
      <c r="X84" s="109">
        <f t="shared" si="46"/>
        <v>0</v>
      </c>
      <c r="Y84" s="113">
        <f t="shared" si="46"/>
        <v>0</v>
      </c>
      <c r="Z84" s="119"/>
      <c r="AA84" s="111">
        <f t="shared" si="46"/>
        <v>22842.25</v>
      </c>
      <c r="AB84" s="109">
        <f t="shared" si="46"/>
        <v>0</v>
      </c>
      <c r="AC84" s="109">
        <f t="shared" si="46"/>
        <v>54600</v>
      </c>
      <c r="AD84" s="109">
        <f t="shared" si="46"/>
        <v>1000</v>
      </c>
      <c r="AE84" s="109"/>
      <c r="AF84" s="111">
        <f t="shared" si="46"/>
        <v>0</v>
      </c>
      <c r="AG84" s="109"/>
      <c r="AH84" s="111">
        <f t="shared" si="46"/>
        <v>3324.5</v>
      </c>
      <c r="AI84" s="109"/>
      <c r="AJ84" s="111">
        <f t="shared" si="46"/>
        <v>0</v>
      </c>
      <c r="AK84" s="109"/>
      <c r="AL84" s="111">
        <f t="shared" si="46"/>
        <v>6123.75</v>
      </c>
      <c r="AM84" s="109"/>
      <c r="AN84" s="111">
        <f t="shared" si="46"/>
        <v>0</v>
      </c>
      <c r="AO84" s="109">
        <f t="shared" si="46"/>
        <v>0</v>
      </c>
      <c r="AP84" s="120"/>
      <c r="AQ84" s="111">
        <f t="shared" si="46"/>
        <v>1992.5</v>
      </c>
      <c r="AR84" s="132"/>
      <c r="AS84" s="109"/>
      <c r="AT84" s="113">
        <f t="shared" si="46"/>
        <v>0</v>
      </c>
      <c r="AU84" s="114">
        <f t="shared" si="46"/>
        <v>240462.5</v>
      </c>
      <c r="AV84" s="114">
        <f t="shared" si="46"/>
        <v>63552.75</v>
      </c>
      <c r="AW84" s="114">
        <f t="shared" si="46"/>
        <v>89883</v>
      </c>
      <c r="AX84" s="114">
        <f t="shared" si="46"/>
        <v>393898.25</v>
      </c>
      <c r="AY84" s="121">
        <f t="shared" si="46"/>
        <v>31291.75</v>
      </c>
      <c r="AZ84" s="114">
        <f t="shared" si="46"/>
        <v>425190</v>
      </c>
      <c r="BA84" s="37"/>
      <c r="BB84" s="37"/>
      <c r="BC84" s="37"/>
      <c r="BD84" s="37"/>
      <c r="BE84" s="37"/>
    </row>
    <row r="85" spans="1:57" s="12" customFormat="1" ht="34.5" customHeight="1" thickBot="1">
      <c r="A85" s="1"/>
      <c r="B85" s="35"/>
      <c r="C85" s="35"/>
      <c r="D85" s="35"/>
      <c r="E85" s="35"/>
      <c r="F85" s="122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35"/>
      <c r="AN85" s="35"/>
      <c r="AO85" s="35"/>
      <c r="AP85" s="35"/>
      <c r="AQ85" s="35"/>
      <c r="AR85" s="133"/>
      <c r="AS85" s="35"/>
      <c r="AT85" s="35"/>
      <c r="AU85" s="91"/>
      <c r="AV85" s="91"/>
      <c r="AW85" s="91"/>
      <c r="AX85" s="91"/>
      <c r="AY85" s="91"/>
      <c r="AZ85" s="91"/>
      <c r="BA85" s="91"/>
      <c r="BB85" s="91"/>
      <c r="BC85" s="91"/>
      <c r="BD85" s="91"/>
      <c r="BE85" s="37"/>
    </row>
    <row r="86" spans="1:57" s="12" customFormat="1" ht="41.25" customHeight="1" thickBot="1">
      <c r="A86" s="188">
        <v>1</v>
      </c>
      <c r="B86" s="189"/>
      <c r="C86" s="189" t="s">
        <v>2</v>
      </c>
      <c r="D86" s="190">
        <v>2</v>
      </c>
      <c r="E86" s="191">
        <v>2</v>
      </c>
      <c r="F86" s="192">
        <v>7580</v>
      </c>
      <c r="G86" s="192">
        <v>1</v>
      </c>
      <c r="H86" s="193">
        <f>F86*G86</f>
        <v>7580</v>
      </c>
      <c r="I86" s="194"/>
      <c r="J86" s="192">
        <f>+I86*F86*G86</f>
        <v>0</v>
      </c>
      <c r="K86" s="194"/>
      <c r="L86" s="192">
        <f>+K86*H86</f>
        <v>0</v>
      </c>
      <c r="M86" s="194"/>
      <c r="N86" s="192">
        <f>+M86*F86</f>
        <v>0</v>
      </c>
      <c r="O86" s="194"/>
      <c r="P86" s="192">
        <f>+O86*F86</f>
        <v>0</v>
      </c>
      <c r="Q86" s="194"/>
      <c r="R86" s="192">
        <f>+Q86*F86</f>
        <v>0</v>
      </c>
      <c r="S86" s="194"/>
      <c r="T86" s="192">
        <f>+S86*F86</f>
        <v>0</v>
      </c>
      <c r="U86" s="194"/>
      <c r="V86" s="192">
        <f>+U86*F86</f>
        <v>0</v>
      </c>
      <c r="W86" s="194"/>
      <c r="X86" s="195"/>
      <c r="Y86" s="192">
        <f>+W86*H86</f>
        <v>0</v>
      </c>
      <c r="Z86" s="194">
        <v>0.05</v>
      </c>
      <c r="AA86" s="193">
        <f>+Z86*H86</f>
        <v>379</v>
      </c>
      <c r="AB86" s="193"/>
      <c r="AC86" s="193">
        <v>2600</v>
      </c>
      <c r="AD86" s="193"/>
      <c r="AE86" s="194"/>
      <c r="AF86" s="193">
        <f>+AE86*F86</f>
        <v>0</v>
      </c>
      <c r="AG86" s="194"/>
      <c r="AH86" s="193">
        <f>+AG86*F86</f>
        <v>0</v>
      </c>
      <c r="AI86" s="194"/>
      <c r="AJ86" s="193">
        <f>+AI86*F86</f>
        <v>0</v>
      </c>
      <c r="AK86" s="194"/>
      <c r="AL86" s="193">
        <f>+AK86*F86</f>
        <v>0</v>
      </c>
      <c r="AM86" s="194"/>
      <c r="AN86" s="193">
        <f>+AM86*H86</f>
        <v>0</v>
      </c>
      <c r="AO86" s="194"/>
      <c r="AP86" s="196"/>
      <c r="AQ86" s="193">
        <f>+AO86*F86</f>
        <v>0</v>
      </c>
      <c r="AR86" s="197"/>
      <c r="AS86" s="198"/>
      <c r="AT86" s="193">
        <f>+AR86*AS86</f>
        <v>0</v>
      </c>
      <c r="AU86" s="199">
        <f>+H86</f>
        <v>7580</v>
      </c>
      <c r="AV86" s="199">
        <f>+L86+N86+P86+R86+T86+V86+Y86+J86</f>
        <v>0</v>
      </c>
      <c r="AW86" s="199">
        <f>+AB86+AC86+AD86+AF86+AH86+AJ86+AL86+AN86+AQ86+AT86+AA86</f>
        <v>2979</v>
      </c>
      <c r="AX86" s="199">
        <f>+AU86+AV86+AW86</f>
        <v>10559</v>
      </c>
      <c r="AY86" s="200">
        <f>12130-AX86</f>
        <v>1571</v>
      </c>
      <c r="AZ86" s="199">
        <f>AX86+AY86</f>
        <v>12130</v>
      </c>
      <c r="BA86" s="37"/>
      <c r="BB86" s="37"/>
      <c r="BC86" s="37"/>
      <c r="BD86" s="37"/>
      <c r="BE86" s="37"/>
    </row>
    <row r="87" spans="1:57" s="12" customFormat="1" ht="41.25" customHeight="1" hidden="1" thickBot="1">
      <c r="A87" s="54">
        <v>2</v>
      </c>
      <c r="B87" s="36"/>
      <c r="C87" s="36"/>
      <c r="D87" s="55"/>
      <c r="E87" s="56"/>
      <c r="F87" s="57"/>
      <c r="G87" s="57"/>
      <c r="H87" s="58">
        <f>F87*G87</f>
        <v>0</v>
      </c>
      <c r="I87" s="59"/>
      <c r="J87" s="57">
        <f>+I87*F87</f>
        <v>0</v>
      </c>
      <c r="K87" s="59"/>
      <c r="L87" s="57">
        <f>+K87*F87</f>
        <v>0</v>
      </c>
      <c r="M87" s="59"/>
      <c r="N87" s="57">
        <f>+M87*F87</f>
        <v>0</v>
      </c>
      <c r="O87" s="59"/>
      <c r="P87" s="57">
        <f>+O87*F87</f>
        <v>0</v>
      </c>
      <c r="Q87" s="59"/>
      <c r="R87" s="57">
        <f>+Q87*F87</f>
        <v>0</v>
      </c>
      <c r="S87" s="59"/>
      <c r="T87" s="57">
        <f>+S87*F87</f>
        <v>0</v>
      </c>
      <c r="U87" s="59"/>
      <c r="V87" s="57">
        <f>+U87*F87</f>
        <v>0</v>
      </c>
      <c r="W87" s="59"/>
      <c r="X87" s="60"/>
      <c r="Y87" s="57">
        <f>+W87*F87</f>
        <v>0</v>
      </c>
      <c r="Z87" s="59"/>
      <c r="AA87" s="58">
        <f>+Z87*H87</f>
        <v>0</v>
      </c>
      <c r="AB87" s="58"/>
      <c r="AC87" s="58"/>
      <c r="AD87" s="58"/>
      <c r="AE87" s="59"/>
      <c r="AF87" s="58">
        <f>+AE87*F87</f>
        <v>0</v>
      </c>
      <c r="AG87" s="59"/>
      <c r="AH87" s="58">
        <f>+AG87*F87</f>
        <v>0</v>
      </c>
      <c r="AI87" s="59"/>
      <c r="AJ87" s="58">
        <f>+AI87*F87</f>
        <v>0</v>
      </c>
      <c r="AK87" s="59"/>
      <c r="AL87" s="58">
        <f>+AK87*F87</f>
        <v>0</v>
      </c>
      <c r="AM87" s="59"/>
      <c r="AN87" s="58">
        <f>+AM87*F87</f>
        <v>0</v>
      </c>
      <c r="AO87" s="59"/>
      <c r="AP87" s="105"/>
      <c r="AQ87" s="58">
        <f>+AO87*F87</f>
        <v>0</v>
      </c>
      <c r="AR87" s="123"/>
      <c r="AS87" s="61"/>
      <c r="AT87" s="58">
        <f>+AR87*AS87</f>
        <v>0</v>
      </c>
      <c r="AU87" s="62">
        <f>+H87</f>
        <v>0</v>
      </c>
      <c r="AV87" s="62">
        <f>+L87+N87+P87+R87+T87+V87+Y87+J87</f>
        <v>0</v>
      </c>
      <c r="AW87" s="62">
        <f>+AB87+AC87+AD87+AF87+AH87+AJ87+AL87+AN87+AQ87+AT87+AA87</f>
        <v>0</v>
      </c>
      <c r="AX87" s="62">
        <f>+AU87+AV87+AW87</f>
        <v>0</v>
      </c>
      <c r="AY87" s="63"/>
      <c r="AZ87" s="62">
        <f>AX87+AY87</f>
        <v>0</v>
      </c>
      <c r="BA87" s="37"/>
      <c r="BB87" s="37"/>
      <c r="BC87" s="37"/>
      <c r="BD87" s="37"/>
      <c r="BE87" s="37"/>
    </row>
    <row r="88" ht="18.75">
      <c r="F88" s="6"/>
    </row>
    <row r="89" spans="2:57" s="7" customFormat="1" ht="20.25">
      <c r="B89" s="3" t="s">
        <v>47</v>
      </c>
      <c r="C89" s="3"/>
      <c r="F89" s="6"/>
      <c r="H89" s="9"/>
      <c r="J89" s="8"/>
      <c r="AU89" s="41"/>
      <c r="AV89" s="41"/>
      <c r="AW89" s="41"/>
      <c r="AX89" s="41"/>
      <c r="AY89" s="41"/>
      <c r="AZ89" s="41"/>
      <c r="BA89" s="41"/>
      <c r="BB89" s="41"/>
      <c r="BC89" s="41"/>
      <c r="BD89" s="41"/>
      <c r="BE89" s="41"/>
    </row>
    <row r="90" ht="18.75">
      <c r="F90" s="6"/>
    </row>
    <row r="91" ht="18.75">
      <c r="F91" s="6"/>
    </row>
    <row r="92" spans="6:53" ht="23.25">
      <c r="F92" s="6"/>
      <c r="BA92" s="42"/>
    </row>
    <row r="93" spans="6:8" ht="18.75">
      <c r="F93" s="6"/>
      <c r="H93" s="43"/>
    </row>
    <row r="94" ht="18.75">
      <c r="F94" s="6"/>
    </row>
    <row r="95" ht="18.75">
      <c r="F95" s="6"/>
    </row>
    <row r="96" ht="18.75">
      <c r="F96" s="6"/>
    </row>
    <row r="97" ht="18.75">
      <c r="F97" s="6"/>
    </row>
    <row r="98" ht="18.75">
      <c r="F98" s="6"/>
    </row>
    <row r="99" ht="18.75">
      <c r="F99" s="6"/>
    </row>
    <row r="100" ht="18.75">
      <c r="F100" s="6"/>
    </row>
    <row r="101" ht="18.75">
      <c r="F101" s="6"/>
    </row>
    <row r="102" ht="18.75">
      <c r="F102" s="6"/>
    </row>
    <row r="103" ht="18.75">
      <c r="F103" s="6"/>
    </row>
    <row r="104" ht="18.75">
      <c r="F104" s="6"/>
    </row>
    <row r="105" ht="18.75">
      <c r="F105" s="6"/>
    </row>
    <row r="106" ht="18.75">
      <c r="F106" s="6"/>
    </row>
    <row r="107" ht="18.75">
      <c r="F107" s="6"/>
    </row>
    <row r="108" ht="18.75">
      <c r="F108" s="6"/>
    </row>
    <row r="109" ht="18.75">
      <c r="F109" s="6"/>
    </row>
    <row r="110" ht="18.75">
      <c r="F110" s="6"/>
    </row>
    <row r="111" ht="18.75">
      <c r="F111" s="6"/>
    </row>
    <row r="112" ht="18.75">
      <c r="F112" s="6"/>
    </row>
    <row r="113" ht="18.75">
      <c r="F113" s="6"/>
    </row>
    <row r="114" ht="18.75">
      <c r="F114" s="6"/>
    </row>
    <row r="115" ht="18.75">
      <c r="F115" s="6"/>
    </row>
    <row r="116" ht="18.75">
      <c r="F116" s="6"/>
    </row>
    <row r="117" ht="18.75">
      <c r="F117" s="6"/>
    </row>
    <row r="118" ht="18.75">
      <c r="F118" s="6"/>
    </row>
    <row r="119" ht="18.75">
      <c r="F119" s="6"/>
    </row>
    <row r="120" ht="18.75">
      <c r="F120" s="6"/>
    </row>
    <row r="121" ht="18.75">
      <c r="F121" s="6"/>
    </row>
    <row r="122" ht="18.75">
      <c r="F122" s="6"/>
    </row>
    <row r="123" ht="18.75">
      <c r="F123" s="6"/>
    </row>
    <row r="124" ht="18.75">
      <c r="F124" s="6"/>
    </row>
    <row r="125" ht="18.75">
      <c r="F125" s="6"/>
    </row>
    <row r="126" ht="18.75">
      <c r="F126" s="6"/>
    </row>
    <row r="127" ht="18.75">
      <c r="F127" s="6"/>
    </row>
    <row r="128" ht="18.75">
      <c r="F128" s="6"/>
    </row>
    <row r="129" ht="18.75">
      <c r="F129" s="6"/>
    </row>
    <row r="130" ht="18.75">
      <c r="F130" s="6"/>
    </row>
    <row r="131" ht="18.75">
      <c r="F131" s="6"/>
    </row>
    <row r="132" ht="18.75">
      <c r="F132" s="6"/>
    </row>
    <row r="133" ht="18.75">
      <c r="F133" s="6"/>
    </row>
  </sheetData>
  <sheetProtection insertColumns="0" insertRows="0" deleteColumns="0" deleteRows="0"/>
  <mergeCells count="44">
    <mergeCell ref="G11:G13"/>
    <mergeCell ref="W12:Y12"/>
    <mergeCell ref="AZ11:AZ12"/>
    <mergeCell ref="Z12:AA12"/>
    <mergeCell ref="U12:V12"/>
    <mergeCell ref="AR12:AT12"/>
    <mergeCell ref="I11:Y11"/>
    <mergeCell ref="O12:P12"/>
    <mergeCell ref="Q12:R12"/>
    <mergeCell ref="S12:T12"/>
    <mergeCell ref="AM12:AN12"/>
    <mergeCell ref="I12:J12"/>
    <mergeCell ref="A11:A13"/>
    <mergeCell ref="B11:B13"/>
    <mergeCell ref="C11:C13"/>
    <mergeCell ref="D11:D13"/>
    <mergeCell ref="E11:E13"/>
    <mergeCell ref="AY11:AY12"/>
    <mergeCell ref="F11:F13"/>
    <mergeCell ref="K12:L12"/>
    <mergeCell ref="M12:N12"/>
    <mergeCell ref="H11:H13"/>
    <mergeCell ref="AU11:AU12"/>
    <mergeCell ref="AE12:AF12"/>
    <mergeCell ref="AI12:AJ12"/>
    <mergeCell ref="AK12:AL12"/>
    <mergeCell ref="Z11:AT11"/>
    <mergeCell ref="AG12:AH12"/>
    <mergeCell ref="AW8:AX8"/>
    <mergeCell ref="AU9:AV9"/>
    <mergeCell ref="AW9:AX9"/>
    <mergeCell ref="I8:Y8"/>
    <mergeCell ref="AR2:AU2"/>
    <mergeCell ref="AR6:AU7"/>
    <mergeCell ref="BC3:BD3"/>
    <mergeCell ref="AW4:AX4"/>
    <mergeCell ref="I6:Y6"/>
    <mergeCell ref="H3:K3"/>
    <mergeCell ref="AW3:AX3"/>
    <mergeCell ref="AV11:AV12"/>
    <mergeCell ref="AW11:AW12"/>
    <mergeCell ref="AX11:AX12"/>
    <mergeCell ref="AO12:AQ12"/>
    <mergeCell ref="I9:Y9"/>
  </mergeCells>
  <printOptions/>
  <pageMargins left="0.2755905511811024" right="0.31496062992125984" top="0.3937007874015748" bottom="0.31496062992125984" header="0.2362204724409449" footer="0.2362204724409449"/>
  <pageSetup fitToHeight="2" fitToWidth="2" horizontalDpi="600" verticalDpi="600" orientation="landscape" paperSize="9" scale="48" r:id="rId3"/>
  <rowBreaks count="1" manualBreakCount="1">
    <brk id="57" max="51" man="1"/>
  </rowBreaks>
  <colBreaks count="1" manualBreakCount="1">
    <brk id="25" max="88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2020-09-18T10:40:00Z</cp:lastPrinted>
  <dcterms:created xsi:type="dcterms:W3CDTF">2008-09-23T10:39:24Z</dcterms:created>
  <dcterms:modified xsi:type="dcterms:W3CDTF">2021-08-06T11:53:48Z</dcterms:modified>
  <cp:category/>
  <cp:version/>
  <cp:contentType/>
  <cp:contentStatus/>
</cp:coreProperties>
</file>