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45" activeTab="1"/>
  </bookViews>
  <sheets>
    <sheet name="Источник по продажам" sheetId="4" r:id="rId1"/>
    <sheet name="Оборачиваемость" sheetId="5" r:id="rId2"/>
  </sheets>
  <definedNames>
    <definedName name="_xlnm._FilterDatabase" localSheetId="0" hidden="1">'Источник по продажам'!$A$9:$J$9</definedName>
    <definedName name="_xlnm._FilterDatabase" localSheetId="1" hidden="1">Оборачиваемость!$A$7:$K$197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5" l="1"/>
  <c r="H22" i="5"/>
  <c r="H30" i="5"/>
  <c r="H32" i="5"/>
  <c r="H37" i="5"/>
  <c r="H42" i="5"/>
  <c r="H43" i="5"/>
  <c r="H44" i="5"/>
  <c r="H45" i="5"/>
  <c r="H46" i="5"/>
  <c r="H47" i="5"/>
  <c r="H48" i="5"/>
  <c r="H49" i="5"/>
  <c r="H50" i="5"/>
  <c r="H52" i="5"/>
  <c r="H53" i="5"/>
  <c r="H54" i="5"/>
  <c r="H59" i="5"/>
  <c r="H60" i="5"/>
  <c r="H63" i="5"/>
  <c r="H70" i="5"/>
  <c r="H71" i="5"/>
  <c r="H86" i="5"/>
  <c r="H87" i="5"/>
  <c r="H103" i="5"/>
  <c r="H105" i="5"/>
  <c r="H106" i="5"/>
  <c r="H108" i="5"/>
  <c r="H111" i="5"/>
  <c r="I10" i="5"/>
  <c r="I12" i="5"/>
  <c r="I18" i="5"/>
  <c r="I19" i="5"/>
  <c r="I22" i="5"/>
  <c r="I30" i="5"/>
  <c r="K30" i="5" s="1"/>
  <c r="I31" i="5"/>
  <c r="I32" i="5"/>
  <c r="I39" i="5"/>
  <c r="I42" i="5"/>
  <c r="I43" i="5"/>
  <c r="I46" i="5"/>
  <c r="I47" i="5"/>
  <c r="I51" i="5"/>
  <c r="I53" i="5"/>
  <c r="I59" i="5"/>
  <c r="I60" i="5"/>
  <c r="I70" i="5"/>
  <c r="I82" i="5"/>
  <c r="I85" i="5"/>
  <c r="I87" i="5"/>
  <c r="I96" i="5"/>
  <c r="I97" i="5"/>
  <c r="I104" i="5"/>
  <c r="I108" i="5"/>
  <c r="I111" i="5"/>
  <c r="I112" i="5"/>
  <c r="I115" i="5"/>
  <c r="I128" i="5"/>
  <c r="I144" i="5"/>
  <c r="I146" i="5"/>
  <c r="I148" i="5"/>
  <c r="I155" i="5"/>
  <c r="I164" i="5"/>
  <c r="I165" i="5"/>
  <c r="I166" i="5"/>
  <c r="I167" i="5"/>
  <c r="I168" i="5"/>
  <c r="I172" i="5"/>
  <c r="I174" i="5"/>
  <c r="I187" i="5"/>
  <c r="I188" i="5"/>
  <c r="I193" i="5"/>
  <c r="I194" i="5"/>
  <c r="I196" i="5"/>
  <c r="I197" i="5"/>
  <c r="I11" i="4"/>
  <c r="I191" i="5" s="1"/>
  <c r="I12" i="4"/>
  <c r="I121" i="5" s="1"/>
  <c r="I13" i="4"/>
  <c r="I107" i="5" s="1"/>
  <c r="I14" i="4"/>
  <c r="I137" i="5" s="1"/>
  <c r="I15" i="4"/>
  <c r="I138" i="5" s="1"/>
  <c r="I16" i="4"/>
  <c r="I175" i="5" s="1"/>
  <c r="I17" i="4"/>
  <c r="I61" i="5" s="1"/>
  <c r="I18" i="4"/>
  <c r="I62" i="5" s="1"/>
  <c r="I19" i="4"/>
  <c r="I20" i="4"/>
  <c r="I63" i="5" s="1"/>
  <c r="I21" i="4"/>
  <c r="I64" i="5" s="1"/>
  <c r="I22" i="4"/>
  <c r="I23" i="4"/>
  <c r="I66" i="5" s="1"/>
  <c r="I24" i="4"/>
  <c r="I65" i="5" s="1"/>
  <c r="I25" i="4"/>
  <c r="I26" i="4"/>
  <c r="I163" i="5" s="1"/>
  <c r="I27" i="4"/>
  <c r="I28" i="4"/>
  <c r="I29" i="4"/>
  <c r="I30" i="4"/>
  <c r="I173" i="5" s="1"/>
  <c r="I31" i="4"/>
  <c r="I171" i="5" s="1"/>
  <c r="I32" i="4"/>
  <c r="I15" i="5" s="1"/>
  <c r="I33" i="4"/>
  <c r="I140" i="5" s="1"/>
  <c r="I34" i="4"/>
  <c r="I139" i="5" s="1"/>
  <c r="I35" i="4"/>
  <c r="I16" i="5" s="1"/>
  <c r="I36" i="4"/>
  <c r="I154" i="5" s="1"/>
  <c r="I37" i="4"/>
  <c r="I38" i="4"/>
  <c r="I39" i="4"/>
  <c r="I40" i="4"/>
  <c r="I41" i="4"/>
  <c r="I17" i="5" s="1"/>
  <c r="I42" i="4"/>
  <c r="I149" i="5" s="1"/>
  <c r="I43" i="4"/>
  <c r="I150" i="5" s="1"/>
  <c r="I44" i="4"/>
  <c r="I151" i="5" s="1"/>
  <c r="I45" i="4"/>
  <c r="I46" i="4"/>
  <c r="I195" i="5" s="1"/>
  <c r="I47" i="4"/>
  <c r="I48" i="4"/>
  <c r="I11" i="5" s="1"/>
  <c r="I49" i="4"/>
  <c r="I8" i="5" s="1"/>
  <c r="I50" i="4"/>
  <c r="I9" i="5" s="1"/>
  <c r="I51" i="4"/>
  <c r="I77" i="5" s="1"/>
  <c r="I52" i="4"/>
  <c r="I78" i="5" s="1"/>
  <c r="I53" i="4"/>
  <c r="I79" i="5" s="1"/>
  <c r="I54" i="4"/>
  <c r="I55" i="4"/>
  <c r="I81" i="5" s="1"/>
  <c r="I56" i="4"/>
  <c r="I57" i="4"/>
  <c r="I80" i="5" s="1"/>
  <c r="I58" i="4"/>
  <c r="I142" i="5" s="1"/>
  <c r="I59" i="4"/>
  <c r="I134" i="5" s="1"/>
  <c r="I60" i="4"/>
  <c r="I61" i="4"/>
  <c r="I62" i="4"/>
  <c r="I120" i="5" s="1"/>
  <c r="I63" i="4"/>
  <c r="I101" i="5" s="1"/>
  <c r="I64" i="4"/>
  <c r="I100" i="5" s="1"/>
  <c r="I65" i="4"/>
  <c r="I98" i="5" s="1"/>
  <c r="I66" i="4"/>
  <c r="I68" i="5" s="1"/>
  <c r="I67" i="4"/>
  <c r="I69" i="5" s="1"/>
  <c r="I68" i="4"/>
  <c r="I67" i="5" s="1"/>
  <c r="I69" i="4"/>
  <c r="I55" i="5" s="1"/>
  <c r="I70" i="4"/>
  <c r="I178" i="5" s="1"/>
  <c r="I71" i="4"/>
  <c r="I131" i="5" s="1"/>
  <c r="I72" i="4"/>
  <c r="I58" i="5" s="1"/>
  <c r="I73" i="4"/>
  <c r="I74" i="4"/>
  <c r="I56" i="5" s="1"/>
  <c r="I75" i="4"/>
  <c r="I76" i="4"/>
  <c r="I57" i="5" s="1"/>
  <c r="I77" i="4"/>
  <c r="I116" i="5" s="1"/>
  <c r="I78" i="4"/>
  <c r="I93" i="5" s="1"/>
  <c r="I79" i="4"/>
  <c r="I94" i="5" s="1"/>
  <c r="I80" i="4"/>
  <c r="I95" i="5" s="1"/>
  <c r="I81" i="4"/>
  <c r="I90" i="5" s="1"/>
  <c r="I82" i="4"/>
  <c r="I89" i="5" s="1"/>
  <c r="I83" i="4"/>
  <c r="I88" i="5" s="1"/>
  <c r="I84" i="4"/>
  <c r="I91" i="5" s="1"/>
  <c r="I85" i="4"/>
  <c r="I92" i="5" s="1"/>
  <c r="I86" i="4"/>
  <c r="I54" i="5" s="1"/>
  <c r="I87" i="4"/>
  <c r="I88" i="4"/>
  <c r="I89" i="4"/>
  <c r="I181" i="5" s="1"/>
  <c r="I90" i="4"/>
  <c r="I130" i="5" s="1"/>
  <c r="I91" i="4"/>
  <c r="I92" i="4"/>
  <c r="I93" i="4"/>
  <c r="I33" i="5" s="1"/>
  <c r="I94" i="4"/>
  <c r="I95" i="4"/>
  <c r="I183" i="5" s="1"/>
  <c r="I96" i="4"/>
  <c r="I34" i="5" s="1"/>
  <c r="I97" i="4"/>
  <c r="I35" i="5" s="1"/>
  <c r="I98" i="4"/>
  <c r="I185" i="5" s="1"/>
  <c r="I99" i="4"/>
  <c r="I36" i="5" s="1"/>
  <c r="I100" i="4"/>
  <c r="I186" i="5" s="1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76" i="5" s="1"/>
  <c r="I117" i="4"/>
  <c r="I177" i="5" s="1"/>
  <c r="I118" i="4"/>
  <c r="I114" i="5" s="1"/>
  <c r="I119" i="4"/>
  <c r="I113" i="5" s="1"/>
  <c r="I120" i="4"/>
  <c r="I110" i="5" s="1"/>
  <c r="I121" i="4"/>
  <c r="I109" i="5" s="1"/>
  <c r="I122" i="4"/>
  <c r="I129" i="5" s="1"/>
  <c r="I123" i="4"/>
  <c r="I124" i="4"/>
  <c r="I49" i="5" s="1"/>
  <c r="I125" i="4"/>
  <c r="I126" i="4"/>
  <c r="I159" i="5" s="1"/>
  <c r="I127" i="4"/>
  <c r="I48" i="5" s="1"/>
  <c r="I128" i="4"/>
  <c r="I190" i="5" s="1"/>
  <c r="I129" i="4"/>
  <c r="I86" i="5" s="1"/>
  <c r="I130" i="4"/>
  <c r="I131" i="4"/>
  <c r="I152" i="5" s="1"/>
  <c r="I132" i="4"/>
  <c r="I133" i="4"/>
  <c r="I71" i="5" s="1"/>
  <c r="K71" i="5" s="1"/>
  <c r="I134" i="4"/>
  <c r="I135" i="4"/>
  <c r="I156" i="5" s="1"/>
  <c r="I136" i="4"/>
  <c r="I74" i="5" s="1"/>
  <c r="I137" i="4"/>
  <c r="I73" i="5" s="1"/>
  <c r="I138" i="4"/>
  <c r="I139" i="4"/>
  <c r="I189" i="5" s="1"/>
  <c r="I140" i="4"/>
  <c r="I141" i="4"/>
  <c r="I72" i="5" s="1"/>
  <c r="I142" i="4"/>
  <c r="I170" i="5" s="1"/>
  <c r="I143" i="4"/>
  <c r="I144" i="4"/>
  <c r="I50" i="5" s="1"/>
  <c r="I145" i="4"/>
  <c r="I146" i="4"/>
  <c r="I158" i="5" s="1"/>
  <c r="I147" i="4"/>
  <c r="I157" i="5" s="1"/>
  <c r="I148" i="4"/>
  <c r="I75" i="5" s="1"/>
  <c r="I149" i="4"/>
  <c r="I76" i="5" s="1"/>
  <c r="I150" i="4"/>
  <c r="I151" i="4"/>
  <c r="I135" i="5" s="1"/>
  <c r="I152" i="4"/>
  <c r="I52" i="5" s="1"/>
  <c r="I153" i="4"/>
  <c r="I154" i="4"/>
  <c r="I184" i="5" s="1"/>
  <c r="I155" i="4"/>
  <c r="I156" i="4"/>
  <c r="I157" i="4"/>
  <c r="I136" i="5" s="1"/>
  <c r="I158" i="4"/>
  <c r="I44" i="5" s="1"/>
  <c r="I159" i="4"/>
  <c r="I160" i="4"/>
  <c r="I182" i="5" s="1"/>
  <c r="I161" i="4"/>
  <c r="I45" i="5" s="1"/>
  <c r="I162" i="4"/>
  <c r="I161" i="5" s="1"/>
  <c r="I163" i="4"/>
  <c r="I164" i="4"/>
  <c r="I153" i="5" s="1"/>
  <c r="I165" i="4"/>
  <c r="I166" i="4"/>
  <c r="I28" i="5" s="1"/>
  <c r="I167" i="4"/>
  <c r="I29" i="5" s="1"/>
  <c r="I168" i="4"/>
  <c r="I83" i="5" s="1"/>
  <c r="I169" i="4"/>
  <c r="I84" i="5" s="1"/>
  <c r="I170" i="4"/>
  <c r="I25" i="5" s="1"/>
  <c r="I171" i="4"/>
  <c r="I26" i="5" s="1"/>
  <c r="I172" i="4"/>
  <c r="I27" i="5" s="1"/>
  <c r="I173" i="4"/>
  <c r="I40" i="5" s="1"/>
  <c r="I174" i="4"/>
  <c r="I41" i="5" s="1"/>
  <c r="I175" i="4"/>
  <c r="I13" i="5" s="1"/>
  <c r="I176" i="4"/>
  <c r="I14" i="5" s="1"/>
  <c r="I177" i="4"/>
  <c r="I162" i="5" s="1"/>
  <c r="I178" i="4"/>
  <c r="I38" i="5" s="1"/>
  <c r="I179" i="4"/>
  <c r="I37" i="5" s="1"/>
  <c r="I180" i="4"/>
  <c r="I181" i="4"/>
  <c r="I24" i="5" s="1"/>
  <c r="I182" i="4"/>
  <c r="I183" i="4"/>
  <c r="I184" i="4"/>
  <c r="I185" i="4"/>
  <c r="I20" i="5" s="1"/>
  <c r="I186" i="4"/>
  <c r="I21" i="5" s="1"/>
  <c r="I187" i="4"/>
  <c r="I188" i="4"/>
  <c r="I23" i="5" s="1"/>
  <c r="I189" i="4"/>
  <c r="I190" i="4"/>
  <c r="I143" i="5" s="1"/>
  <c r="I191" i="4"/>
  <c r="I145" i="5" s="1"/>
  <c r="I192" i="4"/>
  <c r="I147" i="5" s="1"/>
  <c r="I193" i="4"/>
  <c r="I103" i="5" s="1"/>
  <c r="I194" i="4"/>
  <c r="I195" i="4"/>
  <c r="I196" i="4"/>
  <c r="I141" i="5" s="1"/>
  <c r="I197" i="4"/>
  <c r="I119" i="5" s="1"/>
  <c r="I198" i="4"/>
  <c r="I117" i="5" s="1"/>
  <c r="I199" i="4"/>
  <c r="I118" i="5" s="1"/>
  <c r="I200" i="4"/>
  <c r="I201" i="4"/>
  <c r="I192" i="5" s="1"/>
  <c r="I202" i="4"/>
  <c r="I203" i="4"/>
  <c r="I122" i="5" s="1"/>
  <c r="I204" i="4"/>
  <c r="I123" i="5" s="1"/>
  <c r="I205" i="4"/>
  <c r="I124" i="5" s="1"/>
  <c r="I206" i="4"/>
  <c r="I125" i="5" s="1"/>
  <c r="I207" i="4"/>
  <c r="I102" i="5" s="1"/>
  <c r="I208" i="4"/>
  <c r="I179" i="5" s="1"/>
  <c r="I209" i="4"/>
  <c r="I132" i="5" s="1"/>
  <c r="I210" i="4"/>
  <c r="I180" i="5" s="1"/>
  <c r="I211" i="4"/>
  <c r="I133" i="5" s="1"/>
  <c r="I212" i="4"/>
  <c r="I105" i="5" s="1"/>
  <c r="I213" i="4"/>
  <c r="I214" i="4"/>
  <c r="I106" i="5" s="1"/>
  <c r="I215" i="4"/>
  <c r="I127" i="5" s="1"/>
  <c r="I216" i="4"/>
  <c r="I126" i="5" s="1"/>
  <c r="I217" i="4"/>
  <c r="I218" i="4"/>
  <c r="I219" i="4"/>
  <c r="I220" i="4"/>
  <c r="I221" i="4"/>
  <c r="I222" i="4"/>
  <c r="I223" i="4"/>
  <c r="I224" i="4"/>
  <c r="I169" i="5" s="1"/>
  <c r="I225" i="4"/>
  <c r="I226" i="4"/>
  <c r="I227" i="4"/>
  <c r="I228" i="4"/>
  <c r="I229" i="4"/>
  <c r="I230" i="4"/>
  <c r="I231" i="4"/>
  <c r="I10" i="4"/>
  <c r="I160" i="5" s="1"/>
  <c r="F10" i="5"/>
  <c r="G10" i="5" s="1"/>
  <c r="H10" i="5" s="1"/>
  <c r="F12" i="5"/>
  <c r="G12" i="5" s="1"/>
  <c r="H12" i="5" s="1"/>
  <c r="K12" i="5" s="1"/>
  <c r="F18" i="5"/>
  <c r="G18" i="5" s="1"/>
  <c r="H18" i="5" s="1"/>
  <c r="F19" i="5"/>
  <c r="G19" i="5" s="1"/>
  <c r="H19" i="5" s="1"/>
  <c r="F22" i="5"/>
  <c r="G22" i="5" s="1"/>
  <c r="F30" i="5"/>
  <c r="G30" i="5" s="1"/>
  <c r="F31" i="5"/>
  <c r="G31" i="5" s="1"/>
  <c r="H31" i="5" s="1"/>
  <c r="K31" i="5" s="1"/>
  <c r="F32" i="5"/>
  <c r="G32" i="5" s="1"/>
  <c r="F39" i="5"/>
  <c r="G39" i="5" s="1"/>
  <c r="H39" i="5" s="1"/>
  <c r="K39" i="5" s="1"/>
  <c r="F42" i="5"/>
  <c r="G42" i="5" s="1"/>
  <c r="F43" i="5"/>
  <c r="G43" i="5" s="1"/>
  <c r="F46" i="5"/>
  <c r="G46" i="5" s="1"/>
  <c r="F47" i="5"/>
  <c r="G47" i="5" s="1"/>
  <c r="F50" i="5"/>
  <c r="G50" i="5" s="1"/>
  <c r="F51" i="5"/>
  <c r="G51" i="5" s="1"/>
  <c r="H51" i="5" s="1"/>
  <c r="K51" i="5" s="1"/>
  <c r="F53" i="5"/>
  <c r="G53" i="5" s="1"/>
  <c r="F59" i="5"/>
  <c r="G59" i="5" s="1"/>
  <c r="F60" i="5"/>
  <c r="G60" i="5" s="1"/>
  <c r="F65" i="5"/>
  <c r="G65" i="5" s="1"/>
  <c r="H65" i="5" s="1"/>
  <c r="K65" i="5" s="1"/>
  <c r="F70" i="5"/>
  <c r="G70" i="5" s="1"/>
  <c r="F82" i="5"/>
  <c r="G82" i="5" s="1"/>
  <c r="H82" i="5" s="1"/>
  <c r="F85" i="5"/>
  <c r="G85" i="5" s="1"/>
  <c r="H85" i="5" s="1"/>
  <c r="K85" i="5" s="1"/>
  <c r="F87" i="5"/>
  <c r="G87" i="5" s="1"/>
  <c r="F96" i="5"/>
  <c r="G96" i="5" s="1"/>
  <c r="H96" i="5" s="1"/>
  <c r="K96" i="5" s="1"/>
  <c r="F97" i="5"/>
  <c r="G97" i="5" s="1"/>
  <c r="H97" i="5" s="1"/>
  <c r="K97" i="5" s="1"/>
  <c r="F98" i="5"/>
  <c r="G98" i="5" s="1"/>
  <c r="H98" i="5" s="1"/>
  <c r="F104" i="5"/>
  <c r="G104" i="5" s="1"/>
  <c r="H104" i="5" s="1"/>
  <c r="K104" i="5" s="1"/>
  <c r="F108" i="5"/>
  <c r="G108" i="5" s="1"/>
  <c r="F111" i="5"/>
  <c r="G111" i="5" s="1"/>
  <c r="F112" i="5"/>
  <c r="G112" i="5" s="1"/>
  <c r="H112" i="5" s="1"/>
  <c r="F115" i="5"/>
  <c r="G115" i="5" s="1"/>
  <c r="H115" i="5" s="1"/>
  <c r="K115" i="5" s="1"/>
  <c r="F122" i="5"/>
  <c r="G122" i="5" s="1"/>
  <c r="H122" i="5" s="1"/>
  <c r="K122" i="5" s="1"/>
  <c r="F128" i="5"/>
  <c r="G128" i="5" s="1"/>
  <c r="H128" i="5" s="1"/>
  <c r="K128" i="5" s="1"/>
  <c r="F144" i="5"/>
  <c r="G144" i="5" s="1"/>
  <c r="H144" i="5" s="1"/>
  <c r="K144" i="5" s="1"/>
  <c r="F146" i="5"/>
  <c r="G146" i="5" s="1"/>
  <c r="H146" i="5" s="1"/>
  <c r="F148" i="5"/>
  <c r="G148" i="5" s="1"/>
  <c r="H148" i="5" s="1"/>
  <c r="K148" i="5" s="1"/>
  <c r="F155" i="5"/>
  <c r="G155" i="5" s="1"/>
  <c r="H155" i="5" s="1"/>
  <c r="F163" i="5"/>
  <c r="G163" i="5" s="1"/>
  <c r="H163" i="5" s="1"/>
  <c r="K163" i="5" s="1"/>
  <c r="F164" i="5"/>
  <c r="G164" i="5" s="1"/>
  <c r="H164" i="5" s="1"/>
  <c r="K164" i="5" s="1"/>
  <c r="F165" i="5"/>
  <c r="G165" i="5" s="1"/>
  <c r="H165" i="5" s="1"/>
  <c r="K165" i="5" s="1"/>
  <c r="F166" i="5"/>
  <c r="G166" i="5" s="1"/>
  <c r="H166" i="5" s="1"/>
  <c r="F167" i="5"/>
  <c r="G167" i="5" s="1"/>
  <c r="H167" i="5" s="1"/>
  <c r="K167" i="5" s="1"/>
  <c r="F168" i="5"/>
  <c r="G168" i="5" s="1"/>
  <c r="H168" i="5" s="1"/>
  <c r="K168" i="5" s="1"/>
  <c r="F172" i="5"/>
  <c r="G172" i="5" s="1"/>
  <c r="H172" i="5" s="1"/>
  <c r="K172" i="5" s="1"/>
  <c r="F174" i="5"/>
  <c r="G174" i="5" s="1"/>
  <c r="H174" i="5" s="1"/>
  <c r="F187" i="5"/>
  <c r="G187" i="5" s="1"/>
  <c r="H187" i="5" s="1"/>
  <c r="F188" i="5"/>
  <c r="G188" i="5" s="1"/>
  <c r="H188" i="5" s="1"/>
  <c r="K188" i="5" s="1"/>
  <c r="F189" i="5"/>
  <c r="G189" i="5" s="1"/>
  <c r="H189" i="5" s="1"/>
  <c r="K189" i="5" s="1"/>
  <c r="F190" i="5"/>
  <c r="G190" i="5" s="1"/>
  <c r="H190" i="5" s="1"/>
  <c r="K190" i="5" s="1"/>
  <c r="F193" i="5"/>
  <c r="G193" i="5" s="1"/>
  <c r="H193" i="5" s="1"/>
  <c r="K193" i="5" s="1"/>
  <c r="F194" i="5"/>
  <c r="G194" i="5" s="1"/>
  <c r="H194" i="5" s="1"/>
  <c r="F196" i="5"/>
  <c r="G196" i="5" s="1"/>
  <c r="H196" i="5" s="1"/>
  <c r="F197" i="5"/>
  <c r="G197" i="5" s="1"/>
  <c r="H197" i="5" s="1"/>
  <c r="H11" i="4"/>
  <c r="F191" i="5" s="1"/>
  <c r="G191" i="5" s="1"/>
  <c r="H191" i="5" s="1"/>
  <c r="H12" i="4"/>
  <c r="F121" i="5" s="1"/>
  <c r="G121" i="5" s="1"/>
  <c r="H121" i="5" s="1"/>
  <c r="K121" i="5" s="1"/>
  <c r="H13" i="4"/>
  <c r="F107" i="5" s="1"/>
  <c r="G107" i="5" s="1"/>
  <c r="H107" i="5" s="1"/>
  <c r="K107" i="5" s="1"/>
  <c r="H14" i="4"/>
  <c r="F137" i="5" s="1"/>
  <c r="G137" i="5" s="1"/>
  <c r="H137" i="5" s="1"/>
  <c r="H15" i="4"/>
  <c r="F138" i="5" s="1"/>
  <c r="G138" i="5" s="1"/>
  <c r="H138" i="5" s="1"/>
  <c r="K138" i="5" s="1"/>
  <c r="H16" i="4"/>
  <c r="F175" i="5" s="1"/>
  <c r="G175" i="5" s="1"/>
  <c r="H175" i="5" s="1"/>
  <c r="H17" i="4"/>
  <c r="F61" i="5" s="1"/>
  <c r="G61" i="5" s="1"/>
  <c r="H61" i="5" s="1"/>
  <c r="H18" i="4"/>
  <c r="F62" i="5" s="1"/>
  <c r="G62" i="5" s="1"/>
  <c r="H62" i="5" s="1"/>
  <c r="K62" i="5" s="1"/>
  <c r="H19" i="4"/>
  <c r="H20" i="4"/>
  <c r="F63" i="5" s="1"/>
  <c r="G63" i="5" s="1"/>
  <c r="H21" i="4"/>
  <c r="F64" i="5" s="1"/>
  <c r="G64" i="5" s="1"/>
  <c r="H64" i="5" s="1"/>
  <c r="K64" i="5" s="1"/>
  <c r="H22" i="4"/>
  <c r="H23" i="4"/>
  <c r="F66" i="5" s="1"/>
  <c r="G66" i="5" s="1"/>
  <c r="H66" i="5" s="1"/>
  <c r="K66" i="5" s="1"/>
  <c r="H24" i="4"/>
  <c r="H25" i="4"/>
  <c r="H26" i="4"/>
  <c r="H27" i="4"/>
  <c r="H28" i="4"/>
  <c r="H29" i="4"/>
  <c r="H30" i="4"/>
  <c r="F173" i="5" s="1"/>
  <c r="G173" i="5" s="1"/>
  <c r="H173" i="5" s="1"/>
  <c r="K173" i="5" s="1"/>
  <c r="H31" i="4"/>
  <c r="F171" i="5" s="1"/>
  <c r="G171" i="5" s="1"/>
  <c r="H171" i="5" s="1"/>
  <c r="K171" i="5" s="1"/>
  <c r="H32" i="4"/>
  <c r="F15" i="5" s="1"/>
  <c r="G15" i="5" s="1"/>
  <c r="H15" i="5" s="1"/>
  <c r="K15" i="5" s="1"/>
  <c r="H33" i="4"/>
  <c r="F140" i="5" s="1"/>
  <c r="G140" i="5" s="1"/>
  <c r="H140" i="5" s="1"/>
  <c r="H34" i="4"/>
  <c r="F139" i="5" s="1"/>
  <c r="G139" i="5" s="1"/>
  <c r="H139" i="5" s="1"/>
  <c r="K139" i="5" s="1"/>
  <c r="H35" i="4"/>
  <c r="F16" i="5" s="1"/>
  <c r="G16" i="5" s="1"/>
  <c r="H16" i="5" s="1"/>
  <c r="H36" i="4"/>
  <c r="F154" i="5" s="1"/>
  <c r="G154" i="5" s="1"/>
  <c r="H154" i="5" s="1"/>
  <c r="H37" i="4"/>
  <c r="H38" i="4"/>
  <c r="H39" i="4"/>
  <c r="H40" i="4"/>
  <c r="H41" i="4"/>
  <c r="F17" i="5" s="1"/>
  <c r="G17" i="5" s="1"/>
  <c r="H17" i="5" s="1"/>
  <c r="H42" i="4"/>
  <c r="F149" i="5" s="1"/>
  <c r="G149" i="5" s="1"/>
  <c r="H149" i="5" s="1"/>
  <c r="K149" i="5" s="1"/>
  <c r="H43" i="4"/>
  <c r="F150" i="5" s="1"/>
  <c r="G150" i="5" s="1"/>
  <c r="H150" i="5" s="1"/>
  <c r="K150" i="5" s="1"/>
  <c r="H44" i="4"/>
  <c r="F151" i="5" s="1"/>
  <c r="G151" i="5" s="1"/>
  <c r="H151" i="5" s="1"/>
  <c r="K151" i="5" s="1"/>
  <c r="H45" i="4"/>
  <c r="H46" i="4"/>
  <c r="F195" i="5" s="1"/>
  <c r="G195" i="5" s="1"/>
  <c r="H195" i="5" s="1"/>
  <c r="H47" i="4"/>
  <c r="H48" i="4"/>
  <c r="F11" i="5" s="1"/>
  <c r="G11" i="5" s="1"/>
  <c r="H49" i="4"/>
  <c r="F8" i="5" s="1"/>
  <c r="G8" i="5" s="1"/>
  <c r="H8" i="5" s="1"/>
  <c r="K8" i="5" s="1"/>
  <c r="H50" i="4"/>
  <c r="F9" i="5" s="1"/>
  <c r="G9" i="5" s="1"/>
  <c r="H9" i="5" s="1"/>
  <c r="H51" i="4"/>
  <c r="F77" i="5" s="1"/>
  <c r="G77" i="5" s="1"/>
  <c r="H77" i="5" s="1"/>
  <c r="H52" i="4"/>
  <c r="F78" i="5" s="1"/>
  <c r="G78" i="5" s="1"/>
  <c r="H78" i="5" s="1"/>
  <c r="K78" i="5" s="1"/>
  <c r="H53" i="4"/>
  <c r="F79" i="5" s="1"/>
  <c r="G79" i="5" s="1"/>
  <c r="H79" i="5" s="1"/>
  <c r="H54" i="4"/>
  <c r="H55" i="4"/>
  <c r="F81" i="5" s="1"/>
  <c r="G81" i="5" s="1"/>
  <c r="H81" i="5" s="1"/>
  <c r="K81" i="5" s="1"/>
  <c r="H56" i="4"/>
  <c r="H57" i="4"/>
  <c r="F80" i="5" s="1"/>
  <c r="G80" i="5" s="1"/>
  <c r="H80" i="5" s="1"/>
  <c r="K80" i="5" s="1"/>
  <c r="H58" i="4"/>
  <c r="F142" i="5" s="1"/>
  <c r="G142" i="5" s="1"/>
  <c r="H142" i="5" s="1"/>
  <c r="H59" i="4"/>
  <c r="F134" i="5" s="1"/>
  <c r="G134" i="5" s="1"/>
  <c r="H134" i="5" s="1"/>
  <c r="H60" i="4"/>
  <c r="H61" i="4"/>
  <c r="H62" i="4"/>
  <c r="F120" i="5" s="1"/>
  <c r="G120" i="5" s="1"/>
  <c r="H120" i="5" s="1"/>
  <c r="H63" i="4"/>
  <c r="F101" i="5" s="1"/>
  <c r="G101" i="5" s="1"/>
  <c r="H101" i="5" s="1"/>
  <c r="K101" i="5" s="1"/>
  <c r="H64" i="4"/>
  <c r="F100" i="5" s="1"/>
  <c r="G100" i="5" s="1"/>
  <c r="H100" i="5" s="1"/>
  <c r="K100" i="5" s="1"/>
  <c r="H65" i="4"/>
  <c r="F99" i="5" s="1"/>
  <c r="G99" i="5" s="1"/>
  <c r="H99" i="5" s="1"/>
  <c r="K99" i="5" s="1"/>
  <c r="H66" i="4"/>
  <c r="F68" i="5" s="1"/>
  <c r="G68" i="5" s="1"/>
  <c r="H68" i="5" s="1"/>
  <c r="K68" i="5" s="1"/>
  <c r="H67" i="4"/>
  <c r="F69" i="5" s="1"/>
  <c r="G69" i="5" s="1"/>
  <c r="H69" i="5" s="1"/>
  <c r="H68" i="4"/>
  <c r="F67" i="5" s="1"/>
  <c r="G67" i="5" s="1"/>
  <c r="H67" i="5" s="1"/>
  <c r="K67" i="5" s="1"/>
  <c r="H69" i="4"/>
  <c r="F55" i="5" s="1"/>
  <c r="G55" i="5" s="1"/>
  <c r="H55" i="5" s="1"/>
  <c r="K55" i="5" s="1"/>
  <c r="H70" i="4"/>
  <c r="F178" i="5" s="1"/>
  <c r="G178" i="5" s="1"/>
  <c r="H178" i="5" s="1"/>
  <c r="H71" i="4"/>
  <c r="F131" i="5" s="1"/>
  <c r="G131" i="5" s="1"/>
  <c r="H131" i="5" s="1"/>
  <c r="K131" i="5" s="1"/>
  <c r="H72" i="4"/>
  <c r="F58" i="5" s="1"/>
  <c r="G58" i="5" s="1"/>
  <c r="H58" i="5" s="1"/>
  <c r="K58" i="5" s="1"/>
  <c r="H73" i="4"/>
  <c r="H74" i="4"/>
  <c r="F56" i="5" s="1"/>
  <c r="G56" i="5" s="1"/>
  <c r="H56" i="5" s="1"/>
  <c r="H75" i="4"/>
  <c r="H76" i="4"/>
  <c r="F57" i="5" s="1"/>
  <c r="G57" i="5" s="1"/>
  <c r="H57" i="5" s="1"/>
  <c r="H77" i="4"/>
  <c r="F116" i="5" s="1"/>
  <c r="G116" i="5" s="1"/>
  <c r="H116" i="5" s="1"/>
  <c r="H78" i="4"/>
  <c r="F93" i="5" s="1"/>
  <c r="G93" i="5" s="1"/>
  <c r="H93" i="5" s="1"/>
  <c r="H79" i="4"/>
  <c r="F94" i="5" s="1"/>
  <c r="G94" i="5" s="1"/>
  <c r="H94" i="5" s="1"/>
  <c r="H80" i="4"/>
  <c r="F95" i="5" s="1"/>
  <c r="G95" i="5" s="1"/>
  <c r="H95" i="5" s="1"/>
  <c r="K95" i="5" s="1"/>
  <c r="H81" i="4"/>
  <c r="F90" i="5" s="1"/>
  <c r="G90" i="5" s="1"/>
  <c r="H90" i="5" s="1"/>
  <c r="K90" i="5" s="1"/>
  <c r="H82" i="4"/>
  <c r="F89" i="5" s="1"/>
  <c r="G89" i="5" s="1"/>
  <c r="H89" i="5" s="1"/>
  <c r="K89" i="5" s="1"/>
  <c r="H83" i="4"/>
  <c r="F88" i="5" s="1"/>
  <c r="G88" i="5" s="1"/>
  <c r="H88" i="5" s="1"/>
  <c r="H84" i="4"/>
  <c r="F91" i="5" s="1"/>
  <c r="G91" i="5" s="1"/>
  <c r="H91" i="5" s="1"/>
  <c r="H85" i="4"/>
  <c r="F92" i="5" s="1"/>
  <c r="G92" i="5" s="1"/>
  <c r="H92" i="5" s="1"/>
  <c r="H86" i="4"/>
  <c r="F54" i="5" s="1"/>
  <c r="G54" i="5" s="1"/>
  <c r="H87" i="4"/>
  <c r="H88" i="4"/>
  <c r="H89" i="4"/>
  <c r="F181" i="5" s="1"/>
  <c r="G181" i="5" s="1"/>
  <c r="H181" i="5" s="1"/>
  <c r="H90" i="4"/>
  <c r="F130" i="5" s="1"/>
  <c r="G130" i="5" s="1"/>
  <c r="H130" i="5" s="1"/>
  <c r="K130" i="5" s="1"/>
  <c r="H91" i="4"/>
  <c r="H92" i="4"/>
  <c r="H93" i="4"/>
  <c r="F33" i="5" s="1"/>
  <c r="G33" i="5" s="1"/>
  <c r="H33" i="5" s="1"/>
  <c r="K33" i="5" s="1"/>
  <c r="H94" i="4"/>
  <c r="H95" i="4"/>
  <c r="F183" i="5" s="1"/>
  <c r="G183" i="5" s="1"/>
  <c r="H183" i="5" s="1"/>
  <c r="K183" i="5" s="1"/>
  <c r="H96" i="4"/>
  <c r="F34" i="5" s="1"/>
  <c r="G34" i="5" s="1"/>
  <c r="H34" i="5" s="1"/>
  <c r="H97" i="4"/>
  <c r="F35" i="5" s="1"/>
  <c r="G35" i="5" s="1"/>
  <c r="H35" i="5" s="1"/>
  <c r="K35" i="5" s="1"/>
  <c r="H98" i="4"/>
  <c r="F185" i="5" s="1"/>
  <c r="G185" i="5" s="1"/>
  <c r="H185" i="5" s="1"/>
  <c r="H99" i="4"/>
  <c r="F36" i="5" s="1"/>
  <c r="G36" i="5" s="1"/>
  <c r="H36" i="5" s="1"/>
  <c r="K36" i="5" s="1"/>
  <c r="H100" i="4"/>
  <c r="F186" i="5" s="1"/>
  <c r="G186" i="5" s="1"/>
  <c r="H186" i="5" s="1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F176" i="5" s="1"/>
  <c r="G176" i="5" s="1"/>
  <c r="H176" i="5" s="1"/>
  <c r="H117" i="4"/>
  <c r="F177" i="5" s="1"/>
  <c r="G177" i="5" s="1"/>
  <c r="H177" i="5" s="1"/>
  <c r="K177" i="5" s="1"/>
  <c r="H118" i="4"/>
  <c r="F114" i="5" s="1"/>
  <c r="G114" i="5" s="1"/>
  <c r="H114" i="5" s="1"/>
  <c r="H119" i="4"/>
  <c r="F113" i="5" s="1"/>
  <c r="G113" i="5" s="1"/>
  <c r="H113" i="5" s="1"/>
  <c r="H120" i="4"/>
  <c r="F110" i="5" s="1"/>
  <c r="G110" i="5" s="1"/>
  <c r="H110" i="5" s="1"/>
  <c r="H121" i="4"/>
  <c r="F109" i="5" s="1"/>
  <c r="G109" i="5" s="1"/>
  <c r="H109" i="5" s="1"/>
  <c r="H122" i="4"/>
  <c r="F129" i="5" s="1"/>
  <c r="G129" i="5" s="1"/>
  <c r="H129" i="5" s="1"/>
  <c r="H123" i="4"/>
  <c r="H124" i="4"/>
  <c r="F49" i="5" s="1"/>
  <c r="G49" i="5" s="1"/>
  <c r="H125" i="4"/>
  <c r="H126" i="4"/>
  <c r="F159" i="5" s="1"/>
  <c r="G159" i="5" s="1"/>
  <c r="H159" i="5" s="1"/>
  <c r="K159" i="5" s="1"/>
  <c r="H127" i="4"/>
  <c r="F48" i="5" s="1"/>
  <c r="G48" i="5" s="1"/>
  <c r="H128" i="4"/>
  <c r="H129" i="4"/>
  <c r="F86" i="5" s="1"/>
  <c r="G86" i="5" s="1"/>
  <c r="H130" i="4"/>
  <c r="H131" i="4"/>
  <c r="F152" i="5" s="1"/>
  <c r="G152" i="5" s="1"/>
  <c r="H152" i="5" s="1"/>
  <c r="K152" i="5" s="1"/>
  <c r="H132" i="4"/>
  <c r="H133" i="4"/>
  <c r="F71" i="5" s="1"/>
  <c r="G71" i="5" s="1"/>
  <c r="H134" i="4"/>
  <c r="H135" i="4"/>
  <c r="F156" i="5" s="1"/>
  <c r="G156" i="5" s="1"/>
  <c r="H156" i="5" s="1"/>
  <c r="K156" i="5" s="1"/>
  <c r="H136" i="4"/>
  <c r="F74" i="5" s="1"/>
  <c r="G74" i="5" s="1"/>
  <c r="H74" i="5" s="1"/>
  <c r="K74" i="5" s="1"/>
  <c r="H137" i="4"/>
  <c r="F73" i="5" s="1"/>
  <c r="G73" i="5" s="1"/>
  <c r="H73" i="5" s="1"/>
  <c r="K73" i="5" s="1"/>
  <c r="H138" i="4"/>
  <c r="H139" i="4"/>
  <c r="H140" i="4"/>
  <c r="H141" i="4"/>
  <c r="F72" i="5" s="1"/>
  <c r="G72" i="5" s="1"/>
  <c r="H72" i="5" s="1"/>
  <c r="H142" i="4"/>
  <c r="F170" i="5" s="1"/>
  <c r="G170" i="5" s="1"/>
  <c r="H170" i="5" s="1"/>
  <c r="H143" i="4"/>
  <c r="H144" i="4"/>
  <c r="H145" i="4"/>
  <c r="H146" i="4"/>
  <c r="F158" i="5" s="1"/>
  <c r="G158" i="5" s="1"/>
  <c r="H158" i="5" s="1"/>
  <c r="K158" i="5" s="1"/>
  <c r="H147" i="4"/>
  <c r="F157" i="5" s="1"/>
  <c r="G157" i="5" s="1"/>
  <c r="H157" i="5" s="1"/>
  <c r="K157" i="5" s="1"/>
  <c r="H148" i="4"/>
  <c r="F75" i="5" s="1"/>
  <c r="G75" i="5" s="1"/>
  <c r="H75" i="5" s="1"/>
  <c r="K75" i="5" s="1"/>
  <c r="H149" i="4"/>
  <c r="F76" i="5" s="1"/>
  <c r="G76" i="5" s="1"/>
  <c r="H76" i="5" s="1"/>
  <c r="H150" i="4"/>
  <c r="H151" i="4"/>
  <c r="F135" i="5" s="1"/>
  <c r="G135" i="5" s="1"/>
  <c r="H135" i="5" s="1"/>
  <c r="K135" i="5" s="1"/>
  <c r="H152" i="4"/>
  <c r="F52" i="5" s="1"/>
  <c r="G52" i="5" s="1"/>
  <c r="H153" i="4"/>
  <c r="H154" i="4"/>
  <c r="F184" i="5" s="1"/>
  <c r="G184" i="5" s="1"/>
  <c r="H184" i="5" s="1"/>
  <c r="K184" i="5" s="1"/>
  <c r="H155" i="4"/>
  <c r="H156" i="4"/>
  <c r="H157" i="4"/>
  <c r="F136" i="5" s="1"/>
  <c r="G136" i="5" s="1"/>
  <c r="H136" i="5" s="1"/>
  <c r="K136" i="5" s="1"/>
  <c r="H158" i="4"/>
  <c r="F44" i="5" s="1"/>
  <c r="G44" i="5" s="1"/>
  <c r="H159" i="4"/>
  <c r="H160" i="4"/>
  <c r="F182" i="5" s="1"/>
  <c r="G182" i="5" s="1"/>
  <c r="H182" i="5" s="1"/>
  <c r="K182" i="5" s="1"/>
  <c r="H161" i="4"/>
  <c r="F45" i="5" s="1"/>
  <c r="G45" i="5" s="1"/>
  <c r="H162" i="4"/>
  <c r="F161" i="5" s="1"/>
  <c r="G161" i="5" s="1"/>
  <c r="H161" i="5" s="1"/>
  <c r="H163" i="4"/>
  <c r="H164" i="4"/>
  <c r="F153" i="5" s="1"/>
  <c r="G153" i="5" s="1"/>
  <c r="H153" i="5" s="1"/>
  <c r="K153" i="5" s="1"/>
  <c r="H165" i="4"/>
  <c r="H166" i="4"/>
  <c r="F28" i="5" s="1"/>
  <c r="G28" i="5" s="1"/>
  <c r="H28" i="5" s="1"/>
  <c r="H167" i="4"/>
  <c r="F29" i="5" s="1"/>
  <c r="G29" i="5" s="1"/>
  <c r="H29" i="5" s="1"/>
  <c r="H168" i="4"/>
  <c r="F83" i="5" s="1"/>
  <c r="G83" i="5" s="1"/>
  <c r="H83" i="5" s="1"/>
  <c r="H169" i="4"/>
  <c r="F84" i="5" s="1"/>
  <c r="G84" i="5" s="1"/>
  <c r="H84" i="5" s="1"/>
  <c r="H170" i="4"/>
  <c r="F25" i="5" s="1"/>
  <c r="G25" i="5" s="1"/>
  <c r="H25" i="5" s="1"/>
  <c r="K25" i="5" s="1"/>
  <c r="H171" i="4"/>
  <c r="F26" i="5" s="1"/>
  <c r="G26" i="5" s="1"/>
  <c r="H26" i="5" s="1"/>
  <c r="K26" i="5" s="1"/>
  <c r="H172" i="4"/>
  <c r="F27" i="5" s="1"/>
  <c r="G27" i="5" s="1"/>
  <c r="H27" i="5" s="1"/>
  <c r="H173" i="4"/>
  <c r="F40" i="5" s="1"/>
  <c r="G40" i="5" s="1"/>
  <c r="H40" i="5" s="1"/>
  <c r="K40" i="5" s="1"/>
  <c r="H174" i="4"/>
  <c r="F41" i="5" s="1"/>
  <c r="G41" i="5" s="1"/>
  <c r="H41" i="5" s="1"/>
  <c r="K41" i="5" s="1"/>
  <c r="H175" i="4"/>
  <c r="F13" i="5" s="1"/>
  <c r="G13" i="5" s="1"/>
  <c r="H13" i="5" s="1"/>
  <c r="K13" i="5" s="1"/>
  <c r="H176" i="4"/>
  <c r="F14" i="5" s="1"/>
  <c r="G14" i="5" s="1"/>
  <c r="H14" i="5" s="1"/>
  <c r="K14" i="5" s="1"/>
  <c r="H177" i="4"/>
  <c r="F162" i="5" s="1"/>
  <c r="G162" i="5" s="1"/>
  <c r="H162" i="5" s="1"/>
  <c r="K162" i="5" s="1"/>
  <c r="H178" i="4"/>
  <c r="F38" i="5" s="1"/>
  <c r="G38" i="5" s="1"/>
  <c r="H38" i="5" s="1"/>
  <c r="H179" i="4"/>
  <c r="F37" i="5" s="1"/>
  <c r="G37" i="5" s="1"/>
  <c r="H180" i="4"/>
  <c r="H181" i="4"/>
  <c r="F24" i="5" s="1"/>
  <c r="G24" i="5" s="1"/>
  <c r="H24" i="5" s="1"/>
  <c r="H182" i="4"/>
  <c r="H183" i="4"/>
  <c r="H184" i="4"/>
  <c r="H185" i="4"/>
  <c r="F20" i="5" s="1"/>
  <c r="G20" i="5" s="1"/>
  <c r="H20" i="5" s="1"/>
  <c r="K20" i="5" s="1"/>
  <c r="H186" i="4"/>
  <c r="F21" i="5" s="1"/>
  <c r="G21" i="5" s="1"/>
  <c r="H21" i="5" s="1"/>
  <c r="H187" i="4"/>
  <c r="H188" i="4"/>
  <c r="F23" i="5" s="1"/>
  <c r="G23" i="5" s="1"/>
  <c r="H23" i="5" s="1"/>
  <c r="K23" i="5" s="1"/>
  <c r="H189" i="4"/>
  <c r="H190" i="4"/>
  <c r="F143" i="5" s="1"/>
  <c r="G143" i="5" s="1"/>
  <c r="H143" i="5" s="1"/>
  <c r="K143" i="5" s="1"/>
  <c r="H191" i="4"/>
  <c r="F145" i="5" s="1"/>
  <c r="G145" i="5" s="1"/>
  <c r="H145" i="5" s="1"/>
  <c r="H192" i="4"/>
  <c r="F147" i="5" s="1"/>
  <c r="G147" i="5" s="1"/>
  <c r="H147" i="5" s="1"/>
  <c r="K147" i="5" s="1"/>
  <c r="H193" i="4"/>
  <c r="F103" i="5" s="1"/>
  <c r="G103" i="5" s="1"/>
  <c r="H194" i="4"/>
  <c r="H195" i="4"/>
  <c r="H196" i="4"/>
  <c r="F141" i="5" s="1"/>
  <c r="G141" i="5" s="1"/>
  <c r="H141" i="5" s="1"/>
  <c r="H197" i="4"/>
  <c r="F119" i="5" s="1"/>
  <c r="G119" i="5" s="1"/>
  <c r="H119" i="5" s="1"/>
  <c r="H198" i="4"/>
  <c r="F117" i="5" s="1"/>
  <c r="G117" i="5" s="1"/>
  <c r="H117" i="5" s="1"/>
  <c r="H199" i="4"/>
  <c r="F118" i="5" s="1"/>
  <c r="G118" i="5" s="1"/>
  <c r="H118" i="5" s="1"/>
  <c r="H200" i="4"/>
  <c r="H201" i="4"/>
  <c r="F192" i="5" s="1"/>
  <c r="G192" i="5" s="1"/>
  <c r="H192" i="5" s="1"/>
  <c r="H202" i="4"/>
  <c r="H203" i="4"/>
  <c r="H204" i="4"/>
  <c r="F123" i="5" s="1"/>
  <c r="G123" i="5" s="1"/>
  <c r="H123" i="5" s="1"/>
  <c r="K123" i="5" s="1"/>
  <c r="H205" i="4"/>
  <c r="F124" i="5" s="1"/>
  <c r="G124" i="5" s="1"/>
  <c r="H124" i="5" s="1"/>
  <c r="H206" i="4"/>
  <c r="F125" i="5" s="1"/>
  <c r="G125" i="5" s="1"/>
  <c r="H125" i="5" s="1"/>
  <c r="H207" i="4"/>
  <c r="F102" i="5" s="1"/>
  <c r="G102" i="5" s="1"/>
  <c r="H102" i="5" s="1"/>
  <c r="H208" i="4"/>
  <c r="F179" i="5" s="1"/>
  <c r="G179" i="5" s="1"/>
  <c r="H179" i="5" s="1"/>
  <c r="K179" i="5" s="1"/>
  <c r="H209" i="4"/>
  <c r="F132" i="5" s="1"/>
  <c r="G132" i="5" s="1"/>
  <c r="H132" i="5" s="1"/>
  <c r="K132" i="5" s="1"/>
  <c r="H210" i="4"/>
  <c r="F180" i="5" s="1"/>
  <c r="G180" i="5" s="1"/>
  <c r="H180" i="5" s="1"/>
  <c r="H211" i="4"/>
  <c r="F133" i="5" s="1"/>
  <c r="G133" i="5" s="1"/>
  <c r="H133" i="5" s="1"/>
  <c r="K133" i="5" s="1"/>
  <c r="H212" i="4"/>
  <c r="F105" i="5" s="1"/>
  <c r="G105" i="5" s="1"/>
  <c r="H213" i="4"/>
  <c r="H214" i="4"/>
  <c r="F106" i="5" s="1"/>
  <c r="G106" i="5" s="1"/>
  <c r="H215" i="4"/>
  <c r="F127" i="5" s="1"/>
  <c r="G127" i="5" s="1"/>
  <c r="H127" i="5" s="1"/>
  <c r="K127" i="5" s="1"/>
  <c r="H216" i="4"/>
  <c r="F126" i="5" s="1"/>
  <c r="G126" i="5" s="1"/>
  <c r="H126" i="5" s="1"/>
  <c r="K126" i="5" s="1"/>
  <c r="H217" i="4"/>
  <c r="H218" i="4"/>
  <c r="H219" i="4"/>
  <c r="H220" i="4"/>
  <c r="H221" i="4"/>
  <c r="H222" i="4"/>
  <c r="H223" i="4"/>
  <c r="H224" i="4"/>
  <c r="F169" i="5" s="1"/>
  <c r="G169" i="5" s="1"/>
  <c r="H169" i="5" s="1"/>
  <c r="H225" i="4"/>
  <c r="H226" i="4"/>
  <c r="H227" i="4"/>
  <c r="H228" i="4"/>
  <c r="H229" i="4"/>
  <c r="H230" i="4"/>
  <c r="H231" i="4"/>
  <c r="H10" i="4"/>
  <c r="F160" i="5" s="1"/>
  <c r="G160" i="5" s="1"/>
  <c r="H160" i="5" s="1"/>
  <c r="K160" i="5" s="1"/>
  <c r="K129" i="5" l="1"/>
  <c r="I99" i="5"/>
  <c r="K38" i="5"/>
  <c r="K28" i="5"/>
  <c r="K186" i="5"/>
  <c r="K57" i="5"/>
  <c r="K175" i="5"/>
  <c r="K169" i="5"/>
  <c r="K125" i="5"/>
  <c r="K176" i="5"/>
  <c r="K9" i="5"/>
  <c r="K137" i="5"/>
  <c r="K124" i="5"/>
  <c r="K24" i="5"/>
  <c r="K84" i="5"/>
  <c r="K109" i="5"/>
  <c r="K92" i="5"/>
  <c r="K94" i="5"/>
  <c r="K69" i="5"/>
  <c r="K98" i="5"/>
  <c r="K118" i="5"/>
  <c r="K180" i="5"/>
  <c r="K117" i="5"/>
  <c r="K21" i="5"/>
  <c r="K161" i="5"/>
  <c r="K91" i="5"/>
  <c r="K93" i="5"/>
  <c r="K154" i="5"/>
  <c r="K141" i="5"/>
  <c r="K27" i="5"/>
  <c r="K185" i="5"/>
  <c r="K119" i="5"/>
  <c r="K145" i="5"/>
  <c r="K29" i="5"/>
  <c r="K76" i="5"/>
  <c r="K113" i="5"/>
  <c r="K181" i="5"/>
  <c r="K116" i="5"/>
  <c r="K134" i="5"/>
  <c r="K79" i="5"/>
  <c r="K17" i="5"/>
  <c r="K16" i="5"/>
  <c r="K61" i="5"/>
  <c r="K191" i="5"/>
  <c r="K102" i="5"/>
  <c r="K192" i="5"/>
  <c r="K72" i="5"/>
  <c r="K77" i="5"/>
  <c r="K140" i="5"/>
  <c r="K83" i="5"/>
  <c r="K34" i="5"/>
  <c r="K194" i="5"/>
  <c r="K18" i="5"/>
  <c r="K114" i="5"/>
  <c r="K178" i="5"/>
  <c r="K10" i="5"/>
  <c r="K170" i="5"/>
  <c r="K142" i="5"/>
  <c r="K197" i="5"/>
  <c r="K82" i="5"/>
  <c r="K19" i="5"/>
  <c r="K63" i="5"/>
  <c r="K48" i="5"/>
  <c r="K32" i="5"/>
  <c r="K196" i="5"/>
  <c r="K110" i="5"/>
  <c r="K146" i="5"/>
  <c r="K111" i="5"/>
  <c r="K70" i="5"/>
  <c r="K50" i="5"/>
  <c r="K42" i="5"/>
  <c r="K166" i="5"/>
  <c r="K105" i="5"/>
  <c r="K47" i="5"/>
  <c r="K187" i="5"/>
  <c r="K103" i="5"/>
  <c r="K46" i="5"/>
  <c r="K22" i="5"/>
  <c r="K174" i="5"/>
  <c r="K87" i="5"/>
  <c r="K54" i="5"/>
  <c r="K86" i="5"/>
  <c r="K49" i="5"/>
  <c r="K60" i="5"/>
  <c r="K37" i="5"/>
  <c r="K120" i="5"/>
  <c r="K195" i="5"/>
  <c r="K59" i="5"/>
  <c r="K11" i="5"/>
  <c r="K45" i="5"/>
  <c r="K108" i="5"/>
  <c r="K53" i="5"/>
  <c r="K44" i="5"/>
  <c r="K88" i="5"/>
  <c r="K112" i="5"/>
  <c r="K56" i="5"/>
  <c r="K155" i="5"/>
  <c r="K106" i="5"/>
  <c r="K52" i="5"/>
  <c r="K43" i="5"/>
</calcChain>
</file>

<file path=xl/sharedStrings.xml><?xml version="1.0" encoding="utf-8"?>
<sst xmlns="http://schemas.openxmlformats.org/spreadsheetml/2006/main" count="1423" uniqueCount="924">
  <si>
    <t>Продажи ГП по контрагентам</t>
  </si>
  <si>
    <t>Параметры:</t>
  </si>
  <si>
    <t>Данные продаж: В валюте упр. учета с НДС</t>
  </si>
  <si>
    <t>Количество</t>
  </si>
  <si>
    <t>Объем, дал</t>
  </si>
  <si>
    <t>Итого</t>
  </si>
  <si>
    <t>Отбор:</t>
  </si>
  <si>
    <t>Номенклатура</t>
  </si>
  <si>
    <t>Аперитив "Father's old barrel Apricot" 0,5л 35%</t>
  </si>
  <si>
    <t xml:space="preserve">Аперитив "Father's old barrel Apricot" 0,5л 35% V2.0 </t>
  </si>
  <si>
    <t>Бальзам "РГК. Карельский сбор" 0,5л 40%</t>
  </si>
  <si>
    <t>Бальзам "Русский гарант качества карельский сбор" 0,5л 40%</t>
  </si>
  <si>
    <t>Бренди "Darkberry" 0,25л 40%</t>
  </si>
  <si>
    <t>Бренди "Darkberry" 0,5л 40%</t>
  </si>
  <si>
    <t>Бренди "Father's old barrel" 0,5л 40%</t>
  </si>
  <si>
    <t>Бренди "Баррель" 0,1л 40%</t>
  </si>
  <si>
    <t>Бренди "Баррель" 0,25л 40%</t>
  </si>
  <si>
    <t>Бренди "Баррель" 0,5л 40%</t>
  </si>
  <si>
    <t>Бренди "ШУСТОВ (SHUSTOFF)" 0,5л 40%</t>
  </si>
  <si>
    <t>Виски "MANCATCHER" 0,1л 40%</t>
  </si>
  <si>
    <t>Виски "MANCATCHER" 0,25л 40% зеленая бутылка</t>
  </si>
  <si>
    <t>Виски "MANCATCHER" 0,25л 40% прозрачная бутылка</t>
  </si>
  <si>
    <t>Виски "MANCATCHER" 0,5л 40% зеленая бутылка</t>
  </si>
  <si>
    <t>Виски "MANCATCHER" 0,5л 40% прозрачная бутылка</t>
  </si>
  <si>
    <t>Виски "MANCATCHER" купажированный 0,5л 40%</t>
  </si>
  <si>
    <t>Виски "Блэк Корсар" 0,5л 40%</t>
  </si>
  <si>
    <t>Водка "Анти Дот Грин" 0,5л 40%</t>
  </si>
  <si>
    <t>Водка "Анти Дот Еллоу" 0,5л 40%</t>
  </si>
  <si>
    <t>Водка "Анти Дот Рэд" 0,5л 40%</t>
  </si>
  <si>
    <t>Водка "Веда" 0,5л 40%</t>
  </si>
  <si>
    <t>Водка "Гжелка классическая" 0,5л 40%</t>
  </si>
  <si>
    <t>Водка "Гжелка" 0,25л 40%</t>
  </si>
  <si>
    <t>Водка "Настоящая Крафтовая" 0,1л 40%</t>
  </si>
  <si>
    <t>Водка "Настоящая Крафтовая" 0,25л 40%</t>
  </si>
  <si>
    <t>Водка "Настоящая Крафтовая" 0,5л 40%</t>
  </si>
  <si>
    <t>Водка "Настоящая Крафтовая" 0,7л 40%</t>
  </si>
  <si>
    <t>Водка "Настоящая Крафтовая" 1л 40%</t>
  </si>
  <si>
    <t>Водка "Настоящая Органик" 0,5л 40%</t>
  </si>
  <si>
    <t>Водка "РГК. Мягкая на березовом соке" 0,5л 40%</t>
  </si>
  <si>
    <t>Водка "Ржевка беспохмельная" 0,5л 38%</t>
  </si>
  <si>
    <t>Водка "Ржевка" 0,5л 40%</t>
  </si>
  <si>
    <t>Водка "Российская корона оригинальная" 0,5л 40% (экспорт)</t>
  </si>
  <si>
    <t>Водка "Российская корона оригинальная" 0,7л 40% (экспорт)</t>
  </si>
  <si>
    <t>Водка "Российская корона премиум" 0,5л 40% (экспорт)</t>
  </si>
  <si>
    <t>Водка "Российская корона премиум" 0,7л 40% (экспорт)</t>
  </si>
  <si>
    <t>Водка "Росспиртпром Коллекционная" 0,25л 40%</t>
  </si>
  <si>
    <t>Водка "Росспиртпром Коллекционная" 0,5л 40%</t>
  </si>
  <si>
    <t>Водка "Росспиртпром на спирте "Альфа"" 0,5л 40%</t>
  </si>
  <si>
    <t>Водка "Русский гарантъ качества мягкая на березовом соке" 0,5л 40%</t>
  </si>
  <si>
    <t>Водка "Русский гарантъ качества" 0,5л 40%</t>
  </si>
  <si>
    <t>Водка "Сибирские морозы крепкие" 0,5л 40%</t>
  </si>
  <si>
    <t>Водка "Сказка" 0,1л 40% стакан</t>
  </si>
  <si>
    <t>Водка "Сказка" 0,25л 40%</t>
  </si>
  <si>
    <t>Водка "Сказка" 0,5л 40%</t>
  </si>
  <si>
    <t>Водка "ТМ АШАН" 0,1л 40%</t>
  </si>
  <si>
    <t>Водка "ТМ АШАН" 0,25л 40%</t>
  </si>
  <si>
    <t>Водка "ТМ АШАН" 0,5л 40%</t>
  </si>
  <si>
    <t>Водка "ТМ АШАН" 0,7л 40%</t>
  </si>
  <si>
    <t>Водка "ТМ АШАН" 1л 40%</t>
  </si>
  <si>
    <t>Водка "Юбилейная" 0,5л 40%</t>
  </si>
  <si>
    <t>Джин "Gletcher Pink" 0,5л 40%</t>
  </si>
  <si>
    <t>Джин "Gletcher" 0,5л 40%</t>
  </si>
  <si>
    <t>Коктейль "Monte Choco DARK CHOCOLATE" 0,5л 40%</t>
  </si>
  <si>
    <t xml:space="preserve">Коктейль "Monte Choco DARK CHOCOLATE" 0,5л 40% V2.0 </t>
  </si>
  <si>
    <t>Коктейль "Monte Choco виноград" 0,5л 30%</t>
  </si>
  <si>
    <t>Коктейль "Monte Choco вишня" 0,5л 30%</t>
  </si>
  <si>
    <t xml:space="preserve">Коктейль "Monte Choco вишня" 0,5л 30% V2.0 </t>
  </si>
  <si>
    <t>Коктейль "Monte Choco шоколад" 0,5л 30%</t>
  </si>
  <si>
    <t xml:space="preserve">Коктейль "Monte Choco шоколад" 0,5л 30% V2.0 </t>
  </si>
  <si>
    <t>Коньяк "Chevalier VSOP" 5 0,5л 40%</t>
  </si>
  <si>
    <t>Коньяк "Chevalier XO" 7 0,5л 40%</t>
  </si>
  <si>
    <t>Коньяк "Father's old barrel FE" 5 0,5л 40% ПУ стакан</t>
  </si>
  <si>
    <t>Коньяк "Father's old barrel" 10 0,5л 40%</t>
  </si>
  <si>
    <t>Коньяк "Father's old barrel" 10 1л 40%</t>
  </si>
  <si>
    <t>Коньяк "Father's old barrel" 3 0,5л 40%</t>
  </si>
  <si>
    <t xml:space="preserve">Коньяк "Father's old barrel" 4 0,25л 40% V2.0 </t>
  </si>
  <si>
    <t>Коньяк "Father's old barrel" 4 0,5л 40%</t>
  </si>
  <si>
    <t xml:space="preserve">Коньяк "Father's old barrel" 4 0,5л 40% V2.0 </t>
  </si>
  <si>
    <t>Коньяк "Father's old barrel" 5 0,1л 40%</t>
  </si>
  <si>
    <t xml:space="preserve">Коньяк "Father's old barrel" 5 0,1л 40% V2.0 </t>
  </si>
  <si>
    <t>Коньяк "Father's old barrel" 5 0,25л 40%</t>
  </si>
  <si>
    <t xml:space="preserve">Коньяк "Father's old barrel" 5 0,25л 40% V2.0 </t>
  </si>
  <si>
    <t>Коньяк "Father's old barrel" 5 0,5л 40%</t>
  </si>
  <si>
    <t xml:space="preserve">Коньяк "Father's old barrel" 5 0,5л 40% V2.0 </t>
  </si>
  <si>
    <t>Коньяк "Father's old barrel" 5 0,5л 40% п/у 2 стопки</t>
  </si>
  <si>
    <t>Коньяк "Father's old barrel" 5 0,7л 40%</t>
  </si>
  <si>
    <t>Коньяк "Father's old barrel" 5 1л 40% круглая бутылка</t>
  </si>
  <si>
    <t>Коньяк "Father's old barrel" 5 1л 40% фирменная бутылка</t>
  </si>
  <si>
    <t>Коньяк "Father's old barrel" 7 0,5л 40%</t>
  </si>
  <si>
    <t>Коньяк "Father's old barrel" 7 1л 40%</t>
  </si>
  <si>
    <t xml:space="preserve">Коньяк "Monte choco" 3 0,25л 40% V2.0 </t>
  </si>
  <si>
    <t>Коньяк "Monte choco" 3 0,5л 40%</t>
  </si>
  <si>
    <t xml:space="preserve">Коньяк "Monte choco" 3 0,5л 40% V2.0 </t>
  </si>
  <si>
    <t xml:space="preserve">Коньяк "Monte choco" 5 0,25л 40% V2.0 </t>
  </si>
  <si>
    <t>Коньяк "Monte choco" 5 0,5л 40%</t>
  </si>
  <si>
    <t xml:space="preserve">Коньяк "Monte choco" 5 0,5л 40% V2.0 </t>
  </si>
  <si>
    <t>Коньяк "Monte choco" 5 0,5л 40% п/у</t>
  </si>
  <si>
    <t>Коньяк "Monte choco" 5 1л 40%</t>
  </si>
  <si>
    <t>Коньяк "Дубовый бочонок" 5 0,5л 40%</t>
  </si>
  <si>
    <t>Коньяк "Красный дуб" 4 0,25л 40%</t>
  </si>
  <si>
    <t>Коньяк "Красный дуб" 4 0,5л 40%</t>
  </si>
  <si>
    <t>Коньяк "Красный дуб" 5 0,25л 40%</t>
  </si>
  <si>
    <t>Коньяк "Красный дуб" 5 0,5л 40%</t>
  </si>
  <si>
    <t>Коньяк "Кутузов" 4 0,1л 40%</t>
  </si>
  <si>
    <t>Коньяк "Кутузов" 4 0,25л 40%</t>
  </si>
  <si>
    <t>Коньяк "Кутузов" 4 0,5л 40%</t>
  </si>
  <si>
    <t>Коньяк "Пять звездочек" 5 0,1л 40%</t>
  </si>
  <si>
    <t>Коньяк "Пять звездочек" 5 0,1л 40% стакан</t>
  </si>
  <si>
    <t>Коньяк "Пять звездочек" 5 0,25л 40%</t>
  </si>
  <si>
    <t>Коньяк "Пять звездочек" 5 0,45л 40%</t>
  </si>
  <si>
    <t>Коньяк "Пять звездочек" 5 0,5л 40%</t>
  </si>
  <si>
    <t>Коньяк "Северная звезда" 3 0,5л 40%</t>
  </si>
  <si>
    <t>Коньяк "Старая башня" 3 0,1л 40%</t>
  </si>
  <si>
    <t>Коньяк "Старая башня" 3 0,25л 40%</t>
  </si>
  <si>
    <t>Коньяк "Старая башня" 5 0,25л 40%</t>
  </si>
  <si>
    <t>Коньяк "Француз" 3 0,25л 40%</t>
  </si>
  <si>
    <t>Коньяк "Француз" 4 0,25л 40%</t>
  </si>
  <si>
    <t>Коньяк "Француз" 5 0,25л 40%</t>
  </si>
  <si>
    <t>Напиток "LAZUR BLUE OCEAN ASTI" 0,75л 7,1%</t>
  </si>
  <si>
    <t>Напиток "LAZUR ROSE" 0,75л 7,1%</t>
  </si>
  <si>
    <t>Настойка "Российская корона клюквенная" 0,5л 18% (экспорт)</t>
  </si>
  <si>
    <t>Настойка "Российская корона на меду с перцем" 0,5л 40% (экспорт)</t>
  </si>
  <si>
    <t>Настойка "Российская корона на меду с перцем" 0,7л 40% (экспорт)</t>
  </si>
  <si>
    <t>Настойка горькая "Красная Цена" 0,5л 38%</t>
  </si>
  <si>
    <t>Настойка горькая "РГК. Для Вашего здоровья" 0,5л 40%</t>
  </si>
  <si>
    <t>Настойка горькая "РГК. Клюква" 0,5л 40%</t>
  </si>
  <si>
    <t>Настойка горькая "РГК. Малосольная" 0,5л 40%</t>
  </si>
  <si>
    <t>Настойка горькая "РГК. Хренная" 0,5л 40%</t>
  </si>
  <si>
    <t>Настойка горькая "Ржевка на Бородинском хлебе" 0,5л 37,5%</t>
  </si>
  <si>
    <t>Настойка горькая "Росспиртпром Коллекционная на таёжных травах" 0,25л 35%</t>
  </si>
  <si>
    <t>Настойка горькая "Росспиртпром Коллекционная на таёжных травах" 0,5л 35%</t>
  </si>
  <si>
    <t>Настойка горькая "Росспиртпром Коллекционная Экспорт (export)" 0,25л 38%</t>
  </si>
  <si>
    <t>Настойка горькая "Росспиртпром Коллекционная Экспорт (export)" 0,5л 38%</t>
  </si>
  <si>
    <t>Настойка горькая "Русский гарантъ качества брусника" 0,5л 40%</t>
  </si>
  <si>
    <t>Настойка горькая "Русский гарантъ качества клюква" 0,5л 40%</t>
  </si>
  <si>
    <t>Настойка сладкая "РГК. Курага" 0,5л 18%</t>
  </si>
  <si>
    <t>Настойка сладкая "РГК. Морошка" 0,5л 18%</t>
  </si>
  <si>
    <t>Ром "Castro" выдержанный 0,5л 40%</t>
  </si>
  <si>
    <t>Стандарт</t>
  </si>
  <si>
    <t>Сторонний производитель</t>
  </si>
  <si>
    <t>Стандарт (28)</t>
  </si>
  <si>
    <t>Стандарт(12)</t>
  </si>
  <si>
    <t>НАК</t>
  </si>
  <si>
    <t>НАК new</t>
  </si>
  <si>
    <t>FE</t>
  </si>
  <si>
    <t>Бренди "Father's old barrel VSOP" 0,5л 40%</t>
  </si>
  <si>
    <t>Контракт</t>
  </si>
  <si>
    <t>Бренди "Созвездие вершин" 0,25л 40%</t>
  </si>
  <si>
    <t>Бренди "Созвездие вершин" 0,5л 40%</t>
  </si>
  <si>
    <t>Вино белое сухое "Виорика" 0,75л 12,5%</t>
  </si>
  <si>
    <t>Вино белое сухое "Фетяска Албэ" 0,75л 11,5%</t>
  </si>
  <si>
    <t>Вино красное сухое "Рара Нягрэ" 0,75л 13%</t>
  </si>
  <si>
    <t>Вино красное сухое "Фетяска Нягрэ" 0,75л 14%</t>
  </si>
  <si>
    <t>Вино розовое сухое "Каберне-Совиньон" 0,75л 13%</t>
  </si>
  <si>
    <t xml:space="preserve">Сервико </t>
  </si>
  <si>
    <t>Виски "MANCATCHER" шотландский купажированный 0,5л 40%</t>
  </si>
  <si>
    <t>Водка "Веда чёрная линия" 0,5л 40%</t>
  </si>
  <si>
    <t>Стандарт (new)</t>
  </si>
  <si>
    <t>Водка "Гжелка" 0,5л 40%</t>
  </si>
  <si>
    <t>Пятница</t>
  </si>
  <si>
    <t>Стандарт (12 вл)</t>
  </si>
  <si>
    <t>Водка "Настоящая платиновая" 0,5л 40%</t>
  </si>
  <si>
    <t>Сервико</t>
  </si>
  <si>
    <t>Стандарт (800)</t>
  </si>
  <si>
    <t>Стандарт (840)</t>
  </si>
  <si>
    <t>Контракт(6)</t>
  </si>
  <si>
    <t>Водка "Царский доктор" 0,25л 40%</t>
  </si>
  <si>
    <t>Водка "Царский лекарь" 0,25л 40%</t>
  </si>
  <si>
    <t>Стандарт (390) Дизайн 1-2 (для сети Х5)</t>
  </si>
  <si>
    <t>Стандарт (390) Дизайн 3-4 (для сети Х5)</t>
  </si>
  <si>
    <t>Стандарт (468) Дизайн 1-2</t>
  </si>
  <si>
    <t>Стандарт (468) Дизайн 3-4</t>
  </si>
  <si>
    <t>Коньяк "Father's old barrel Grand Reserve" 5 0,5л 40%</t>
  </si>
  <si>
    <t>ССБ</t>
  </si>
  <si>
    <t>Коньяк "Father's old barrel" 3 0,1л 40%</t>
  </si>
  <si>
    <t>Коньяк "Father's old barrel" 3 0,25л 40%</t>
  </si>
  <si>
    <t>Стандарт (8)</t>
  </si>
  <si>
    <t>Стандарт (12)</t>
  </si>
  <si>
    <t>Стандарт (30)</t>
  </si>
  <si>
    <t>Стандарт (new) (30)</t>
  </si>
  <si>
    <t>Высокая</t>
  </si>
  <si>
    <t>Коньяк "Father's old barrel" 5 1л 40% квадратная бутылка</t>
  </si>
  <si>
    <t>Стандарт (4)</t>
  </si>
  <si>
    <t>Стандарт (6)</t>
  </si>
  <si>
    <t>Коньяк "Monte choco" 3 0,25л 40%</t>
  </si>
  <si>
    <t>Коньяк "Monte choco" 5 0,25л 40%</t>
  </si>
  <si>
    <t>Стандарт (684)</t>
  </si>
  <si>
    <t>Коньяк "Дагестанский" 5 0,25л 40%</t>
  </si>
  <si>
    <t>Коньяк "Дагестанский" 5 0,5л 40%</t>
  </si>
  <si>
    <t>Х5 (синяя)</t>
  </si>
  <si>
    <t>Черная этикетка (12)</t>
  </si>
  <si>
    <t>Стандарт (красная)</t>
  </si>
  <si>
    <t>Черная этикетка</t>
  </si>
  <si>
    <t>Коньяк "Северная звезда" 3 0,1л 40%</t>
  </si>
  <si>
    <t>Коньяк "Старая башня" 5 0,1л 40%</t>
  </si>
  <si>
    <t>Стандарт (1260)</t>
  </si>
  <si>
    <t>Коньяк "Француз" 3 0,5л 40%</t>
  </si>
  <si>
    <t>Коньяк "Француз" 4 0,5л 40%</t>
  </si>
  <si>
    <t>Коньяк "Француз" 5 0,5л 40%</t>
  </si>
  <si>
    <t>Коньяк "Юбилейный" 5 0,25л 40%</t>
  </si>
  <si>
    <t>Коньяк "Юбилейный" 5 0,5л 40%</t>
  </si>
  <si>
    <t>Напиток "LAZUR GOLD ASTI" 0,75л 7,1%</t>
  </si>
  <si>
    <t>Настойка горькая "Настоящая Медовуха Степная" 0,5л 40%</t>
  </si>
  <si>
    <t>Настойка горькая "Настоящая Перцовая" 0,5л 35%</t>
  </si>
  <si>
    <t>Период: 27.01.2021 - 27.07.2021</t>
  </si>
  <si>
    <t>Показывать продажи: Кроме продаж между собственными юр. лицами</t>
  </si>
  <si>
    <t>Номенклатура.Код</t>
  </si>
  <si>
    <t>Характеристика.Код77</t>
  </si>
  <si>
    <t>Номенклатура, Характеристика</t>
  </si>
  <si>
    <t>Цена продажи</t>
  </si>
  <si>
    <t>Выручка</t>
  </si>
  <si>
    <t>ЦБ-00000375</t>
  </si>
  <si>
    <t>УП000018656</t>
  </si>
  <si>
    <t>Аперитив "Father's old barrel Apricot" 0,5л 35%, Стандарт</t>
  </si>
  <si>
    <t>ЦБ-00000428</t>
  </si>
  <si>
    <t>УП000020337</t>
  </si>
  <si>
    <t>Аперитив "Father's old barrel Apricot" 0,5л 35% V2.0 , Стандарт</t>
  </si>
  <si>
    <t>ЦБ-00000312</t>
  </si>
  <si>
    <t>УП000018138</t>
  </si>
  <si>
    <t>Бальзам "РГК. Карельский сбор" 0,5л 40%, Стандарт</t>
  </si>
  <si>
    <t>ЦБ-00000208</t>
  </si>
  <si>
    <t>УП000014206</t>
  </si>
  <si>
    <t>Бальзам "Русский гарант качества карельский сбор" 0,5л 40%, Сторонний производитель</t>
  </si>
  <si>
    <t>ЦБ-00000345</t>
  </si>
  <si>
    <t>УП000017878</t>
  </si>
  <si>
    <t>Бренди "Darkberry" 0,25л 40%, Стандарт</t>
  </si>
  <si>
    <t>ЦБ-00000346</t>
  </si>
  <si>
    <t>УП000017877</t>
  </si>
  <si>
    <t>Бренди "Darkberry" 0,5л 40%, Стандарт</t>
  </si>
  <si>
    <t>ЦБ-00000405</t>
  </si>
  <si>
    <t>УП000020108</t>
  </si>
  <si>
    <t>Бренди "Father's old barrel" 0,5л 40%, Стандарт</t>
  </si>
  <si>
    <t>ЦБ-00000122</t>
  </si>
  <si>
    <t>УП000015764</t>
  </si>
  <si>
    <t>Бренди "Баррель" 0,1л 40%, Стандарт (28)</t>
  </si>
  <si>
    <t>УП000017817</t>
  </si>
  <si>
    <t>Бренди "Баррель" 0,1л 40%, Стандарт(12)</t>
  </si>
  <si>
    <t>ЦБ-00000123</t>
  </si>
  <si>
    <t>УП000017138</t>
  </si>
  <si>
    <t>Бренди "Баррель" 0,1л 40% (экспорт), Стандарт (28)</t>
  </si>
  <si>
    <t>ЦБ-00000124</t>
  </si>
  <si>
    <t>УП000015348</t>
  </si>
  <si>
    <t>Бренди "Баррель" 0,25л 40%, НАК new</t>
  </si>
  <si>
    <t>УП000015763</t>
  </si>
  <si>
    <t>Бренди "Баррель" 0,25л 40%, Стандарт</t>
  </si>
  <si>
    <t>ЦБ-00000125</t>
  </si>
  <si>
    <t>УП000017137</t>
  </si>
  <si>
    <t>Бренди "Баррель" 0,25л 40% (экспорт), Стандарт</t>
  </si>
  <si>
    <t>ЦБ-00000126</t>
  </si>
  <si>
    <t>УП000020013</t>
  </si>
  <si>
    <t>Бренди "Баррель" 0,5л 40%, FE</t>
  </si>
  <si>
    <t>УП000015762</t>
  </si>
  <si>
    <t>Бренди "Баррель" 0,5л 40%, Стандарт</t>
  </si>
  <si>
    <t>ЦБ-00000127</t>
  </si>
  <si>
    <t>УП000017136</t>
  </si>
  <si>
    <t>Бренди "Баррель" 0,5л 40% (экспорт), Стандарт</t>
  </si>
  <si>
    <t>ЦБ-00000389</t>
  </si>
  <si>
    <t>УП000019508</t>
  </si>
  <si>
    <t>Бренди "ШУСТОВ (SHUSTOFF)" 0,5л 40%, Контракт</t>
  </si>
  <si>
    <t>ЦБ-00000494</t>
  </si>
  <si>
    <t xml:space="preserve">Бутылка Олд Баррель 0,5(П-40-500-FOB), </t>
  </si>
  <si>
    <t>ЦБ-00000273</t>
  </si>
  <si>
    <t>УП000014001</t>
  </si>
  <si>
    <t>Вино белое полусладкое "Алазанская Долина" &lt;Кахетия&gt; 0,75л 13%, Сторонний производитель</t>
  </si>
  <si>
    <t>ЦБ-00000274</t>
  </si>
  <si>
    <t>УП000014007</t>
  </si>
  <si>
    <t>Вино красное полусладкое "Алазанская Долина" &lt;Кахетия&gt; 0,75л 13%, Сторонний производитель</t>
  </si>
  <si>
    <t>ЦБ-00000403</t>
  </si>
  <si>
    <t>УП000016681</t>
  </si>
  <si>
    <t>Виски "MANCATCHER" 0,1л 40%, Стандарт</t>
  </si>
  <si>
    <t>ЦБ-00000402</t>
  </si>
  <si>
    <t>УП000020074</t>
  </si>
  <si>
    <t>Виски "MANCATCHER" 0,25л 40% зеленая бутылка, Стандарт</t>
  </si>
  <si>
    <t>ЦБ-00000037</t>
  </si>
  <si>
    <t>УП000016251</t>
  </si>
  <si>
    <t>Виски "MANCATCHER" 0,25л 40% прозрачная бутылка, Стандарт</t>
  </si>
  <si>
    <t>ЦБ-00000347</t>
  </si>
  <si>
    <t>УП000020322</t>
  </si>
  <si>
    <t xml:space="preserve">Виски "MANCATCHER" 0,5л 40% зеленая бутылка, Сервико </t>
  </si>
  <si>
    <t>УП000018314</t>
  </si>
  <si>
    <t>Виски "MANCATCHER" 0,5л 40% зеленая бутылка, Стандарт</t>
  </si>
  <si>
    <t>ЦБ-00000038</t>
  </si>
  <si>
    <t>УП000016249</t>
  </si>
  <si>
    <t>Виски "MANCATCHER" 0,5л 40% прозрачная бутылка, Стандарт</t>
  </si>
  <si>
    <t>ЦБ-00000369</t>
  </si>
  <si>
    <t>УП000018929</t>
  </si>
  <si>
    <t>Виски "MANCATCHER" купажированный 0,5л 40%, Стандарт</t>
  </si>
  <si>
    <t>ЦБ-00000340</t>
  </si>
  <si>
    <t>УП000018271</t>
  </si>
  <si>
    <t>Виски "Армстронг" 0,7л 40%, Контракт</t>
  </si>
  <si>
    <t>ЦБ-00000341</t>
  </si>
  <si>
    <t>УП000018272</t>
  </si>
  <si>
    <t>Виски "Армстронг" 0,7л 40% ПУ стакан, Контракт</t>
  </si>
  <si>
    <t>ЦБ-00000040</t>
  </si>
  <si>
    <t>УП000016351</t>
  </si>
  <si>
    <t>Виски "Блэк Корсар" 0,1л 40%, Контракт</t>
  </si>
  <si>
    <t>ЦБ-00000041</t>
  </si>
  <si>
    <t>УП000016350</t>
  </si>
  <si>
    <t>Виски "Блэк Корсар" 0,25л 40%, Контракт</t>
  </si>
  <si>
    <t>ЦБ-00000042</t>
  </si>
  <si>
    <t>УП000016349</t>
  </si>
  <si>
    <t>Виски "Блэк Корсар" 0,5л 40%, Контракт</t>
  </si>
  <si>
    <t>ЦБ-00000363</t>
  </si>
  <si>
    <t>УП000018473</t>
  </si>
  <si>
    <t>Водка "Анти Дот Грин" 0,5л 40%, Контракт</t>
  </si>
  <si>
    <t>ЦБ-00000364</t>
  </si>
  <si>
    <t>УП000018472</t>
  </si>
  <si>
    <t>Водка "Анти Дот Еллоу" 0,5л 40%, Контракт</t>
  </si>
  <si>
    <t>ЦБ-00000365</t>
  </si>
  <si>
    <t>УП000018474</t>
  </si>
  <si>
    <t>Водка "Анти Дот Рэд" 0,5л 40%, Контракт</t>
  </si>
  <si>
    <t>ЦБ-00000234</t>
  </si>
  <si>
    <t>06974</t>
  </si>
  <si>
    <t>Водка "Белобока" 0,5л 40%, НАК</t>
  </si>
  <si>
    <t>ЦБ-00000443</t>
  </si>
  <si>
    <t>УП000020457</t>
  </si>
  <si>
    <t>Водка "Веда" 0,5л 40%, Сторонний производитель</t>
  </si>
  <si>
    <t>ЦБ-00000015</t>
  </si>
  <si>
    <t>УП000015012</t>
  </si>
  <si>
    <t>Водка "Гжелка классическая" 0,5л 40%, НАК</t>
  </si>
  <si>
    <t>УП000015588</t>
  </si>
  <si>
    <t>Водка "Гжелка классическая" 0,5л 40%, Стандарт</t>
  </si>
  <si>
    <t>ЦБ-00000012</t>
  </si>
  <si>
    <t>06463</t>
  </si>
  <si>
    <t>Водка "Гжелка" 0,25л 40%, Стандарт</t>
  </si>
  <si>
    <t>УП000016058</t>
  </si>
  <si>
    <t>Водка "Гжелка" 0,25л 40%, Стандарт (new)</t>
  </si>
  <si>
    <t>ЦБ-00000148</t>
  </si>
  <si>
    <t>УП000016018</t>
  </si>
  <si>
    <t>Водка "Настоящая Крафтовая" 0,1л 40%, Стандарт</t>
  </si>
  <si>
    <t>ЦБ-00000149</t>
  </si>
  <si>
    <t>УП000016017</t>
  </si>
  <si>
    <t>Водка "Настоящая Крафтовая" 0,25л 40%, Стандарт</t>
  </si>
  <si>
    <t>УП000019774</t>
  </si>
  <si>
    <t>Водка "Настоящая Крафтовая" 0,25л 40%, Стандарт (12 вл)</t>
  </si>
  <si>
    <t>ЦБ-00000381</t>
  </si>
  <si>
    <t>УП000017015</t>
  </si>
  <si>
    <t>Водка "Настоящая Крафтовая" 0,25л 40% (экспорт), Стандарт</t>
  </si>
  <si>
    <t>ЦБ-00000153</t>
  </si>
  <si>
    <t>УП000016016</t>
  </si>
  <si>
    <t>Водка "Настоящая Крафтовая" 0,5л 40%, Стандарт</t>
  </si>
  <si>
    <t>ЦБ-00000154</t>
  </si>
  <si>
    <t>УП000017016</t>
  </si>
  <si>
    <t>Водка "Настоящая Крафтовая" 0,5л 40% (экспорт), Стандарт</t>
  </si>
  <si>
    <t>ЦБ-00000151</t>
  </si>
  <si>
    <t>УП000016019</t>
  </si>
  <si>
    <t>Водка "Настоящая Крафтовая" 0,7л 40%, Стандарт</t>
  </si>
  <si>
    <t>ЦБ-00000350</t>
  </si>
  <si>
    <t>УП000018179</t>
  </si>
  <si>
    <t>Водка "Настоящая Крафтовая" 1л 40%, Стандарт</t>
  </si>
  <si>
    <t>ЦБ-00000333</t>
  </si>
  <si>
    <t>УП000018000</t>
  </si>
  <si>
    <t>Водка "Настоящая Органик" 0,5л 40%, Стандарт</t>
  </si>
  <si>
    <t>ЦБ-00000156</t>
  </si>
  <si>
    <t>БУ0012621</t>
  </si>
  <si>
    <t>Водка "Настоящая платиновая" 0,5л 40% (экспорт), Стандарт</t>
  </si>
  <si>
    <t>ЦБ-00000157</t>
  </si>
  <si>
    <t>УП000015873</t>
  </si>
  <si>
    <t>Водка "Настоящая платиновая" 0,5л 40% п/у (экспорт), Стандарт</t>
  </si>
  <si>
    <t>ЦБ-00000311</t>
  </si>
  <si>
    <t>УП000018130</t>
  </si>
  <si>
    <t>Водка "РГК. Мягкая на березовом соке" 0,5л 40%, Стандарт</t>
  </si>
  <si>
    <t>ЦБ-00000191</t>
  </si>
  <si>
    <t>УП000020383</t>
  </si>
  <si>
    <t>Водка "Ржевка беспохмельная" 0,5л 38%, Сервико</t>
  </si>
  <si>
    <t>УП000017534</t>
  </si>
  <si>
    <t>Водка "Ржевка беспохмельная" 0,5л 38%, Стандарт</t>
  </si>
  <si>
    <t>ЦБ-00000190</t>
  </si>
  <si>
    <t>УП000017346</t>
  </si>
  <si>
    <t>Водка "Ржевка" 0,5л 40%, Стандарт (800)</t>
  </si>
  <si>
    <t>ЦБ-00000138</t>
  </si>
  <si>
    <t>УП000015589</t>
  </si>
  <si>
    <t>Водка "Российская корона оригинальная" 0,5л 40% (экспорт), Стандарт</t>
  </si>
  <si>
    <t>ЦБ-00000139</t>
  </si>
  <si>
    <t>УП000015590</t>
  </si>
  <si>
    <t>Водка "Российская корона оригинальная" 0,7л 40% (экспорт), Стандарт</t>
  </si>
  <si>
    <t>ЦБ-00000136</t>
  </si>
  <si>
    <t>УП000015591</t>
  </si>
  <si>
    <t>Водка "Российская корона премиум" 0,5л 40% (экспорт), Стандарт</t>
  </si>
  <si>
    <t>ЦБ-00000106</t>
  </si>
  <si>
    <t>УП000015592</t>
  </si>
  <si>
    <t>Водка "Российская корона премиум" 0,7л 40% (экспорт), Стандарт</t>
  </si>
  <si>
    <t>ЦБ-00000410</t>
  </si>
  <si>
    <t>УП000020160</t>
  </si>
  <si>
    <t>Водка "Росспиртпром Коллекционная" 0,25л 40%, Контракт</t>
  </si>
  <si>
    <t>ЦБ-00000327</t>
  </si>
  <si>
    <t>УП000017994</t>
  </si>
  <si>
    <t>Водка "Росспиртпром Коллекционная" 0,5л 40%, Контракт</t>
  </si>
  <si>
    <t>ЦБ-00000116</t>
  </si>
  <si>
    <t>УП000017794</t>
  </si>
  <si>
    <t>Водка "Росспиртпром на спирте "Альфа"" 0,5л 40%, Контракт(6)</t>
  </si>
  <si>
    <t>ЦБ-00000277</t>
  </si>
  <si>
    <t>УП000013582</t>
  </si>
  <si>
    <t>Водка "Русский гарантъ качества мягкая на березовом соке (export)" 0,5л 40%, Контракт</t>
  </si>
  <si>
    <t>ЦБ-00000113</t>
  </si>
  <si>
    <t>УП000014934</t>
  </si>
  <si>
    <t>Водка "Русский гарантъ качества мягкая на березовом соке" 0,5л 40%, Контракт</t>
  </si>
  <si>
    <t>ЦБ-00000278</t>
  </si>
  <si>
    <t>07112</t>
  </si>
  <si>
    <t>Водка "Русский гарантъ качества экспорт" 0,5л 40%, Контракт</t>
  </si>
  <si>
    <t>ЦБ-00000114</t>
  </si>
  <si>
    <t>УП000014935</t>
  </si>
  <si>
    <t>Водка "Русский гарантъ качества" 0,5л 40%, Контракт</t>
  </si>
  <si>
    <t>ЦБ-00000298</t>
  </si>
  <si>
    <t>УП000013443</t>
  </si>
  <si>
    <t>Водка "Сибирские морозы крепкие" 0,5л 40%, Контракт</t>
  </si>
  <si>
    <t>ЦБ-00000169</t>
  </si>
  <si>
    <t>УП000017246</t>
  </si>
  <si>
    <t>Водка "Сказка" 0,1л 40% стакан, Стандарт</t>
  </si>
  <si>
    <t>ЦБ-00000170</t>
  </si>
  <si>
    <t>УП000017245</t>
  </si>
  <si>
    <t>Водка "Сказка" 0,25л 40%, Стандарт</t>
  </si>
  <si>
    <t>ЦБ-00000171</t>
  </si>
  <si>
    <t>УП000017244</t>
  </si>
  <si>
    <t>Водка "Сказка" 0,5л 40%, Стандарт</t>
  </si>
  <si>
    <t>ЦБ-00000165</t>
  </si>
  <si>
    <t>УП000017154</t>
  </si>
  <si>
    <t>Водка "ТМ АШАН" 0,1л 40%, Контракт</t>
  </si>
  <si>
    <t>ЦБ-00000164</t>
  </si>
  <si>
    <t>УП000017155</t>
  </si>
  <si>
    <t>Водка "ТМ АШАН" 0,25л 40%, Контракт</t>
  </si>
  <si>
    <t>ЦБ-00000163</t>
  </si>
  <si>
    <t>УП000017156</t>
  </si>
  <si>
    <t>Водка "ТМ АШАН" 0,5л 40%, Контракт</t>
  </si>
  <si>
    <t>ЦБ-00000166</t>
  </si>
  <si>
    <t>УП000017157</t>
  </si>
  <si>
    <t>Водка "ТМ АШАН" 0,7л 40%, Контракт</t>
  </si>
  <si>
    <t>ЦБ-00000167</t>
  </si>
  <si>
    <t>УП000017158</t>
  </si>
  <si>
    <t>Водка "ТМ АШАН" 1л 40%, Контракт</t>
  </si>
  <si>
    <t>ЦБ-00000103</t>
  </si>
  <si>
    <t>УП000016424</t>
  </si>
  <si>
    <t>Водка "Юбилейная" 0,5л 40%, Стандарт</t>
  </si>
  <si>
    <t>УП000017952</t>
  </si>
  <si>
    <t xml:space="preserve">Гофрокороб "Русский Гарант Качества" 0,5*6, </t>
  </si>
  <si>
    <t xml:space="preserve">06647      </t>
  </si>
  <si>
    <t xml:space="preserve">Гофрокороб Коньяк Old Barrell  0,5*8(универсальный), </t>
  </si>
  <si>
    <t>ЦБ-00000413</t>
  </si>
  <si>
    <t>УП000020170</t>
  </si>
  <si>
    <t>Джин "Gletcher Pink" 0,5л 40%, Стандарт</t>
  </si>
  <si>
    <t>ЦБ-00000325</t>
  </si>
  <si>
    <t>УП000018087</t>
  </si>
  <si>
    <t>Джин "Gletcher" 0,5л 40%, Стандарт</t>
  </si>
  <si>
    <t>ЦБ-00000045</t>
  </si>
  <si>
    <t>УП000016547</t>
  </si>
  <si>
    <t>Джин "Lord the mountains" 0,5л 40%, Стандарт</t>
  </si>
  <si>
    <t xml:space="preserve">02496      </t>
  </si>
  <si>
    <t xml:space="preserve">Доставка, </t>
  </si>
  <si>
    <t>ЦБ-00000072</t>
  </si>
  <si>
    <t>УП000015593</t>
  </si>
  <si>
    <t>Коктейль "Monte Choco DARK CHOCOLATE" 0,5л 40%, Стандарт</t>
  </si>
  <si>
    <t>ЦБ-00000073</t>
  </si>
  <si>
    <t>УП000016003</t>
  </si>
  <si>
    <t>Коктейль "Monte Choco DARK CHOCOLATE" 0,5л 40% (экспорт), Стандарт</t>
  </si>
  <si>
    <t>ЦБ-00000417</t>
  </si>
  <si>
    <t>УП000020230</t>
  </si>
  <si>
    <t>Коктейль "Monte Choco DARK CHOCOLATE" 0,5л 40% V2.0 , Стандарт</t>
  </si>
  <si>
    <t>ЦБ-00000074</t>
  </si>
  <si>
    <t>УП000016488</t>
  </si>
  <si>
    <t>Коктейль "Monte Choco виноград" 0,5л 30%, Стандарт</t>
  </si>
  <si>
    <t>ЦБ-00000075</t>
  </si>
  <si>
    <t>УП000016198</t>
  </si>
  <si>
    <t>Коктейль "Monte Choco вишня" 0,5л 30%, Стандарт</t>
  </si>
  <si>
    <t>ЦБ-00000420</t>
  </si>
  <si>
    <t>УП000020274</t>
  </si>
  <si>
    <t>Коктейль "Monte Choco вишня" 0,5л 30% V2.0 , Стандарт</t>
  </si>
  <si>
    <t>ЦБ-00000076</t>
  </si>
  <si>
    <t>УП000016199</t>
  </si>
  <si>
    <t>Коктейль "Monte Choco шоколад" 0,5л 30%, Стандарт</t>
  </si>
  <si>
    <t>ЦБ-00000421</t>
  </si>
  <si>
    <t>УП000020275</t>
  </si>
  <si>
    <t>Коктейль "Monte Choco шоколад" 0,5л 30% V2.0 , Стандарт</t>
  </si>
  <si>
    <t>УП000018235</t>
  </si>
  <si>
    <t xml:space="preserve">Колпак 28*18 коньяк "OLD Barrel" 0,1 л, </t>
  </si>
  <si>
    <t>УП000018861</t>
  </si>
  <si>
    <t xml:space="preserve">Колпак 31,5*24 коньяк "OLD Barrel" 0,25 л, </t>
  </si>
  <si>
    <t>УП000020098</t>
  </si>
  <si>
    <t xml:space="preserve">Колпак АК 28*18 Бренди Баррель 0,25 (кор/золото), </t>
  </si>
  <si>
    <t>УП000017400</t>
  </si>
  <si>
    <t xml:space="preserve">Колпак АК 28*18 водка "Ржевка","ТМ Ашан" красный 0,1/0,25/0,5л, </t>
  </si>
  <si>
    <t>УП000015143</t>
  </si>
  <si>
    <t xml:space="preserve">Колпак АК 28*18 золот (бренди,российский 0,1), </t>
  </si>
  <si>
    <t>УП000019159</t>
  </si>
  <si>
    <t xml:space="preserve">Колпак АК 28*38  коньяк "Российский"0,25 черный/золото, </t>
  </si>
  <si>
    <t>УП000015166</t>
  </si>
  <si>
    <t xml:space="preserve">Колпак АК 28*38 Бренди Баррель 0,25 (бежевый), </t>
  </si>
  <si>
    <t>УП000017398</t>
  </si>
  <si>
    <t xml:space="preserve">Колпак АК 30*50 "Сказка" 0,25 красный, </t>
  </si>
  <si>
    <t>УП000020038</t>
  </si>
  <si>
    <t xml:space="preserve">Колпак ал.28*18 Mancatcher зелен/беж, </t>
  </si>
  <si>
    <t>УП000017528</t>
  </si>
  <si>
    <t xml:space="preserve">Колпак ал.28*38 Mancatcher темно-зелен/беж, </t>
  </si>
  <si>
    <t>УП000015971</t>
  </si>
  <si>
    <t xml:space="preserve">Колпак алюмин.зеленый 28*38"Настоящая крафтовая"0,25, </t>
  </si>
  <si>
    <t>УП000017949</t>
  </si>
  <si>
    <t xml:space="preserve">Кольеретка "Русский Гарантъ Качества Курага", 0.5л, </t>
  </si>
  <si>
    <t>УП000019954</t>
  </si>
  <si>
    <t xml:space="preserve">Кольеретка бренди "Олд Баррель" USOP 0.5 л (Франция), </t>
  </si>
  <si>
    <t>УП000017926</t>
  </si>
  <si>
    <t xml:space="preserve">Контрэтикетка "Русский Гарантъ Качества Курага", 0.5л (Шуя), </t>
  </si>
  <si>
    <t>УП000019955</t>
  </si>
  <si>
    <t xml:space="preserve">Контрэтикетка бренди "Олд Баррель" USOP 0.5 л (Франция), </t>
  </si>
  <si>
    <t>ЦБ-00000408</t>
  </si>
  <si>
    <t>УП000020124</t>
  </si>
  <si>
    <t>Коньяк "Chevalier VSOP" 5 0,5л 40%, Стандарт</t>
  </si>
  <si>
    <t>ЦБ-00000409</t>
  </si>
  <si>
    <t>УП000020125</t>
  </si>
  <si>
    <t>Коньяк "Chevalier XO" 7 0,5л 40%, Стандарт</t>
  </si>
  <si>
    <t>ЦБ-00000290</t>
  </si>
  <si>
    <t>УП000018289</t>
  </si>
  <si>
    <t>Коньяк "Father's old barrel FE" 5 0,5л 40% ПУ стакан, Стандарт (390) Дизайн 3-4 (для сети Х5)</t>
  </si>
  <si>
    <t>УП000018162</t>
  </si>
  <si>
    <t>Коньяк "Father's old barrel FE" 5 0,5л 40% ПУ стакан, Стандарт (468) Дизайн 3-4</t>
  </si>
  <si>
    <t>ЦБ-00000230</t>
  </si>
  <si>
    <t>УП000018367</t>
  </si>
  <si>
    <t>Коньяк "Father's old barrel" 10 0,5л 40%, ССБ</t>
  </si>
  <si>
    <t>УП000017369</t>
  </si>
  <si>
    <t>Коньяк "Father's old barrel" 10 0,5л 40%, Сторонний производитель</t>
  </si>
  <si>
    <t>ЦБ-00000322</t>
  </si>
  <si>
    <t>УП000017869</t>
  </si>
  <si>
    <t>Коньяк "Father's old barrel" 10 1л 40%, Стандарт</t>
  </si>
  <si>
    <t>ЦБ-00000090</t>
  </si>
  <si>
    <t>БУ0012942</t>
  </si>
  <si>
    <t>Коньяк "Father's old barrel" 3 0,5л 40%, Стандарт (6)</t>
  </si>
  <si>
    <t>УП000015685</t>
  </si>
  <si>
    <t>Коньяк "Father's old barrel" 3 0,5л 40%, Стандарт (8)</t>
  </si>
  <si>
    <t>ЦБ-00000087</t>
  </si>
  <si>
    <t>06110</t>
  </si>
  <si>
    <t>Коньяк "Father's old barrel" 4 0,25л 40%, Стандарт</t>
  </si>
  <si>
    <t>ЦБ-00000373</t>
  </si>
  <si>
    <t>УП000018374</t>
  </si>
  <si>
    <t>Коньяк "Father's old barrel" 4 0,25л 40% V2.0 , Стандарт</t>
  </si>
  <si>
    <t>ЦБ-00000088</t>
  </si>
  <si>
    <t>06080</t>
  </si>
  <si>
    <t>Коньяк "Father's old barrel" 4 0,5л 40%, Стандарт</t>
  </si>
  <si>
    <t>ЦБ-00000427</t>
  </si>
  <si>
    <t>УП000020336</t>
  </si>
  <si>
    <t>Коньяк "Father's old barrel" 4 0,5л 40% V2.0 , Стандарт</t>
  </si>
  <si>
    <t>ЦБ-00000160</t>
  </si>
  <si>
    <t>УП000015793</t>
  </si>
  <si>
    <t>Коньяк "Father's old barrel" 5 0,1л 40%, Стандарт (new) (30)</t>
  </si>
  <si>
    <t>ЦБ-00000337</t>
  </si>
  <si>
    <t>УП000018189</t>
  </si>
  <si>
    <t>Коньяк "Father's old barrel" 5 0,1л 40% (экспорт), Стандарт</t>
  </si>
  <si>
    <t>ЦБ-00000366</t>
  </si>
  <si>
    <t>УП000018371</t>
  </si>
  <si>
    <t>Коньяк "Father's old barrel" 5 0,1л 40% V2.0 , Стандарт</t>
  </si>
  <si>
    <t>ЦБ-00000429</t>
  </si>
  <si>
    <t>УП000020342</t>
  </si>
  <si>
    <t>Коньяк "Father's old barrel" 5 0,1л 40% V2.0  (экспорт), Стандарт</t>
  </si>
  <si>
    <t>ЦБ-00000140</t>
  </si>
  <si>
    <t>УП000015811</t>
  </si>
  <si>
    <t>Коньяк "Father's old barrel" 5 0,25л 40%, Стандарт</t>
  </si>
  <si>
    <t>ЦБ-00000141</t>
  </si>
  <si>
    <t>УП000013643</t>
  </si>
  <si>
    <t>Коньяк "Father's old barrel" 5 0,25л 40% (экспорт), Стандарт</t>
  </si>
  <si>
    <t>ЦБ-00000371</t>
  </si>
  <si>
    <t>УП000018372</t>
  </si>
  <si>
    <t>Коньяк "Father's old barrel" 5 0,25л 40% V2.0 , Стандарт</t>
  </si>
  <si>
    <t>ЦБ-00000145</t>
  </si>
  <si>
    <t>УП000020012</t>
  </si>
  <si>
    <t>Коньяк "Father's old barrel" 5 0,5л 40%, FE</t>
  </si>
  <si>
    <t>УП000015759</t>
  </si>
  <si>
    <t>Коньяк "Father's old barrel" 5 0,5л 40%, Стандарт (8)</t>
  </si>
  <si>
    <t>ЦБ-00000142</t>
  </si>
  <si>
    <t>05221</t>
  </si>
  <si>
    <t>Коньяк "Father's old barrel" 5 0,5л 40% (экспорт), Стандарт</t>
  </si>
  <si>
    <t>ЦБ-00000426</t>
  </si>
  <si>
    <t>УП000020334</t>
  </si>
  <si>
    <t>Коньяк "Father's old barrel" 5 0,5л 40% V2.0 , FE</t>
  </si>
  <si>
    <t>ЦБ-00000143</t>
  </si>
  <si>
    <t>УП000015812</t>
  </si>
  <si>
    <t>Коньяк "Father's old barrel" 5 0,5л 40% п/у, Стандарт</t>
  </si>
  <si>
    <t>ЦБ-00000144</t>
  </si>
  <si>
    <t>УП000015140</t>
  </si>
  <si>
    <t>Коньяк "Father's old barrel" 5 0,5л 40% п/у 2 стопки, Высокая</t>
  </si>
  <si>
    <t>ЦБ-00000400</t>
  </si>
  <si>
    <t>УП000018088</t>
  </si>
  <si>
    <t>Коньяк "Father's old barrel" 5 0,7л 40%, Стандарт</t>
  </si>
  <si>
    <t>ЦБ-00000401</t>
  </si>
  <si>
    <t>УП000020052</t>
  </si>
  <si>
    <t>Коньяк "Father's old barrel" 5 0,7л 40% (экспорт), Стандарт</t>
  </si>
  <si>
    <t>ЦБ-00000093</t>
  </si>
  <si>
    <t>УП000017787</t>
  </si>
  <si>
    <t>Коньяк "Father's old barrel" 5 1л 40% круглая бутылка, Стандарт (4)</t>
  </si>
  <si>
    <t>УП000017312</t>
  </si>
  <si>
    <t>Коньяк "Father's old barrel" 5 1л 40% круглая бутылка, Стандарт (6)</t>
  </si>
  <si>
    <t>ЦБ-00000372</t>
  </si>
  <si>
    <t>УП000018370</t>
  </si>
  <si>
    <t>Коньяк "Father's old barrel" 5 1л 40% фирменная бутылка, Стандарт (4)</t>
  </si>
  <si>
    <t>УП000018369</t>
  </si>
  <si>
    <t>Коньяк "Father's old barrel" 5 1л 40% фирменная бутылка, Стандарт (6)</t>
  </si>
  <si>
    <t>ЦБ-00000146</t>
  </si>
  <si>
    <t>14697</t>
  </si>
  <si>
    <t>Коньяк "Father's old barrel" 7 0,5л 40%, Стандарт</t>
  </si>
  <si>
    <t>ЦБ-00000147</t>
  </si>
  <si>
    <t>УП000016690</t>
  </si>
  <si>
    <t>Коньяк "Father's old barrel" 7 1л 40%, Стандарт</t>
  </si>
  <si>
    <t>ЦБ-00000099</t>
  </si>
  <si>
    <t>УП000016004</t>
  </si>
  <si>
    <t>Коньяк "Monte choco" 3 0,25л 40% (экспорт), Стандарт</t>
  </si>
  <si>
    <t>ЦБ-00000335</t>
  </si>
  <si>
    <t>УП000018249</t>
  </si>
  <si>
    <t>Коньяк "Monte choco" 3 0,25л 40% V2.0 , Стандарт</t>
  </si>
  <si>
    <t>ЦБ-00000095</t>
  </si>
  <si>
    <t>УП000015787</t>
  </si>
  <si>
    <t>Коньяк "Monte choco" 3 0,5л 40%, Стандарт</t>
  </si>
  <si>
    <t>ЦБ-00000097</t>
  </si>
  <si>
    <t>05218</t>
  </si>
  <si>
    <t>Коньяк "Monte choco" 3 0,5л 40% (экспорт), Стандарт</t>
  </si>
  <si>
    <t>ЦБ-00000418</t>
  </si>
  <si>
    <t>УП000020270</t>
  </si>
  <si>
    <t>Коньяк "Monte choco" 3 0,5л 40% V2.0 , Стандарт</t>
  </si>
  <si>
    <t>ЦБ-00000096</t>
  </si>
  <si>
    <t>03108</t>
  </si>
  <si>
    <t>Коньяк "Monte choco" 3 0,5л 40% п/у, Стандарт</t>
  </si>
  <si>
    <t>ЦБ-00000081</t>
  </si>
  <si>
    <t>УП000016005</t>
  </si>
  <si>
    <t>Коньяк "Monte choco" 5 0,25л 40% (экспорт), Стандарт</t>
  </si>
  <si>
    <t>ЦБ-00000336</t>
  </si>
  <si>
    <t>УП000018252</t>
  </si>
  <si>
    <t>Коньяк "Monte choco" 5 0,25л 40% V2.0 , Стандарт</t>
  </si>
  <si>
    <t>ЦБ-00000082</t>
  </si>
  <si>
    <t>УП000015750</t>
  </si>
  <si>
    <t>Коньяк "Monte choco" 5 0,5л 40%, Стандарт</t>
  </si>
  <si>
    <t>ЦБ-00000084</t>
  </si>
  <si>
    <t>05219</t>
  </si>
  <si>
    <t>Коньяк "Monte choco" 5 0,5л 40% (экспорт), Стандарт</t>
  </si>
  <si>
    <t>ЦБ-00000416</t>
  </si>
  <si>
    <t>УП000020229</t>
  </si>
  <si>
    <t>Коньяк "Monte choco" 5 0,5л 40% V2.0 , Стандарт (684)</t>
  </si>
  <si>
    <t>ЦБ-00000083</t>
  </si>
  <si>
    <t>УП000015814</t>
  </si>
  <si>
    <t>Коньяк "Monte choco" 5 0,5л 40% п/у, Стандарт</t>
  </si>
  <si>
    <t>ЦБ-00000377</t>
  </si>
  <si>
    <t>УП000018001</t>
  </si>
  <si>
    <t>Коньяк "Monte choco" 5 1л 40%, Стандарт</t>
  </si>
  <si>
    <t>ЦБ-00000406</t>
  </si>
  <si>
    <t>УП000020126</t>
  </si>
  <si>
    <t>Коньяк "Дубовый бочонок" 5 0,1л 40%, Стандарт</t>
  </si>
  <si>
    <t>ЦБ-00000368</t>
  </si>
  <si>
    <t>УП000018488</t>
  </si>
  <si>
    <t>Коньяк "Дубовый бочонок" 5 0,5л 40%, Стандарт</t>
  </si>
  <si>
    <t>ЦБ-00000386</t>
  </si>
  <si>
    <t>УП000017123</t>
  </si>
  <si>
    <t>Коньяк "Дубровский" 5 0,5л 40%, Контракт</t>
  </si>
  <si>
    <t>ЦБ-00000064</t>
  </si>
  <si>
    <t>УП000016285</t>
  </si>
  <si>
    <t>Коньяк "Красный дуб" 4 0,25л 40%, Стандарт</t>
  </si>
  <si>
    <t>ЦБ-00000065</t>
  </si>
  <si>
    <t>УП000012060</t>
  </si>
  <si>
    <t>Коньяк "Красный дуб" 4 0,5л 40%, Стандарт</t>
  </si>
  <si>
    <t>ЦБ-00000158</t>
  </si>
  <si>
    <t>УП000014972</t>
  </si>
  <si>
    <t>Коньяк "Красный дуб" 5 0,25л 40%, Стандарт</t>
  </si>
  <si>
    <t>ЦБ-00000159</t>
  </si>
  <si>
    <t>УП000015009</t>
  </si>
  <si>
    <t>Коньяк "Красный дуб" 5 0,5л 40%, Стандарт</t>
  </si>
  <si>
    <t>ЦБ-00000061</t>
  </si>
  <si>
    <t>УП000014205</t>
  </si>
  <si>
    <t>Коньяк "Кутузов" 4 0,1л 40%, Контракт</t>
  </si>
  <si>
    <t>ЦБ-00000062</t>
  </si>
  <si>
    <t>06828</t>
  </si>
  <si>
    <t>Коньяк "Кутузов" 4 0,25л 40%, Контракт</t>
  </si>
  <si>
    <t>ЦБ-00000063</t>
  </si>
  <si>
    <t>УП000014204</t>
  </si>
  <si>
    <t>Коньяк "Кутузов" 4 0,5л 40%, Контракт</t>
  </si>
  <si>
    <t>ЦБ-00000078</t>
  </si>
  <si>
    <t>УП000019136</t>
  </si>
  <si>
    <t>Коньяк "Пять звездочек" 5 0,1л 40%, Черная этикетка (12)</t>
  </si>
  <si>
    <t>ЦБ-00000079</t>
  </si>
  <si>
    <t>УП000016060</t>
  </si>
  <si>
    <t>Коньяк "Пять звездочек" 5 0,1л 40% стакан, Стандарт</t>
  </si>
  <si>
    <t>ЦБ-00000035</t>
  </si>
  <si>
    <t>УП000017314</t>
  </si>
  <si>
    <t>Коньяк "Пять звездочек" 5 0,25л 40%, Стандарт (красная)</t>
  </si>
  <si>
    <t>УП000019165</t>
  </si>
  <si>
    <t>Коньяк "Пять звездочек" 5 0,25л 40%, Черная этикетка</t>
  </si>
  <si>
    <t>ЦБ-00000380</t>
  </si>
  <si>
    <t>УП000018939</t>
  </si>
  <si>
    <t>Коньяк "Пять звездочек" 5 0,45л 40%, Стандарт</t>
  </si>
  <si>
    <t>ЦБ-00000077</t>
  </si>
  <si>
    <t>УП000017313</t>
  </si>
  <si>
    <t>Коньяк "Пять звездочек" 5 0,5л 40%, Стандарт (красная)</t>
  </si>
  <si>
    <t>УП000014976</t>
  </si>
  <si>
    <t>Коньяк "Пять звездочек" 5 0,5л 40%, Х5 (синяя)</t>
  </si>
  <si>
    <t>ЦБ-00000056</t>
  </si>
  <si>
    <t>БУ0012796</t>
  </si>
  <si>
    <t>Коньяк "Северная звезда" 3 0,25л 40%, Контракт</t>
  </si>
  <si>
    <t>ЦБ-00000057</t>
  </si>
  <si>
    <t>04092</t>
  </si>
  <si>
    <t>Коньяк "Северная звезда" 3 0,5л 40%, Контракт</t>
  </si>
  <si>
    <t>ЦБ-00000058</t>
  </si>
  <si>
    <t>УП000014212</t>
  </si>
  <si>
    <t>Коньяк "Северная звезда" 5 0,1л 40%, Контракт</t>
  </si>
  <si>
    <t>ЦБ-00000059</t>
  </si>
  <si>
    <t>БУ0012794</t>
  </si>
  <si>
    <t>Коньяк "Северная звезда" 5 0,25л 40%, Контракт</t>
  </si>
  <si>
    <t>ЦБ-00000060</t>
  </si>
  <si>
    <t>07452</t>
  </si>
  <si>
    <t>Коньяк "Северная звезда" 5 0,5л 40%, Контракт</t>
  </si>
  <si>
    <t>ЦБ-00000050</t>
  </si>
  <si>
    <t>УП000014209</t>
  </si>
  <si>
    <t>Коньяк "Старая башня" 3 0,1л 40%, Контракт</t>
  </si>
  <si>
    <t>ЦБ-00000051</t>
  </si>
  <si>
    <t>04228</t>
  </si>
  <si>
    <t>Коньяк "Старая башня" 3 0,25л 40%, Контракт</t>
  </si>
  <si>
    <t>ЦБ-00000052</t>
  </si>
  <si>
    <t>05382</t>
  </si>
  <si>
    <t>Коньяк "Старая башня" 3 0,5л 40%, Контракт</t>
  </si>
  <si>
    <t>ЦБ-00000054</t>
  </si>
  <si>
    <t>05508</t>
  </si>
  <si>
    <t>Коньяк "Старая башня" 5 0,25л 40%, Контракт</t>
  </si>
  <si>
    <t>ЦБ-00000055</t>
  </si>
  <si>
    <t>05361</t>
  </si>
  <si>
    <t>Коньяк "Старая башня" 5 0,5л 40%, Контракт</t>
  </si>
  <si>
    <t>ЦБ-00000356</t>
  </si>
  <si>
    <t>УП000018916</t>
  </si>
  <si>
    <t>Коньяк "Француз" 3 0,25л 40%, Стандарт (1260)</t>
  </si>
  <si>
    <t>ЦБ-00000358</t>
  </si>
  <si>
    <t>УП000018113</t>
  </si>
  <si>
    <t>Коньяк "Француз" 4 0,25л 40%, Стандарт</t>
  </si>
  <si>
    <t>ЦБ-00000360</t>
  </si>
  <si>
    <t>УП000018918</t>
  </si>
  <si>
    <t>Коньяк "Француз" 5 0,25л 40%, Стандарт (1260)</t>
  </si>
  <si>
    <t>ЦБ-00000196</t>
  </si>
  <si>
    <t>УП000013476</t>
  </si>
  <si>
    <t>Напиток "LAZUR BLUE OCEAN ASTI" 0,75л 7,1%, Сторонний производитель</t>
  </si>
  <si>
    <t>ЦБ-00000348</t>
  </si>
  <si>
    <t>УП000018322</t>
  </si>
  <si>
    <t>Напиток "LAZUR BLUE OCEAN" 0,75л 7,1%, Сторонний производитель</t>
  </si>
  <si>
    <t>ЦБ-00000200</t>
  </si>
  <si>
    <t>УП000015820</t>
  </si>
  <si>
    <t>Напиток "Lazur Gold" 0,75л 6,8% на основе пива, Сторонний производитель</t>
  </si>
  <si>
    <t>ЦБ-00000349</t>
  </si>
  <si>
    <t>УП000018323</t>
  </si>
  <si>
    <t>Напиток "LAZUR ROSE" 0,75л 7,1%, Сторонний производитель</t>
  </si>
  <si>
    <t>ЦБ-00000306</t>
  </si>
  <si>
    <t>БУ0014660</t>
  </si>
  <si>
    <t>Настойка "Российская корона клюквенная" 0,5л 18% (экспорт), Стандарт</t>
  </si>
  <si>
    <t>ЦБ-00000302</t>
  </si>
  <si>
    <t>07216</t>
  </si>
  <si>
    <t>Настойка "Российская корона на меду с перцем" 0,5л 40% (экспорт), Стандарт</t>
  </si>
  <si>
    <t>ЦБ-00000304</t>
  </si>
  <si>
    <t>07218</t>
  </si>
  <si>
    <t>Настойка "Российская корона на меду с перцем" 0,7л 40% (экспорт), Стандарт</t>
  </si>
  <si>
    <t>ЦБ-00000332</t>
  </si>
  <si>
    <t>УП000017993</t>
  </si>
  <si>
    <t>Настойка горькая "Анти Дот" 0,1л 60%, Контракт</t>
  </si>
  <si>
    <t>ЦБ-00000431</t>
  </si>
  <si>
    <t>УП000020344</t>
  </si>
  <si>
    <t>Настойка горькая "Красная Цена" 0,5л 38%, Стандарт</t>
  </si>
  <si>
    <t>ЦБ-00000313</t>
  </si>
  <si>
    <t>УП000018132</t>
  </si>
  <si>
    <t>Настойка горькая "РГК. Брусника" 0,5л 40%, Стандарт</t>
  </si>
  <si>
    <t>ЦБ-00000314</t>
  </si>
  <si>
    <t>УП000018136</t>
  </si>
  <si>
    <t>Настойка горькая "РГК. Для Вашего здоровья" 0,5л 40%, Стандарт</t>
  </si>
  <si>
    <t>ЦБ-00000315</t>
  </si>
  <si>
    <t>УП000018131</t>
  </si>
  <si>
    <t>Настойка горькая "РГК. Клюква" 0,5л 40%, Стандарт</t>
  </si>
  <si>
    <t>ЦБ-00000316</t>
  </si>
  <si>
    <t>УП000018133</t>
  </si>
  <si>
    <t>Настойка горькая "РГК. Малосольная" 0,5л 40%, Стандарт</t>
  </si>
  <si>
    <t>ЦБ-00000317</t>
  </si>
  <si>
    <t>УП000018137</t>
  </si>
  <si>
    <t>Настойка горькая "РГК. Хренная" 0,5л 40%, Стандарт</t>
  </si>
  <si>
    <t>ЦБ-00000193</t>
  </si>
  <si>
    <t>УП000017348</t>
  </si>
  <si>
    <t>Настойка горькая "Ржевка на Бородинском хлебе" 0,5л 37,5%, Стандарт (800)</t>
  </si>
  <si>
    <t>ЦБ-00000411</t>
  </si>
  <si>
    <t>УП000020161</t>
  </si>
  <si>
    <t>Настойка горькая "Росспиртпром Коллекционная на таёжных травах" 0,25л 35%, Контракт</t>
  </si>
  <si>
    <t>ЦБ-00000329</t>
  </si>
  <si>
    <t>УП000017968</t>
  </si>
  <si>
    <t>Настойка горькая "Росспиртпром Коллекционная на таёжных травах" 0,5л 35%, Контракт</t>
  </si>
  <si>
    <t>ЦБ-00000412</t>
  </si>
  <si>
    <t>УП000020162</t>
  </si>
  <si>
    <t>Настойка горькая "Росспиртпром Коллекционная Экспорт (export)" 0,25л 38%, Контракт</t>
  </si>
  <si>
    <t>ЦБ-00000330</t>
  </si>
  <si>
    <t>УП000017966</t>
  </si>
  <si>
    <t>Настойка горькая "Росспиртпром Коллекционная Экспорт (export)" 0,5л 38%, Контракт</t>
  </si>
  <si>
    <t>ЦБ-00000203</t>
  </si>
  <si>
    <t>УП000014207</t>
  </si>
  <si>
    <t>Настойка горькая "Русский гарантъ качества брусника" 0,5л 40%, Сторонний производитель</t>
  </si>
  <si>
    <t>ЦБ-00000204</t>
  </si>
  <si>
    <t>УП000015983</t>
  </si>
  <si>
    <t>Настойка горькая "Русский гарантъ качества для вашего здоровья" 0,5л 40%, Сторонний производитель</t>
  </si>
  <si>
    <t>ЦБ-00000205</t>
  </si>
  <si>
    <t>УП000015984</t>
  </si>
  <si>
    <t>Настойка горькая "Русский гарантъ качества клюква" 0,5л 40%, Сторонний производитель</t>
  </si>
  <si>
    <t>ЦБ-00000319</t>
  </si>
  <si>
    <t>УП000018135</t>
  </si>
  <si>
    <t>Настойка сладкая "РГК. Курага" 0,5л 18%, Стандарт</t>
  </si>
  <si>
    <t>ЦБ-00000318</t>
  </si>
  <si>
    <t>УП000018134</t>
  </si>
  <si>
    <t>Настойка сладкая "РГК. Морошка" 0,5л 18%, Стандарт</t>
  </si>
  <si>
    <t>ЦБ-00000206</t>
  </si>
  <si>
    <t>УП000014208</t>
  </si>
  <si>
    <t>Настойка сладкая "Русский гарантъ качества морошка" 0,5л 21%, Сторонний производитель</t>
  </si>
  <si>
    <t>УП000014959</t>
  </si>
  <si>
    <t xml:space="preserve">Отходы собственного производства ( картон, бумажные втулки), </t>
  </si>
  <si>
    <t>УП000015195</t>
  </si>
  <si>
    <t xml:space="preserve">Отходы собственного производства ( пленка ПВД, пленка стрейч), </t>
  </si>
  <si>
    <t>ЦБ-00000172</t>
  </si>
  <si>
    <t xml:space="preserve">Поддон деревянный 1200ммХ1000мм (б/у) 1сорт, </t>
  </si>
  <si>
    <t>УП000018921</t>
  </si>
  <si>
    <t xml:space="preserve">Пробка корковая агломерированная с доп. деревянным верхом 40/22 Коньяк Old Barrel 0,5 л Франция, </t>
  </si>
  <si>
    <t xml:space="preserve">06646      </t>
  </si>
  <si>
    <t xml:space="preserve">Решетка к г/к коньяк "Old Barrel " 0,5*8, </t>
  </si>
  <si>
    <t>УП000017953</t>
  </si>
  <si>
    <t xml:space="preserve">Решетка к г/коробу Русский Гарант Качества 0,5*6, </t>
  </si>
  <si>
    <t>ЦБ-00000397</t>
  </si>
  <si>
    <t>УП000020010</t>
  </si>
  <si>
    <t>Ром "Castro" выдержанный 0,5л 40%, Стандарт</t>
  </si>
  <si>
    <t>УП000020092</t>
  </si>
  <si>
    <t xml:space="preserve">Стикер на гофрокороб Олд баррель 0,5(для Франции), </t>
  </si>
  <si>
    <t xml:space="preserve">02619      </t>
  </si>
  <si>
    <t xml:space="preserve">ТУК "Олд-Баррель" 43х50 0,5/07/1,0, </t>
  </si>
  <si>
    <t>БУ000004774</t>
  </si>
  <si>
    <t xml:space="preserve">Услуги по договору, </t>
  </si>
  <si>
    <t>УП000015171</t>
  </si>
  <si>
    <t xml:space="preserve">Хранение товара, </t>
  </si>
  <si>
    <t>УП000017950</t>
  </si>
  <si>
    <t xml:space="preserve">Этикетка "Русский Гарантъ Качества Курага", 0.5л, </t>
  </si>
  <si>
    <t>УП000019953</t>
  </si>
  <si>
    <t xml:space="preserve">Этикетка бренди "Олд Баррель" USOP 0.5 л (Франция), </t>
  </si>
  <si>
    <t>e1cib/data/Справочник.ВариантыОтчетов?ref=8113005056b7993e11eb95e52c621c4a</t>
  </si>
  <si>
    <t>РАСЧЕТНОЕ ПОЛЕ СРЕДНЕНЕДЕЛЬНЫЕ ПРОДАЖИ, бут</t>
  </si>
  <si>
    <t>Готовая продукция на складах</t>
  </si>
  <si>
    <t>Период: 27.07.2021 - 27.07.2021</t>
  </si>
  <si>
    <t>Склад В группе из списка "Склад ГП ССБ (д.11,13,15,...; ЕГАИС СД Рус; Склад ГП ССБ (д.7, 7а); Склад ССБ РЕЗЕРВ"</t>
  </si>
  <si>
    <t>Код77</t>
  </si>
  <si>
    <t>Код</t>
  </si>
  <si>
    <t>Характеристика</t>
  </si>
  <si>
    <t>01114</t>
  </si>
  <si>
    <t>ЦБ-00000098</t>
  </si>
  <si>
    <t>01115</t>
  </si>
  <si>
    <t>ЦБ-00000080</t>
  </si>
  <si>
    <t>01118</t>
  </si>
  <si>
    <t>ЦБ-00000086</t>
  </si>
  <si>
    <t>01119</t>
  </si>
  <si>
    <t xml:space="preserve">01223      </t>
  </si>
  <si>
    <t>01224</t>
  </si>
  <si>
    <t>ЦБ-00000232</t>
  </si>
  <si>
    <t>06703</t>
  </si>
  <si>
    <t>ЦБ-00000067</t>
  </si>
  <si>
    <t>06836</t>
  </si>
  <si>
    <t>ЦБ-00000066</t>
  </si>
  <si>
    <t>06853</t>
  </si>
  <si>
    <t>ЦБ-00000119</t>
  </si>
  <si>
    <t>БУ0014505</t>
  </si>
  <si>
    <t>ЦБ-00000047</t>
  </si>
  <si>
    <t>БУ0014506</t>
  </si>
  <si>
    <t>ЦБ-00000046</t>
  </si>
  <si>
    <t>БУ0014582</t>
  </si>
  <si>
    <t>ЦБ-00000120</t>
  </si>
  <si>
    <t>УП000013477</t>
  </si>
  <si>
    <t>ЦБ-00000197</t>
  </si>
  <si>
    <t>УП000014210</t>
  </si>
  <si>
    <t>ЦБ-00000053</t>
  </si>
  <si>
    <t>УП000014211</t>
  </si>
  <si>
    <t>ЦБ-00000218</t>
  </si>
  <si>
    <t>УП000014977</t>
  </si>
  <si>
    <t>УП000014978</t>
  </si>
  <si>
    <t>УП000015492</t>
  </si>
  <si>
    <t>ЦБ-00000155</t>
  </si>
  <si>
    <t>УП000015586</t>
  </si>
  <si>
    <t>ЦБ-00000013</t>
  </si>
  <si>
    <t>УП000015665</t>
  </si>
  <si>
    <t>УП000015712</t>
  </si>
  <si>
    <t>ЦБ-00000094</t>
  </si>
  <si>
    <t>УП000015813</t>
  </si>
  <si>
    <t>УП000015849</t>
  </si>
  <si>
    <t>УП000016993</t>
  </si>
  <si>
    <t>ЦБ-00000424</t>
  </si>
  <si>
    <t>УП000017319</t>
  </si>
  <si>
    <t>УП000017536</t>
  </si>
  <si>
    <t>ЦБ-00000188</t>
  </si>
  <si>
    <t>УП000017538</t>
  </si>
  <si>
    <t>ЦБ-00000186</t>
  </si>
  <si>
    <t>УП000017779</t>
  </si>
  <si>
    <t>УП000018003</t>
  </si>
  <si>
    <t>ЦБ-00000321</t>
  </si>
  <si>
    <t>УП000018109</t>
  </si>
  <si>
    <t>ЦБ-00000361</t>
  </si>
  <si>
    <t>УП000018110</t>
  </si>
  <si>
    <t>ЦБ-00000359</t>
  </si>
  <si>
    <t>УП000018111</t>
  </si>
  <si>
    <t>ЦБ-00000357</t>
  </si>
  <si>
    <t>УП000018859</t>
  </si>
  <si>
    <t>УП000018930</t>
  </si>
  <si>
    <t>ЦБ-00000370</t>
  </si>
  <si>
    <t>УП000019776</t>
  </si>
  <si>
    <t>ЦБ-00000393</t>
  </si>
  <si>
    <t>УП000019777</t>
  </si>
  <si>
    <t>ЦБ-00000395</t>
  </si>
  <si>
    <t>УП000019778</t>
  </si>
  <si>
    <t>ЦБ-00000394</t>
  </si>
  <si>
    <t>УП000019779</t>
  </si>
  <si>
    <t>ЦБ-00000392</t>
  </si>
  <si>
    <t>УП000019780</t>
  </si>
  <si>
    <t>ЦБ-00000396</t>
  </si>
  <si>
    <t>УП000020302</t>
  </si>
  <si>
    <t>ЦБ-00000425</t>
  </si>
  <si>
    <t>УП000020346</t>
  </si>
  <si>
    <t>ЦБ-00000433</t>
  </si>
  <si>
    <t>Бурбон "Steersman" 0,7л 40%</t>
  </si>
  <si>
    <t>УП000020347</t>
  </si>
  <si>
    <t>ЦБ-00000434</t>
  </si>
  <si>
    <t>УП000020427</t>
  </si>
  <si>
    <t>V2.0</t>
  </si>
  <si>
    <t>УП000020458</t>
  </si>
  <si>
    <t>ЦБ-00000444</t>
  </si>
  <si>
    <t>УП000020496</t>
  </si>
  <si>
    <t>Количество, бут.</t>
  </si>
  <si>
    <t>Оборачиваемость, недель</t>
  </si>
  <si>
    <r>
      <t xml:space="preserve">Средненедельные продажи </t>
    </r>
    <r>
      <rPr>
        <b/>
        <sz val="11"/>
        <color rgb="FFFF0000"/>
        <rFont val="Calibri"/>
        <family val="2"/>
        <charset val="204"/>
        <scheme val="minor"/>
      </rPr>
      <t>ПОЛЕ РАСЧЕТНОЕ В ОТЧЕТЕ НУЖНО СКРЫТЬ</t>
    </r>
  </si>
  <si>
    <t>Комментарий</t>
  </si>
  <si>
    <t>Потенциальный сток, руб.</t>
  </si>
  <si>
    <t>Средняя цена продажи</t>
  </si>
  <si>
    <r>
      <t>Цена продажи средняя за полгода</t>
    </r>
    <r>
      <rPr>
        <b/>
        <sz val="11"/>
        <color rgb="FFFF0000"/>
        <rFont val="Calibri"/>
        <family val="2"/>
        <charset val="204"/>
        <scheme val="minor"/>
      </rPr>
      <t xml:space="preserve"> ПОЛЕ РАСЧЕТНОЕ В ОТЧЕТЕ НУЖНО СКРЫТЬ</t>
    </r>
  </si>
  <si>
    <r>
      <t xml:space="preserve">МРЦ </t>
    </r>
    <r>
      <rPr>
        <b/>
        <sz val="11"/>
        <color rgb="FFFF0000"/>
        <rFont val="Calibri"/>
        <family val="2"/>
        <charset val="204"/>
        <scheme val="minor"/>
      </rPr>
      <t>ПОЛЕ РАСЧЕТНОЕ В ОТЧЕТЕ НУЖНО СКРЫТЬ НУЖНО ПОДКАЧАТЬ ТЕКУЩИЕ ЦЕНЫ МРЦ</t>
    </r>
  </si>
  <si>
    <t xml:space="preserve">Клиент Не в списке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</si>
</sst>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;[Red]\-#,##0.000"/>
    <numFmt numFmtId="165" formatCode="0.000;[Red]\-0.000"/>
    <numFmt numFmtId="166" formatCode="0.00;[Red]\-0.00"/>
    <numFmt numFmtId="167" formatCode="#,##0.00;[Red]\-#,##0.00"/>
    <numFmt numFmtId="168" formatCode="#,##0_ ;[Red]\-#,##0\ "/>
    <numFmt numFmtId="169" formatCode="0;[Red]\-0"/>
    <numFmt numFmtId="170" formatCode="#,##0;[Red]\-#,##0"/>
    <numFmt numFmtId="171" formatCode="#,##0.00\ &quot;₽&quot;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8"/>
      <color indexed="54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8"/>
      <color indexed="54"/>
      <name val="Arial"/>
    </font>
    <font>
      <b/>
      <sz val="10"/>
      <color indexed="9"/>
      <name val="Arial"/>
    </font>
    <font>
      <b/>
      <sz val="10"/>
      <color theme="1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1" applyNumberFormat="1" applyFont="1" applyAlignment="1">
      <alignment vertical="top"/>
    </xf>
    <xf numFmtId="0" fontId="1" fillId="0" borderId="0" xfId="1" applyNumberFormat="1" applyAlignment="1">
      <alignment vertical="top"/>
    </xf>
    <xf numFmtId="164" fontId="1" fillId="0" borderId="2" xfId="1" applyNumberFormat="1" applyFont="1" applyBorder="1" applyAlignment="1">
      <alignment horizontal="right" vertical="top"/>
    </xf>
    <xf numFmtId="166" fontId="1" fillId="0" borderId="2" xfId="1" applyNumberFormat="1" applyFont="1" applyBorder="1" applyAlignment="1">
      <alignment horizontal="right" vertical="top"/>
    </xf>
    <xf numFmtId="167" fontId="1" fillId="0" borderId="2" xfId="1" applyNumberFormat="1" applyFont="1" applyBorder="1" applyAlignment="1">
      <alignment horizontal="right" vertical="top"/>
    </xf>
    <xf numFmtId="165" fontId="1" fillId="0" borderId="2" xfId="1" applyNumberFormat="1" applyFont="1" applyBorder="1" applyAlignment="1">
      <alignment horizontal="right" vertical="top"/>
    </xf>
    <xf numFmtId="0" fontId="1" fillId="0" borderId="2" xfId="1" applyNumberFormat="1" applyFont="1" applyBorder="1" applyAlignment="1">
      <alignment horizontal="right" vertical="top"/>
    </xf>
    <xf numFmtId="0" fontId="3" fillId="3" borderId="1" xfId="1" applyNumberFormat="1" applyFont="1" applyFill="1" applyBorder="1" applyAlignment="1">
      <alignment horizontal="right" vertical="top"/>
    </xf>
    <xf numFmtId="164" fontId="3" fillId="3" borderId="1" xfId="1" applyNumberFormat="1" applyFont="1" applyFill="1" applyBorder="1" applyAlignment="1">
      <alignment horizontal="right" vertical="top"/>
    </xf>
    <xf numFmtId="167" fontId="3" fillId="3" borderId="1" xfId="1" applyNumberFormat="1" applyFont="1" applyFill="1" applyBorder="1" applyAlignment="1">
      <alignment horizontal="right" vertical="top"/>
    </xf>
    <xf numFmtId="0" fontId="3" fillId="3" borderId="1" xfId="1" applyNumberFormat="1" applyFont="1" applyFill="1" applyBorder="1" applyAlignment="1">
      <alignment vertical="top"/>
    </xf>
    <xf numFmtId="0" fontId="1" fillId="0" borderId="0" xfId="1" applyAlignment="1"/>
    <xf numFmtId="0" fontId="3" fillId="2" borderId="1" xfId="1" applyNumberFormat="1" applyFont="1" applyFill="1" applyBorder="1" applyAlignment="1">
      <alignment vertical="top"/>
    </xf>
    <xf numFmtId="0" fontId="1" fillId="0" borderId="2" xfId="1" applyNumberFormat="1" applyFont="1" applyBorder="1" applyAlignment="1">
      <alignment vertical="top"/>
    </xf>
    <xf numFmtId="0" fontId="5" fillId="0" borderId="0" xfId="1" applyFont="1" applyAlignment="1"/>
    <xf numFmtId="0" fontId="1" fillId="0" borderId="0" xfId="1" applyAlignment="1">
      <alignment horizontal="center"/>
    </xf>
    <xf numFmtId="0" fontId="6" fillId="2" borderId="1" xfId="1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168" fontId="1" fillId="0" borderId="2" xfId="1" applyNumberFormat="1" applyFont="1" applyBorder="1" applyAlignment="1">
      <alignment horizontal="center" vertical="top" wrapText="1"/>
    </xf>
    <xf numFmtId="0" fontId="7" fillId="0" borderId="0" xfId="2" applyNumberFormat="1" applyFont="1" applyAlignment="1">
      <alignment vertical="top"/>
    </xf>
    <xf numFmtId="0" fontId="1" fillId="0" borderId="0" xfId="2" applyNumberFormat="1" applyAlignment="1">
      <alignment vertical="top"/>
    </xf>
    <xf numFmtId="169" fontId="1" fillId="0" borderId="2" xfId="2" applyNumberFormat="1" applyFont="1" applyBorder="1" applyAlignment="1">
      <alignment horizontal="right" vertical="top"/>
    </xf>
    <xf numFmtId="170" fontId="1" fillId="0" borderId="2" xfId="2" applyNumberFormat="1" applyFont="1" applyBorder="1" applyAlignment="1">
      <alignment horizontal="right" vertical="top"/>
    </xf>
    <xf numFmtId="170" fontId="8" fillId="3" borderId="1" xfId="2" applyNumberFormat="1" applyFont="1" applyFill="1" applyBorder="1" applyAlignment="1">
      <alignment horizontal="right" vertical="top"/>
    </xf>
    <xf numFmtId="0" fontId="8" fillId="3" borderId="1" xfId="2" applyNumberFormat="1" applyFont="1" applyFill="1" applyBorder="1" applyAlignment="1">
      <alignment vertical="top"/>
    </xf>
    <xf numFmtId="0" fontId="1" fillId="0" borderId="0" xfId="2" applyAlignment="1"/>
    <xf numFmtId="0" fontId="1" fillId="0" borderId="2" xfId="2" applyNumberFormat="1" applyFont="1" applyBorder="1" applyAlignment="1">
      <alignment vertical="top"/>
    </xf>
    <xf numFmtId="0" fontId="9" fillId="4" borderId="3" xfId="2" applyNumberFormat="1" applyFont="1" applyFill="1" applyBorder="1" applyAlignment="1">
      <alignment horizontal="center" vertical="center" wrapText="1"/>
    </xf>
    <xf numFmtId="0" fontId="9" fillId="4" borderId="1" xfId="2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4" fillId="5" borderId="0" xfId="0" applyFont="1" applyFill="1" applyAlignment="1">
      <alignment horizontal="center" vertical="center" wrapText="1"/>
    </xf>
    <xf numFmtId="171" fontId="0" fillId="0" borderId="0" xfId="0" applyNumberFormat="1"/>
    <xf numFmtId="171" fontId="4" fillId="4" borderId="0" xfId="0" applyNumberFormat="1" applyFont="1" applyFill="1" applyAlignment="1">
      <alignment horizontal="center" vertical="center" wrapText="1"/>
    </xf>
  </cellXfs>
  <cellStyles count="3">
    <cellStyle name="Обычный" xfId="0" builtinId="0"/>
    <cellStyle name="Обычный_Источник по продажам" xfId="1"/>
    <cellStyle name="Обычный_Оборачиваемость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1"/>
  <sheetViews>
    <sheetView workbookViewId="0">
      <selection activeCell="G15" sqref="G15"/>
    </sheetView>
  </sheetViews>
  <sheetFormatPr defaultRowHeight="15" x14ac:dyDescent="0.25"/>
  <cols>
    <col min="1" max="1" width="19.7109375" customWidth="1"/>
    <col min="2" max="2" width="15" customWidth="1"/>
    <col min="3" max="3" width="59" customWidth="1"/>
    <col min="4" max="7" width="14.7109375" customWidth="1"/>
    <col min="8" max="9" width="36.7109375" style="18" customWidth="1"/>
  </cols>
  <sheetData>
    <row r="1" spans="1:9" x14ac:dyDescent="0.25">
      <c r="A1" s="15" t="s">
        <v>827</v>
      </c>
      <c r="B1" s="12"/>
      <c r="C1" s="12"/>
      <c r="D1" s="12"/>
      <c r="E1" s="12"/>
      <c r="F1" s="12"/>
      <c r="G1" s="12"/>
      <c r="H1" s="16"/>
      <c r="I1" s="16"/>
    </row>
    <row r="2" spans="1:9" ht="23.25" x14ac:dyDescent="0.25">
      <c r="A2" s="1" t="s">
        <v>0</v>
      </c>
      <c r="B2" s="12"/>
      <c r="C2" s="12"/>
      <c r="D2" s="12"/>
      <c r="E2" s="12"/>
      <c r="F2" s="12"/>
      <c r="G2" s="12"/>
      <c r="H2" s="16"/>
      <c r="I2" s="16"/>
    </row>
    <row r="3" spans="1:9" x14ac:dyDescent="0.25">
      <c r="A3" s="12"/>
      <c r="B3" s="12"/>
      <c r="C3" s="12"/>
      <c r="D3" s="12"/>
      <c r="E3" s="12"/>
      <c r="F3" s="12"/>
      <c r="G3" s="12"/>
      <c r="H3" s="16"/>
      <c r="I3" s="16"/>
    </row>
    <row r="4" spans="1:9" x14ac:dyDescent="0.25">
      <c r="A4" s="2" t="s">
        <v>1</v>
      </c>
      <c r="B4" s="2" t="s">
        <v>204</v>
      </c>
      <c r="C4" s="12"/>
      <c r="D4" s="12"/>
      <c r="E4" s="12"/>
      <c r="F4" s="12"/>
      <c r="G4" s="12"/>
      <c r="H4" s="16"/>
      <c r="I4" s="16"/>
    </row>
    <row r="5" spans="1:9" x14ac:dyDescent="0.25">
      <c r="A5" s="12"/>
      <c r="B5" s="2" t="s">
        <v>205</v>
      </c>
      <c r="C5" s="12"/>
      <c r="D5" s="12"/>
      <c r="E5" s="12"/>
      <c r="F5" s="12"/>
      <c r="G5" s="12"/>
      <c r="H5" s="16"/>
      <c r="I5" s="16"/>
    </row>
    <row r="6" spans="1:9" x14ac:dyDescent="0.25">
      <c r="A6" s="12"/>
      <c r="B6" s="2" t="s">
        <v>2</v>
      </c>
      <c r="C6" s="12"/>
      <c r="D6" s="12"/>
      <c r="E6" s="12"/>
      <c r="F6" s="12"/>
      <c r="G6" s="12"/>
      <c r="H6" s="16"/>
      <c r="I6" s="16"/>
    </row>
    <row r="7" spans="1:9" x14ac:dyDescent="0.25">
      <c r="A7" s="2" t="s">
        <v>6</v>
      </c>
      <c r="B7" s="2" t="s">
        <v>923</v>
      </c>
      <c r="C7" s="12"/>
      <c r="D7" s="12"/>
      <c r="E7" s="12"/>
      <c r="F7" s="12"/>
      <c r="G7" s="12"/>
      <c r="H7" s="16"/>
      <c r="I7" s="16"/>
    </row>
    <row r="8" spans="1:9" x14ac:dyDescent="0.25">
      <c r="A8" s="12"/>
      <c r="B8" s="12"/>
      <c r="C8" s="12"/>
      <c r="D8" s="12"/>
      <c r="E8" s="12"/>
      <c r="F8" s="12"/>
      <c r="G8" s="12"/>
      <c r="H8" s="16"/>
      <c r="I8" s="16"/>
    </row>
    <row r="9" spans="1:9" ht="25.5" x14ac:dyDescent="0.25">
      <c r="A9" s="13" t="s">
        <v>206</v>
      </c>
      <c r="B9" s="13" t="s">
        <v>207</v>
      </c>
      <c r="C9" s="13" t="s">
        <v>208</v>
      </c>
      <c r="D9" s="13" t="s">
        <v>3</v>
      </c>
      <c r="E9" s="13" t="s">
        <v>4</v>
      </c>
      <c r="F9" s="13" t="s">
        <v>209</v>
      </c>
      <c r="G9" s="13" t="s">
        <v>210</v>
      </c>
      <c r="H9" s="17" t="s">
        <v>828</v>
      </c>
      <c r="I9" s="17" t="s">
        <v>920</v>
      </c>
    </row>
    <row r="10" spans="1:9" x14ac:dyDescent="0.25">
      <c r="A10" s="14" t="s">
        <v>211</v>
      </c>
      <c r="B10" s="14" t="s">
        <v>212</v>
      </c>
      <c r="C10" s="14" t="s">
        <v>213</v>
      </c>
      <c r="D10" s="3">
        <v>363250</v>
      </c>
      <c r="E10" s="3">
        <v>18162.5</v>
      </c>
      <c r="F10" s="4">
        <v>220.72</v>
      </c>
      <c r="G10" s="5">
        <v>80175474.280000001</v>
      </c>
      <c r="H10" s="19">
        <f t="shared" ref="H10:H73" si="0">IF((D10/26)&lt;0,0,D10/26)</f>
        <v>13971.153846153846</v>
      </c>
      <c r="I10" s="19">
        <f>IFERROR(SUMIF(B:B,B10,F:F)/COUNTIF(B:B,B10),0)</f>
        <v>220.72</v>
      </c>
    </row>
    <row r="11" spans="1:9" x14ac:dyDescent="0.25">
      <c r="A11" s="14" t="s">
        <v>214</v>
      </c>
      <c r="B11" s="14" t="s">
        <v>215</v>
      </c>
      <c r="C11" s="14" t="s">
        <v>216</v>
      </c>
      <c r="D11" s="3">
        <v>5856</v>
      </c>
      <c r="E11" s="6">
        <v>292.8</v>
      </c>
      <c r="F11" s="4">
        <v>268.54000000000002</v>
      </c>
      <c r="G11" s="5">
        <v>1572546.24</v>
      </c>
      <c r="H11" s="19">
        <f t="shared" si="0"/>
        <v>225.23076923076923</v>
      </c>
      <c r="I11" s="19">
        <f t="shared" ref="I11:I74" si="1">IFERROR(SUMIF(B:B,B11,F:F)/COUNTIF(B:B,B11),0)</f>
        <v>268.54000000000002</v>
      </c>
    </row>
    <row r="12" spans="1:9" x14ac:dyDescent="0.25">
      <c r="A12" s="14" t="s">
        <v>217</v>
      </c>
      <c r="B12" s="14" t="s">
        <v>218</v>
      </c>
      <c r="C12" s="14" t="s">
        <v>219</v>
      </c>
      <c r="D12" s="3">
        <v>14182</v>
      </c>
      <c r="E12" s="6">
        <v>709.1</v>
      </c>
      <c r="F12" s="4">
        <v>281.08999999999997</v>
      </c>
      <c r="G12" s="5">
        <v>3986415.26</v>
      </c>
      <c r="H12" s="19">
        <f t="shared" si="0"/>
        <v>545.46153846153845</v>
      </c>
      <c r="I12" s="19">
        <f t="shared" si="1"/>
        <v>281.08999999999997</v>
      </c>
    </row>
    <row r="13" spans="1:9" x14ac:dyDescent="0.25">
      <c r="A13" s="14" t="s">
        <v>220</v>
      </c>
      <c r="B13" s="14" t="s">
        <v>221</v>
      </c>
      <c r="C13" s="14" t="s">
        <v>222</v>
      </c>
      <c r="D13" s="3">
        <v>3318</v>
      </c>
      <c r="E13" s="6">
        <v>165.9</v>
      </c>
      <c r="F13" s="4">
        <v>294.51</v>
      </c>
      <c r="G13" s="5">
        <v>977196.82</v>
      </c>
      <c r="H13" s="19">
        <f t="shared" si="0"/>
        <v>127.61538461538461</v>
      </c>
      <c r="I13" s="19">
        <f t="shared" si="1"/>
        <v>294.51</v>
      </c>
    </row>
    <row r="14" spans="1:9" x14ac:dyDescent="0.25">
      <c r="A14" s="14" t="s">
        <v>223</v>
      </c>
      <c r="B14" s="14" t="s">
        <v>224</v>
      </c>
      <c r="C14" s="14" t="s">
        <v>225</v>
      </c>
      <c r="D14" s="3">
        <v>32664</v>
      </c>
      <c r="E14" s="6">
        <v>816.6</v>
      </c>
      <c r="F14" s="4">
        <v>134.51</v>
      </c>
      <c r="G14" s="5">
        <v>4393569.29</v>
      </c>
      <c r="H14" s="19">
        <f t="shared" si="0"/>
        <v>1256.3076923076924</v>
      </c>
      <c r="I14" s="19">
        <f t="shared" si="1"/>
        <v>134.51</v>
      </c>
    </row>
    <row r="15" spans="1:9" x14ac:dyDescent="0.25">
      <c r="A15" s="14" t="s">
        <v>226</v>
      </c>
      <c r="B15" s="14" t="s">
        <v>227</v>
      </c>
      <c r="C15" s="14" t="s">
        <v>228</v>
      </c>
      <c r="D15" s="3">
        <v>21348</v>
      </c>
      <c r="E15" s="3">
        <v>1067.4000000000001</v>
      </c>
      <c r="F15" s="4">
        <v>269</v>
      </c>
      <c r="G15" s="5">
        <v>5742697.3799999999</v>
      </c>
      <c r="H15" s="19">
        <f t="shared" si="0"/>
        <v>821.07692307692309</v>
      </c>
      <c r="I15" s="19">
        <f t="shared" si="1"/>
        <v>269</v>
      </c>
    </row>
    <row r="16" spans="1:9" x14ac:dyDescent="0.25">
      <c r="A16" s="14" t="s">
        <v>229</v>
      </c>
      <c r="B16" s="14" t="s">
        <v>230</v>
      </c>
      <c r="C16" s="14" t="s">
        <v>231</v>
      </c>
      <c r="D16" s="3">
        <v>5728</v>
      </c>
      <c r="E16" s="6">
        <v>286.39999999999998</v>
      </c>
      <c r="F16" s="4">
        <v>298.02</v>
      </c>
      <c r="G16" s="5">
        <v>1707032</v>
      </c>
      <c r="H16" s="19">
        <f t="shared" si="0"/>
        <v>220.30769230769232</v>
      </c>
      <c r="I16" s="19">
        <f t="shared" si="1"/>
        <v>298.02</v>
      </c>
    </row>
    <row r="17" spans="1:9" x14ac:dyDescent="0.25">
      <c r="A17" s="14" t="s">
        <v>232</v>
      </c>
      <c r="B17" s="14" t="s">
        <v>233</v>
      </c>
      <c r="C17" s="14" t="s">
        <v>234</v>
      </c>
      <c r="D17" s="6">
        <v>-378</v>
      </c>
      <c r="E17" s="6">
        <v>-3.78</v>
      </c>
      <c r="F17" s="4">
        <v>62.89</v>
      </c>
      <c r="G17" s="5">
        <v>-23772</v>
      </c>
      <c r="H17" s="19">
        <f t="shared" si="0"/>
        <v>0</v>
      </c>
      <c r="I17" s="19">
        <f t="shared" si="1"/>
        <v>62.89</v>
      </c>
    </row>
    <row r="18" spans="1:9" x14ac:dyDescent="0.25">
      <c r="A18" s="14" t="s">
        <v>232</v>
      </c>
      <c r="B18" s="14" t="s">
        <v>235</v>
      </c>
      <c r="C18" s="14" t="s">
        <v>236</v>
      </c>
      <c r="D18" s="3">
        <v>643986</v>
      </c>
      <c r="E18" s="3">
        <v>6439.86</v>
      </c>
      <c r="F18" s="4">
        <v>57.12</v>
      </c>
      <c r="G18" s="5">
        <v>36781427.740000002</v>
      </c>
      <c r="H18" s="19">
        <f t="shared" si="0"/>
        <v>24768.692307692309</v>
      </c>
      <c r="I18" s="19">
        <f t="shared" si="1"/>
        <v>57.12</v>
      </c>
    </row>
    <row r="19" spans="1:9" x14ac:dyDescent="0.25">
      <c r="A19" s="14" t="s">
        <v>237</v>
      </c>
      <c r="B19" s="14" t="s">
        <v>238</v>
      </c>
      <c r="C19" s="14" t="s">
        <v>239</v>
      </c>
      <c r="D19" s="3">
        <v>4704</v>
      </c>
      <c r="E19" s="6">
        <v>47.04</v>
      </c>
      <c r="F19" s="4">
        <v>26.04</v>
      </c>
      <c r="G19" s="5">
        <v>122492.16</v>
      </c>
      <c r="H19" s="19">
        <f t="shared" si="0"/>
        <v>180.92307692307693</v>
      </c>
      <c r="I19" s="19">
        <f t="shared" si="1"/>
        <v>26.04</v>
      </c>
    </row>
    <row r="20" spans="1:9" x14ac:dyDescent="0.25">
      <c r="A20" s="14" t="s">
        <v>240</v>
      </c>
      <c r="B20" s="14" t="s">
        <v>241</v>
      </c>
      <c r="C20" s="14" t="s">
        <v>242</v>
      </c>
      <c r="D20" s="6">
        <v>60</v>
      </c>
      <c r="E20" s="6">
        <v>1.5</v>
      </c>
      <c r="F20" s="4">
        <v>141.03</v>
      </c>
      <c r="G20" s="5">
        <v>8461.56</v>
      </c>
      <c r="H20" s="19">
        <f t="shared" si="0"/>
        <v>2.3076923076923075</v>
      </c>
      <c r="I20" s="19">
        <f t="shared" si="1"/>
        <v>141.03</v>
      </c>
    </row>
    <row r="21" spans="1:9" x14ac:dyDescent="0.25">
      <c r="A21" s="14" t="s">
        <v>240</v>
      </c>
      <c r="B21" s="14" t="s">
        <v>243</v>
      </c>
      <c r="C21" s="14" t="s">
        <v>244</v>
      </c>
      <c r="D21" s="3">
        <v>2979532</v>
      </c>
      <c r="E21" s="3">
        <v>74488.3</v>
      </c>
      <c r="F21" s="4">
        <v>134.55000000000001</v>
      </c>
      <c r="G21" s="5">
        <v>400893517.88999999</v>
      </c>
      <c r="H21" s="19">
        <f t="shared" si="0"/>
        <v>114597.38461538461</v>
      </c>
      <c r="I21" s="19">
        <f t="shared" si="1"/>
        <v>134.55000000000001</v>
      </c>
    </row>
    <row r="22" spans="1:9" x14ac:dyDescent="0.25">
      <c r="A22" s="14" t="s">
        <v>245</v>
      </c>
      <c r="B22" s="14" t="s">
        <v>246</v>
      </c>
      <c r="C22" s="14" t="s">
        <v>247</v>
      </c>
      <c r="D22" s="3">
        <v>2688</v>
      </c>
      <c r="E22" s="6">
        <v>67.2</v>
      </c>
      <c r="F22" s="4">
        <v>49.6</v>
      </c>
      <c r="G22" s="5">
        <v>133324.79999999999</v>
      </c>
      <c r="H22" s="19">
        <f t="shared" si="0"/>
        <v>103.38461538461539</v>
      </c>
      <c r="I22" s="19">
        <f t="shared" si="1"/>
        <v>49.6</v>
      </c>
    </row>
    <row r="23" spans="1:9" x14ac:dyDescent="0.25">
      <c r="A23" s="14" t="s">
        <v>248</v>
      </c>
      <c r="B23" s="14" t="s">
        <v>249</v>
      </c>
      <c r="C23" s="14" t="s">
        <v>250</v>
      </c>
      <c r="D23" s="3">
        <v>787140</v>
      </c>
      <c r="E23" s="3">
        <v>39357</v>
      </c>
      <c r="F23" s="4">
        <v>269.04000000000002</v>
      </c>
      <c r="G23" s="5">
        <v>211774928.28</v>
      </c>
      <c r="H23" s="19">
        <f t="shared" si="0"/>
        <v>30274.615384615383</v>
      </c>
      <c r="I23" s="19">
        <f t="shared" si="1"/>
        <v>269.04000000000002</v>
      </c>
    </row>
    <row r="24" spans="1:9" x14ac:dyDescent="0.25">
      <c r="A24" s="14" t="s">
        <v>248</v>
      </c>
      <c r="B24" s="14" t="s">
        <v>251</v>
      </c>
      <c r="C24" s="14" t="s">
        <v>252</v>
      </c>
      <c r="D24" s="3">
        <v>902127</v>
      </c>
      <c r="E24" s="3">
        <v>45106.35</v>
      </c>
      <c r="F24" s="4">
        <v>269.02999999999997</v>
      </c>
      <c r="G24" s="5">
        <v>242702555.81999999</v>
      </c>
      <c r="H24" s="19">
        <f t="shared" si="0"/>
        <v>34697.192307692305</v>
      </c>
      <c r="I24" s="19">
        <f t="shared" si="1"/>
        <v>269.02999999999997</v>
      </c>
    </row>
    <row r="25" spans="1:9" x14ac:dyDescent="0.25">
      <c r="A25" s="14" t="s">
        <v>253</v>
      </c>
      <c r="B25" s="14" t="s">
        <v>254</v>
      </c>
      <c r="C25" s="14" t="s">
        <v>255</v>
      </c>
      <c r="D25" s="3">
        <v>1296</v>
      </c>
      <c r="E25" s="6">
        <v>64.8</v>
      </c>
      <c r="F25" s="4">
        <v>86.48</v>
      </c>
      <c r="G25" s="5">
        <v>112078.08</v>
      </c>
      <c r="H25" s="19">
        <f t="shared" si="0"/>
        <v>49.846153846153847</v>
      </c>
      <c r="I25" s="19">
        <f t="shared" si="1"/>
        <v>86.48</v>
      </c>
    </row>
    <row r="26" spans="1:9" x14ac:dyDescent="0.25">
      <c r="A26" s="14" t="s">
        <v>256</v>
      </c>
      <c r="B26" s="14" t="s">
        <v>257</v>
      </c>
      <c r="C26" s="14" t="s">
        <v>258</v>
      </c>
      <c r="D26" s="3">
        <v>445284</v>
      </c>
      <c r="E26" s="3">
        <v>22264.2</v>
      </c>
      <c r="F26" s="4">
        <v>272.16000000000003</v>
      </c>
      <c r="G26" s="5">
        <v>121188623.40000001</v>
      </c>
      <c r="H26" s="19">
        <f t="shared" si="0"/>
        <v>17126.307692307691</v>
      </c>
      <c r="I26" s="19">
        <f t="shared" si="1"/>
        <v>272.16000000000003</v>
      </c>
    </row>
    <row r="27" spans="1:9" x14ac:dyDescent="0.25">
      <c r="A27" s="14" t="s">
        <v>259</v>
      </c>
      <c r="B27" s="14"/>
      <c r="C27" s="14" t="s">
        <v>260</v>
      </c>
      <c r="D27" s="3">
        <v>48600</v>
      </c>
      <c r="E27" s="3">
        <v>2430</v>
      </c>
      <c r="F27" s="4">
        <v>12.86</v>
      </c>
      <c r="G27" s="5">
        <v>625179.98</v>
      </c>
      <c r="H27" s="19">
        <f t="shared" si="0"/>
        <v>1869.2307692307693</v>
      </c>
      <c r="I27" s="19">
        <f t="shared" si="1"/>
        <v>0</v>
      </c>
    </row>
    <row r="28" spans="1:9" x14ac:dyDescent="0.25">
      <c r="A28" s="14" t="s">
        <v>261</v>
      </c>
      <c r="B28" s="14" t="s">
        <v>262</v>
      </c>
      <c r="C28" s="14" t="s">
        <v>263</v>
      </c>
      <c r="D28" s="6">
        <v>60</v>
      </c>
      <c r="E28" s="6">
        <v>4.5</v>
      </c>
      <c r="F28" s="4">
        <v>229.95</v>
      </c>
      <c r="G28" s="5">
        <v>13797</v>
      </c>
      <c r="H28" s="19">
        <f t="shared" si="0"/>
        <v>2.3076923076923075</v>
      </c>
      <c r="I28" s="19">
        <f t="shared" si="1"/>
        <v>229.95</v>
      </c>
    </row>
    <row r="29" spans="1:9" x14ac:dyDescent="0.25">
      <c r="A29" s="14" t="s">
        <v>264</v>
      </c>
      <c r="B29" s="14" t="s">
        <v>265</v>
      </c>
      <c r="C29" s="14" t="s">
        <v>266</v>
      </c>
      <c r="D29" s="6">
        <v>60</v>
      </c>
      <c r="E29" s="6">
        <v>4.5</v>
      </c>
      <c r="F29" s="4">
        <v>229.95</v>
      </c>
      <c r="G29" s="5">
        <v>13797</v>
      </c>
      <c r="H29" s="19">
        <f t="shared" si="0"/>
        <v>2.3076923076923075</v>
      </c>
      <c r="I29" s="19">
        <f t="shared" si="1"/>
        <v>229.95</v>
      </c>
    </row>
    <row r="30" spans="1:9" x14ac:dyDescent="0.25">
      <c r="A30" s="14" t="s">
        <v>267</v>
      </c>
      <c r="B30" s="14" t="s">
        <v>268</v>
      </c>
      <c r="C30" s="14" t="s">
        <v>269</v>
      </c>
      <c r="D30" s="3">
        <v>402204</v>
      </c>
      <c r="E30" s="3">
        <v>4022.04</v>
      </c>
      <c r="F30" s="4">
        <v>53.9</v>
      </c>
      <c r="G30" s="5">
        <v>21677320.879999999</v>
      </c>
      <c r="H30" s="19">
        <f t="shared" si="0"/>
        <v>15469.384615384615</v>
      </c>
      <c r="I30" s="19">
        <f t="shared" si="1"/>
        <v>53.9</v>
      </c>
    </row>
    <row r="31" spans="1:9" x14ac:dyDescent="0.25">
      <c r="A31" s="14" t="s">
        <v>270</v>
      </c>
      <c r="B31" s="14" t="s">
        <v>271</v>
      </c>
      <c r="C31" s="14" t="s">
        <v>272</v>
      </c>
      <c r="D31" s="3">
        <v>657204</v>
      </c>
      <c r="E31" s="3">
        <v>16430.099999999999</v>
      </c>
      <c r="F31" s="4">
        <v>134.56</v>
      </c>
      <c r="G31" s="5">
        <v>88436007.099999994</v>
      </c>
      <c r="H31" s="19">
        <f t="shared" si="0"/>
        <v>25277.076923076922</v>
      </c>
      <c r="I31" s="19">
        <f t="shared" si="1"/>
        <v>134.56</v>
      </c>
    </row>
    <row r="32" spans="1:9" x14ac:dyDescent="0.25">
      <c r="A32" s="14" t="s">
        <v>273</v>
      </c>
      <c r="B32" s="14" t="s">
        <v>274</v>
      </c>
      <c r="C32" s="14" t="s">
        <v>275</v>
      </c>
      <c r="D32" s="3">
        <v>22704</v>
      </c>
      <c r="E32" s="6">
        <v>567.6</v>
      </c>
      <c r="F32" s="4">
        <v>134.5</v>
      </c>
      <c r="G32" s="5">
        <v>3053597.18</v>
      </c>
      <c r="H32" s="19">
        <f t="shared" si="0"/>
        <v>873.23076923076928</v>
      </c>
      <c r="I32" s="19">
        <f t="shared" si="1"/>
        <v>134.5</v>
      </c>
    </row>
    <row r="33" spans="1:9" x14ac:dyDescent="0.25">
      <c r="A33" s="14" t="s">
        <v>276</v>
      </c>
      <c r="B33" s="14" t="s">
        <v>277</v>
      </c>
      <c r="C33" s="14" t="s">
        <v>278</v>
      </c>
      <c r="D33" s="3">
        <v>1296</v>
      </c>
      <c r="E33" s="6">
        <v>64.8</v>
      </c>
      <c r="F33" s="4">
        <v>299</v>
      </c>
      <c r="G33" s="5">
        <v>387504</v>
      </c>
      <c r="H33" s="19">
        <f t="shared" si="0"/>
        <v>49.846153846153847</v>
      </c>
      <c r="I33" s="19">
        <f t="shared" si="1"/>
        <v>299</v>
      </c>
    </row>
    <row r="34" spans="1:9" x14ac:dyDescent="0.25">
      <c r="A34" s="14" t="s">
        <v>276</v>
      </c>
      <c r="B34" s="14" t="s">
        <v>279</v>
      </c>
      <c r="C34" s="14" t="s">
        <v>280</v>
      </c>
      <c r="D34" s="3">
        <v>561850</v>
      </c>
      <c r="E34" s="3">
        <v>28092.5</v>
      </c>
      <c r="F34" s="4">
        <v>269.04000000000002</v>
      </c>
      <c r="G34" s="5">
        <v>151161812.50999999</v>
      </c>
      <c r="H34" s="19">
        <f t="shared" si="0"/>
        <v>21609.615384615383</v>
      </c>
      <c r="I34" s="19">
        <f t="shared" si="1"/>
        <v>269.04000000000002</v>
      </c>
    </row>
    <row r="35" spans="1:9" x14ac:dyDescent="0.25">
      <c r="A35" s="14" t="s">
        <v>281</v>
      </c>
      <c r="B35" s="14" t="s">
        <v>282</v>
      </c>
      <c r="C35" s="14" t="s">
        <v>283</v>
      </c>
      <c r="D35" s="3">
        <v>21960</v>
      </c>
      <c r="E35" s="3">
        <v>1098</v>
      </c>
      <c r="F35" s="4">
        <v>275.89</v>
      </c>
      <c r="G35" s="5">
        <v>6058494.8499999996</v>
      </c>
      <c r="H35" s="19">
        <f t="shared" si="0"/>
        <v>844.61538461538464</v>
      </c>
      <c r="I35" s="19">
        <f t="shared" si="1"/>
        <v>275.89</v>
      </c>
    </row>
    <row r="36" spans="1:9" x14ac:dyDescent="0.25">
      <c r="A36" s="14" t="s">
        <v>284</v>
      </c>
      <c r="B36" s="14" t="s">
        <v>285</v>
      </c>
      <c r="C36" s="14" t="s">
        <v>286</v>
      </c>
      <c r="D36" s="3">
        <v>15162</v>
      </c>
      <c r="E36" s="6">
        <v>758.1</v>
      </c>
      <c r="F36" s="4">
        <v>276.70999999999998</v>
      </c>
      <c r="G36" s="5">
        <v>4195517.0999999996</v>
      </c>
      <c r="H36" s="19">
        <f t="shared" si="0"/>
        <v>583.15384615384619</v>
      </c>
      <c r="I36" s="19">
        <f t="shared" si="1"/>
        <v>276.70999999999998</v>
      </c>
    </row>
    <row r="37" spans="1:9" x14ac:dyDescent="0.25">
      <c r="A37" s="14" t="s">
        <v>287</v>
      </c>
      <c r="B37" s="14" t="s">
        <v>288</v>
      </c>
      <c r="C37" s="14" t="s">
        <v>289</v>
      </c>
      <c r="D37" s="6">
        <v>5</v>
      </c>
      <c r="E37" s="6">
        <v>0.35</v>
      </c>
      <c r="F37" s="4">
        <v>658.42</v>
      </c>
      <c r="G37" s="5">
        <v>3292.1</v>
      </c>
      <c r="H37" s="19">
        <f t="shared" si="0"/>
        <v>0.19230769230769232</v>
      </c>
      <c r="I37" s="19">
        <f t="shared" si="1"/>
        <v>658.42</v>
      </c>
    </row>
    <row r="38" spans="1:9" x14ac:dyDescent="0.25">
      <c r="A38" s="14" t="s">
        <v>290</v>
      </c>
      <c r="B38" s="14" t="s">
        <v>291</v>
      </c>
      <c r="C38" s="14" t="s">
        <v>292</v>
      </c>
      <c r="D38" s="3">
        <v>10000</v>
      </c>
      <c r="E38" s="6">
        <v>700</v>
      </c>
      <c r="F38" s="4">
        <v>752.67</v>
      </c>
      <c r="G38" s="5">
        <v>7526700</v>
      </c>
      <c r="H38" s="19">
        <f t="shared" si="0"/>
        <v>384.61538461538464</v>
      </c>
      <c r="I38" s="19">
        <f t="shared" si="1"/>
        <v>752.67</v>
      </c>
    </row>
    <row r="39" spans="1:9" x14ac:dyDescent="0.25">
      <c r="A39" s="14" t="s">
        <v>293</v>
      </c>
      <c r="B39" s="14" t="s">
        <v>294</v>
      </c>
      <c r="C39" s="14" t="s">
        <v>295</v>
      </c>
      <c r="D39" s="6">
        <v>320</v>
      </c>
      <c r="E39" s="6">
        <v>3.2</v>
      </c>
      <c r="F39" s="4">
        <v>55</v>
      </c>
      <c r="G39" s="5">
        <v>17600</v>
      </c>
      <c r="H39" s="19">
        <f t="shared" si="0"/>
        <v>12.307692307692308</v>
      </c>
      <c r="I39" s="19">
        <f t="shared" si="1"/>
        <v>55</v>
      </c>
    </row>
    <row r="40" spans="1:9" x14ac:dyDescent="0.25">
      <c r="A40" s="14" t="s">
        <v>296</v>
      </c>
      <c r="B40" s="14" t="s">
        <v>297</v>
      </c>
      <c r="C40" s="14" t="s">
        <v>298</v>
      </c>
      <c r="D40" s="6">
        <v>60</v>
      </c>
      <c r="E40" s="6">
        <v>1.5</v>
      </c>
      <c r="F40" s="4">
        <v>134.5</v>
      </c>
      <c r="G40" s="5">
        <v>8070</v>
      </c>
      <c r="H40" s="19">
        <f t="shared" si="0"/>
        <v>2.3076923076923075</v>
      </c>
      <c r="I40" s="19">
        <f t="shared" si="1"/>
        <v>134.5</v>
      </c>
    </row>
    <row r="41" spans="1:9" x14ac:dyDescent="0.25">
      <c r="A41" s="14" t="s">
        <v>299</v>
      </c>
      <c r="B41" s="14" t="s">
        <v>300</v>
      </c>
      <c r="C41" s="14" t="s">
        <v>301</v>
      </c>
      <c r="D41" s="3">
        <v>17004</v>
      </c>
      <c r="E41" s="6">
        <v>850.2</v>
      </c>
      <c r="F41" s="4">
        <v>293.70999999999998</v>
      </c>
      <c r="G41" s="5">
        <v>4994160</v>
      </c>
      <c r="H41" s="19">
        <f t="shared" si="0"/>
        <v>654</v>
      </c>
      <c r="I41" s="19">
        <f t="shared" si="1"/>
        <v>293.70999999999998</v>
      </c>
    </row>
    <row r="42" spans="1:9" x14ac:dyDescent="0.25">
      <c r="A42" s="14" t="s">
        <v>302</v>
      </c>
      <c r="B42" s="14" t="s">
        <v>303</v>
      </c>
      <c r="C42" s="14" t="s">
        <v>304</v>
      </c>
      <c r="D42" s="3">
        <v>45360</v>
      </c>
      <c r="E42" s="3">
        <v>2268</v>
      </c>
      <c r="F42" s="4">
        <v>203.03</v>
      </c>
      <c r="G42" s="5">
        <v>9209505.5999999996</v>
      </c>
      <c r="H42" s="19">
        <f t="shared" si="0"/>
        <v>1744.6153846153845</v>
      </c>
      <c r="I42" s="19">
        <f t="shared" si="1"/>
        <v>203.03</v>
      </c>
    </row>
    <row r="43" spans="1:9" x14ac:dyDescent="0.25">
      <c r="A43" s="14" t="s">
        <v>305</v>
      </c>
      <c r="B43" s="14" t="s">
        <v>306</v>
      </c>
      <c r="C43" s="14" t="s">
        <v>307</v>
      </c>
      <c r="D43" s="3">
        <v>38232</v>
      </c>
      <c r="E43" s="3">
        <v>1911.6</v>
      </c>
      <c r="F43" s="4">
        <v>203.03</v>
      </c>
      <c r="G43" s="5">
        <v>7762236.4800000004</v>
      </c>
      <c r="H43" s="19">
        <f t="shared" si="0"/>
        <v>1470.4615384615386</v>
      </c>
      <c r="I43" s="19">
        <f t="shared" si="1"/>
        <v>203.03</v>
      </c>
    </row>
    <row r="44" spans="1:9" x14ac:dyDescent="0.25">
      <c r="A44" s="14" t="s">
        <v>308</v>
      </c>
      <c r="B44" s="14" t="s">
        <v>309</v>
      </c>
      <c r="C44" s="14" t="s">
        <v>310</v>
      </c>
      <c r="D44" s="3">
        <v>55080</v>
      </c>
      <c r="E44" s="3">
        <v>2754</v>
      </c>
      <c r="F44" s="4">
        <v>203.04</v>
      </c>
      <c r="G44" s="5">
        <v>11183443.199999999</v>
      </c>
      <c r="H44" s="19">
        <f t="shared" si="0"/>
        <v>2118.4615384615386</v>
      </c>
      <c r="I44" s="19">
        <f t="shared" si="1"/>
        <v>203.04</v>
      </c>
    </row>
    <row r="45" spans="1:9" x14ac:dyDescent="0.25">
      <c r="A45" s="14" t="s">
        <v>311</v>
      </c>
      <c r="B45" s="14" t="s">
        <v>312</v>
      </c>
      <c r="C45" s="14" t="s">
        <v>313</v>
      </c>
      <c r="D45" s="3">
        <v>10302</v>
      </c>
      <c r="E45" s="6">
        <v>515.1</v>
      </c>
      <c r="F45" s="4">
        <v>210</v>
      </c>
      <c r="G45" s="5">
        <v>2163420</v>
      </c>
      <c r="H45" s="19">
        <f t="shared" si="0"/>
        <v>396.23076923076923</v>
      </c>
      <c r="I45" s="19">
        <f t="shared" si="1"/>
        <v>210</v>
      </c>
    </row>
    <row r="46" spans="1:9" x14ac:dyDescent="0.25">
      <c r="A46" s="14" t="s">
        <v>314</v>
      </c>
      <c r="B46" s="14" t="s">
        <v>315</v>
      </c>
      <c r="C46" s="14" t="s">
        <v>316</v>
      </c>
      <c r="D46" s="6">
        <v>120</v>
      </c>
      <c r="E46" s="6">
        <v>6</v>
      </c>
      <c r="F46" s="4">
        <v>344.31</v>
      </c>
      <c r="G46" s="5">
        <v>41317.199999999997</v>
      </c>
      <c r="H46" s="19">
        <f t="shared" si="0"/>
        <v>4.615384615384615</v>
      </c>
      <c r="I46" s="19">
        <f t="shared" si="1"/>
        <v>344.31</v>
      </c>
    </row>
    <row r="47" spans="1:9" x14ac:dyDescent="0.25">
      <c r="A47" s="14" t="s">
        <v>317</v>
      </c>
      <c r="B47" s="14" t="s">
        <v>318</v>
      </c>
      <c r="C47" s="14" t="s">
        <v>319</v>
      </c>
      <c r="D47" s="6">
        <v>520</v>
      </c>
      <c r="E47" s="6">
        <v>26</v>
      </c>
      <c r="F47" s="4">
        <v>210</v>
      </c>
      <c r="G47" s="5">
        <v>109200</v>
      </c>
      <c r="H47" s="19">
        <f t="shared" si="0"/>
        <v>20</v>
      </c>
      <c r="I47" s="19">
        <f t="shared" si="1"/>
        <v>210</v>
      </c>
    </row>
    <row r="48" spans="1:9" x14ac:dyDescent="0.25">
      <c r="A48" s="14" t="s">
        <v>317</v>
      </c>
      <c r="B48" s="14" t="s">
        <v>320</v>
      </c>
      <c r="C48" s="14" t="s">
        <v>321</v>
      </c>
      <c r="D48" s="3">
        <v>59980</v>
      </c>
      <c r="E48" s="3">
        <v>2999</v>
      </c>
      <c r="F48" s="4">
        <v>210</v>
      </c>
      <c r="G48" s="5">
        <v>12595800</v>
      </c>
      <c r="H48" s="19">
        <f t="shared" si="0"/>
        <v>2306.9230769230771</v>
      </c>
      <c r="I48" s="19">
        <f t="shared" si="1"/>
        <v>210</v>
      </c>
    </row>
    <row r="49" spans="1:9" x14ac:dyDescent="0.25">
      <c r="A49" s="14" t="s">
        <v>322</v>
      </c>
      <c r="B49" s="14" t="s">
        <v>323</v>
      </c>
      <c r="C49" s="14" t="s">
        <v>324</v>
      </c>
      <c r="D49" s="3">
        <v>20876</v>
      </c>
      <c r="E49" s="6">
        <v>521.9</v>
      </c>
      <c r="F49" s="4">
        <v>105</v>
      </c>
      <c r="G49" s="5">
        <v>2191980</v>
      </c>
      <c r="H49" s="19">
        <f t="shared" si="0"/>
        <v>802.92307692307691</v>
      </c>
      <c r="I49" s="19">
        <f t="shared" si="1"/>
        <v>105</v>
      </c>
    </row>
    <row r="50" spans="1:9" x14ac:dyDescent="0.25">
      <c r="A50" s="14" t="s">
        <v>322</v>
      </c>
      <c r="B50" s="14" t="s">
        <v>325</v>
      </c>
      <c r="C50" s="14" t="s">
        <v>326</v>
      </c>
      <c r="D50" s="3">
        <v>13656</v>
      </c>
      <c r="E50" s="6">
        <v>341.4</v>
      </c>
      <c r="F50" s="4">
        <v>105</v>
      </c>
      <c r="G50" s="5">
        <v>1433880</v>
      </c>
      <c r="H50" s="19">
        <f t="shared" si="0"/>
        <v>525.23076923076928</v>
      </c>
      <c r="I50" s="19">
        <f t="shared" si="1"/>
        <v>105</v>
      </c>
    </row>
    <row r="51" spans="1:9" x14ac:dyDescent="0.25">
      <c r="A51" s="14" t="s">
        <v>327</v>
      </c>
      <c r="B51" s="14" t="s">
        <v>328</v>
      </c>
      <c r="C51" s="14" t="s">
        <v>329</v>
      </c>
      <c r="D51" s="3">
        <v>33000</v>
      </c>
      <c r="E51" s="6">
        <v>330</v>
      </c>
      <c r="F51" s="4">
        <v>48.62</v>
      </c>
      <c r="G51" s="5">
        <v>1604427.76</v>
      </c>
      <c r="H51" s="19">
        <f t="shared" si="0"/>
        <v>1269.2307692307693</v>
      </c>
      <c r="I51" s="19">
        <f t="shared" si="1"/>
        <v>48.62</v>
      </c>
    </row>
    <row r="52" spans="1:9" x14ac:dyDescent="0.25">
      <c r="A52" s="14" t="s">
        <v>330</v>
      </c>
      <c r="B52" s="14" t="s">
        <v>331</v>
      </c>
      <c r="C52" s="14" t="s">
        <v>332</v>
      </c>
      <c r="D52" s="3">
        <v>194010</v>
      </c>
      <c r="E52" s="3">
        <v>4850.25</v>
      </c>
      <c r="F52" s="4">
        <v>107.08</v>
      </c>
      <c r="G52" s="5">
        <v>20774354.399999999</v>
      </c>
      <c r="H52" s="19">
        <f t="shared" si="0"/>
        <v>7461.9230769230771</v>
      </c>
      <c r="I52" s="19">
        <f t="shared" si="1"/>
        <v>107.08</v>
      </c>
    </row>
    <row r="53" spans="1:9" x14ac:dyDescent="0.25">
      <c r="A53" s="14" t="s">
        <v>330</v>
      </c>
      <c r="B53" s="14" t="s">
        <v>333</v>
      </c>
      <c r="C53" s="14" t="s">
        <v>334</v>
      </c>
      <c r="D53" s="6">
        <v>240</v>
      </c>
      <c r="E53" s="6">
        <v>6</v>
      </c>
      <c r="F53" s="4">
        <v>120.96</v>
      </c>
      <c r="G53" s="5">
        <v>29030.400000000001</v>
      </c>
      <c r="H53" s="19">
        <f t="shared" si="0"/>
        <v>9.2307692307692299</v>
      </c>
      <c r="I53" s="19">
        <f t="shared" si="1"/>
        <v>120.96</v>
      </c>
    </row>
    <row r="54" spans="1:9" x14ac:dyDescent="0.25">
      <c r="A54" s="14" t="s">
        <v>335</v>
      </c>
      <c r="B54" s="14" t="s">
        <v>336</v>
      </c>
      <c r="C54" s="14" t="s">
        <v>337</v>
      </c>
      <c r="D54" s="3">
        <v>2190</v>
      </c>
      <c r="E54" s="6">
        <v>54.75</v>
      </c>
      <c r="F54" s="4">
        <v>30.6</v>
      </c>
      <c r="G54" s="5">
        <v>67014</v>
      </c>
      <c r="H54" s="19">
        <f t="shared" si="0"/>
        <v>84.230769230769226</v>
      </c>
      <c r="I54" s="19">
        <f t="shared" si="1"/>
        <v>30.6</v>
      </c>
    </row>
    <row r="55" spans="1:9" x14ac:dyDescent="0.25">
      <c r="A55" s="14" t="s">
        <v>338</v>
      </c>
      <c r="B55" s="14" t="s">
        <v>339</v>
      </c>
      <c r="C55" s="14" t="s">
        <v>340</v>
      </c>
      <c r="D55" s="3">
        <v>1001952</v>
      </c>
      <c r="E55" s="3">
        <v>50097.599999999999</v>
      </c>
      <c r="F55" s="4">
        <v>210.1</v>
      </c>
      <c r="G55" s="5">
        <v>210512789.56999999</v>
      </c>
      <c r="H55" s="19">
        <f t="shared" si="0"/>
        <v>38536.615384615383</v>
      </c>
      <c r="I55" s="19">
        <f t="shared" si="1"/>
        <v>210.1</v>
      </c>
    </row>
    <row r="56" spans="1:9" x14ac:dyDescent="0.25">
      <c r="A56" s="14" t="s">
        <v>341</v>
      </c>
      <c r="B56" s="14" t="s">
        <v>342</v>
      </c>
      <c r="C56" s="14" t="s">
        <v>343</v>
      </c>
      <c r="D56" s="3">
        <v>4092</v>
      </c>
      <c r="E56" s="6">
        <v>204.6</v>
      </c>
      <c r="F56" s="4">
        <v>44.82</v>
      </c>
      <c r="G56" s="5">
        <v>183383.76</v>
      </c>
      <c r="H56" s="19">
        <f t="shared" si="0"/>
        <v>157.38461538461539</v>
      </c>
      <c r="I56" s="19">
        <f t="shared" si="1"/>
        <v>44.82</v>
      </c>
    </row>
    <row r="57" spans="1:9" x14ac:dyDescent="0.25">
      <c r="A57" s="14" t="s">
        <v>344</v>
      </c>
      <c r="B57" s="14" t="s">
        <v>345</v>
      </c>
      <c r="C57" s="14" t="s">
        <v>346</v>
      </c>
      <c r="D57" s="3">
        <v>41352</v>
      </c>
      <c r="E57" s="3">
        <v>2894.64</v>
      </c>
      <c r="F57" s="4">
        <v>299.23</v>
      </c>
      <c r="G57" s="5">
        <v>12373833.48</v>
      </c>
      <c r="H57" s="19">
        <f t="shared" si="0"/>
        <v>1590.4615384615386</v>
      </c>
      <c r="I57" s="19">
        <f t="shared" si="1"/>
        <v>299.23</v>
      </c>
    </row>
    <row r="58" spans="1:9" x14ac:dyDescent="0.25">
      <c r="A58" s="14" t="s">
        <v>347</v>
      </c>
      <c r="B58" s="14" t="s">
        <v>348</v>
      </c>
      <c r="C58" s="14" t="s">
        <v>349</v>
      </c>
      <c r="D58" s="3">
        <v>5646</v>
      </c>
      <c r="E58" s="6">
        <v>564.6</v>
      </c>
      <c r="F58" s="4">
        <v>422.51</v>
      </c>
      <c r="G58" s="5">
        <v>2385475.2000000002</v>
      </c>
      <c r="H58" s="19">
        <f t="shared" si="0"/>
        <v>217.15384615384616</v>
      </c>
      <c r="I58" s="19">
        <f t="shared" si="1"/>
        <v>422.51</v>
      </c>
    </row>
    <row r="59" spans="1:9" x14ac:dyDescent="0.25">
      <c r="A59" s="14" t="s">
        <v>350</v>
      </c>
      <c r="B59" s="14" t="s">
        <v>351</v>
      </c>
      <c r="C59" s="14" t="s">
        <v>352</v>
      </c>
      <c r="D59" s="3">
        <v>2436</v>
      </c>
      <c r="E59" s="6">
        <v>121.8</v>
      </c>
      <c r="F59" s="4">
        <v>225.23</v>
      </c>
      <c r="G59" s="5">
        <v>548652</v>
      </c>
      <c r="H59" s="19">
        <f t="shared" si="0"/>
        <v>93.692307692307693</v>
      </c>
      <c r="I59" s="19">
        <f t="shared" si="1"/>
        <v>225.23</v>
      </c>
    </row>
    <row r="60" spans="1:9" x14ac:dyDescent="0.25">
      <c r="A60" s="14" t="s">
        <v>353</v>
      </c>
      <c r="B60" s="14" t="s">
        <v>354</v>
      </c>
      <c r="C60" s="14" t="s">
        <v>355</v>
      </c>
      <c r="D60" s="3">
        <v>11784</v>
      </c>
      <c r="E60" s="6">
        <v>589.20000000000005</v>
      </c>
      <c r="F60" s="4">
        <v>65.94</v>
      </c>
      <c r="G60" s="5">
        <v>777008.64000000001</v>
      </c>
      <c r="H60" s="19">
        <f t="shared" si="0"/>
        <v>453.23076923076923</v>
      </c>
      <c r="I60" s="19">
        <f t="shared" si="1"/>
        <v>65.94</v>
      </c>
    </row>
    <row r="61" spans="1:9" x14ac:dyDescent="0.25">
      <c r="A61" s="14" t="s">
        <v>356</v>
      </c>
      <c r="B61" s="14" t="s">
        <v>357</v>
      </c>
      <c r="C61" s="14" t="s">
        <v>358</v>
      </c>
      <c r="D61" s="3">
        <v>29832</v>
      </c>
      <c r="E61" s="3">
        <v>1491.6</v>
      </c>
      <c r="F61" s="4">
        <v>65.239999999999995</v>
      </c>
      <c r="G61" s="5">
        <v>1946162.88</v>
      </c>
      <c r="H61" s="19">
        <f t="shared" si="0"/>
        <v>1147.3846153846155</v>
      </c>
      <c r="I61" s="19">
        <f t="shared" si="1"/>
        <v>65.239999999999995</v>
      </c>
    </row>
    <row r="62" spans="1:9" x14ac:dyDescent="0.25">
      <c r="A62" s="14" t="s">
        <v>359</v>
      </c>
      <c r="B62" s="14" t="s">
        <v>360</v>
      </c>
      <c r="C62" s="14" t="s">
        <v>361</v>
      </c>
      <c r="D62" s="3">
        <v>4093</v>
      </c>
      <c r="E62" s="6">
        <v>204.65</v>
      </c>
      <c r="F62" s="4">
        <v>219.32</v>
      </c>
      <c r="G62" s="5">
        <v>897669.4</v>
      </c>
      <c r="H62" s="19">
        <f t="shared" si="0"/>
        <v>157.42307692307693</v>
      </c>
      <c r="I62" s="19">
        <f t="shared" si="1"/>
        <v>219.32</v>
      </c>
    </row>
    <row r="63" spans="1:9" x14ac:dyDescent="0.25">
      <c r="A63" s="14" t="s">
        <v>362</v>
      </c>
      <c r="B63" s="14" t="s">
        <v>363</v>
      </c>
      <c r="C63" s="14" t="s">
        <v>364</v>
      </c>
      <c r="D63" s="3">
        <v>84480</v>
      </c>
      <c r="E63" s="3">
        <v>4224</v>
      </c>
      <c r="F63" s="4">
        <v>203</v>
      </c>
      <c r="G63" s="5">
        <v>17149440</v>
      </c>
      <c r="H63" s="19">
        <f t="shared" si="0"/>
        <v>3249.2307692307691</v>
      </c>
      <c r="I63" s="19">
        <f t="shared" si="1"/>
        <v>203</v>
      </c>
    </row>
    <row r="64" spans="1:9" x14ac:dyDescent="0.25">
      <c r="A64" s="14" t="s">
        <v>362</v>
      </c>
      <c r="B64" s="14" t="s">
        <v>365</v>
      </c>
      <c r="C64" s="14" t="s">
        <v>366</v>
      </c>
      <c r="D64" s="3">
        <v>207440</v>
      </c>
      <c r="E64" s="3">
        <v>10372</v>
      </c>
      <c r="F64" s="4">
        <v>208.58</v>
      </c>
      <c r="G64" s="5">
        <v>43267000</v>
      </c>
      <c r="H64" s="19">
        <f t="shared" si="0"/>
        <v>7978.4615384615381</v>
      </c>
      <c r="I64" s="19">
        <f t="shared" si="1"/>
        <v>208.58</v>
      </c>
    </row>
    <row r="65" spans="1:9" x14ac:dyDescent="0.25">
      <c r="A65" s="14" t="s">
        <v>367</v>
      </c>
      <c r="B65" s="14" t="s">
        <v>368</v>
      </c>
      <c r="C65" s="14" t="s">
        <v>369</v>
      </c>
      <c r="D65" s="3">
        <v>51420</v>
      </c>
      <c r="E65" s="3">
        <v>2571</v>
      </c>
      <c r="F65" s="4">
        <v>210</v>
      </c>
      <c r="G65" s="5">
        <v>10798200</v>
      </c>
      <c r="H65" s="19">
        <f t="shared" si="0"/>
        <v>1977.6923076923076</v>
      </c>
      <c r="I65" s="19">
        <f t="shared" si="1"/>
        <v>210</v>
      </c>
    </row>
    <row r="66" spans="1:9" x14ac:dyDescent="0.25">
      <c r="A66" s="14" t="s">
        <v>370</v>
      </c>
      <c r="B66" s="14" t="s">
        <v>371</v>
      </c>
      <c r="C66" s="14" t="s">
        <v>372</v>
      </c>
      <c r="D66" s="3">
        <v>25152</v>
      </c>
      <c r="E66" s="3">
        <v>1257.5999999999999</v>
      </c>
      <c r="F66" s="4">
        <v>86.9</v>
      </c>
      <c r="G66" s="5">
        <v>2185642.19</v>
      </c>
      <c r="H66" s="19">
        <f t="shared" si="0"/>
        <v>967.38461538461536</v>
      </c>
      <c r="I66" s="19">
        <f t="shared" si="1"/>
        <v>86.9</v>
      </c>
    </row>
    <row r="67" spans="1:9" x14ac:dyDescent="0.25">
      <c r="A67" s="14" t="s">
        <v>373</v>
      </c>
      <c r="B67" s="14" t="s">
        <v>374</v>
      </c>
      <c r="C67" s="14" t="s">
        <v>375</v>
      </c>
      <c r="D67" s="3">
        <v>22680</v>
      </c>
      <c r="E67" s="3">
        <v>1587.6</v>
      </c>
      <c r="F67" s="4">
        <v>113.35</v>
      </c>
      <c r="G67" s="5">
        <v>2570751.38</v>
      </c>
      <c r="H67" s="19">
        <f t="shared" si="0"/>
        <v>872.30769230769226</v>
      </c>
      <c r="I67" s="19">
        <f t="shared" si="1"/>
        <v>113.35</v>
      </c>
    </row>
    <row r="68" spans="1:9" x14ac:dyDescent="0.25">
      <c r="A68" s="14" t="s">
        <v>376</v>
      </c>
      <c r="B68" s="14" t="s">
        <v>377</v>
      </c>
      <c r="C68" s="14" t="s">
        <v>378</v>
      </c>
      <c r="D68" s="3">
        <v>43776</v>
      </c>
      <c r="E68" s="3">
        <v>2188.8000000000002</v>
      </c>
      <c r="F68" s="4">
        <v>91.02</v>
      </c>
      <c r="G68" s="5">
        <v>3984513.18</v>
      </c>
      <c r="H68" s="19">
        <f t="shared" si="0"/>
        <v>1683.6923076923076</v>
      </c>
      <c r="I68" s="19">
        <f t="shared" si="1"/>
        <v>91.02</v>
      </c>
    </row>
    <row r="69" spans="1:9" x14ac:dyDescent="0.25">
      <c r="A69" s="14" t="s">
        <v>379</v>
      </c>
      <c r="B69" s="14" t="s">
        <v>380</v>
      </c>
      <c r="C69" s="14" t="s">
        <v>381</v>
      </c>
      <c r="D69" s="3">
        <v>45720</v>
      </c>
      <c r="E69" s="3">
        <v>3200.4</v>
      </c>
      <c r="F69" s="4">
        <v>119.26</v>
      </c>
      <c r="G69" s="5">
        <v>5452539.8099999996</v>
      </c>
      <c r="H69" s="19">
        <f t="shared" si="0"/>
        <v>1758.4615384615386</v>
      </c>
      <c r="I69" s="19">
        <f t="shared" si="1"/>
        <v>119.26</v>
      </c>
    </row>
    <row r="70" spans="1:9" x14ac:dyDescent="0.25">
      <c r="A70" s="14" t="s">
        <v>382</v>
      </c>
      <c r="B70" s="14" t="s">
        <v>383</v>
      </c>
      <c r="C70" s="14" t="s">
        <v>384</v>
      </c>
      <c r="D70" s="3">
        <v>37632</v>
      </c>
      <c r="E70" s="6">
        <v>940.8</v>
      </c>
      <c r="F70" s="4">
        <v>101.5</v>
      </c>
      <c r="G70" s="5">
        <v>3819648</v>
      </c>
      <c r="H70" s="19">
        <f t="shared" si="0"/>
        <v>1447.3846153846155</v>
      </c>
      <c r="I70" s="19">
        <f t="shared" si="1"/>
        <v>101.5</v>
      </c>
    </row>
    <row r="71" spans="1:9" x14ac:dyDescent="0.25">
      <c r="A71" s="14" t="s">
        <v>385</v>
      </c>
      <c r="B71" s="14" t="s">
        <v>386</v>
      </c>
      <c r="C71" s="14" t="s">
        <v>387</v>
      </c>
      <c r="D71" s="3">
        <v>246132</v>
      </c>
      <c r="E71" s="3">
        <v>12306.6</v>
      </c>
      <c r="F71" s="4">
        <v>203.01</v>
      </c>
      <c r="G71" s="5">
        <v>49966083</v>
      </c>
      <c r="H71" s="19">
        <f t="shared" si="0"/>
        <v>9466.6153846153848</v>
      </c>
      <c r="I71" s="19">
        <f t="shared" si="1"/>
        <v>203.01</v>
      </c>
    </row>
    <row r="72" spans="1:9" x14ac:dyDescent="0.25">
      <c r="A72" s="14" t="s">
        <v>388</v>
      </c>
      <c r="B72" s="14" t="s">
        <v>389</v>
      </c>
      <c r="C72" s="14" t="s">
        <v>390</v>
      </c>
      <c r="D72" s="3">
        <v>16848</v>
      </c>
      <c r="E72" s="6">
        <v>842.4</v>
      </c>
      <c r="F72" s="4">
        <v>203.11</v>
      </c>
      <c r="G72" s="5">
        <v>3421997.28</v>
      </c>
      <c r="H72" s="19">
        <f t="shared" si="0"/>
        <v>648</v>
      </c>
      <c r="I72" s="19">
        <f t="shared" si="1"/>
        <v>203.11</v>
      </c>
    </row>
    <row r="73" spans="1:9" x14ac:dyDescent="0.25">
      <c r="A73" s="14" t="s">
        <v>391</v>
      </c>
      <c r="B73" s="14" t="s">
        <v>392</v>
      </c>
      <c r="C73" s="14" t="s">
        <v>393</v>
      </c>
      <c r="D73" s="6">
        <v>138</v>
      </c>
      <c r="E73" s="6">
        <v>6.9</v>
      </c>
      <c r="F73" s="4">
        <v>210</v>
      </c>
      <c r="G73" s="5">
        <v>28980</v>
      </c>
      <c r="H73" s="19">
        <f t="shared" si="0"/>
        <v>5.3076923076923075</v>
      </c>
      <c r="I73" s="19">
        <f t="shared" si="1"/>
        <v>210</v>
      </c>
    </row>
    <row r="74" spans="1:9" x14ac:dyDescent="0.25">
      <c r="A74" s="14" t="s">
        <v>394</v>
      </c>
      <c r="B74" s="14" t="s">
        <v>395</v>
      </c>
      <c r="C74" s="14" t="s">
        <v>396</v>
      </c>
      <c r="D74" s="3">
        <v>1032</v>
      </c>
      <c r="E74" s="6">
        <v>51.6</v>
      </c>
      <c r="F74" s="4">
        <v>210</v>
      </c>
      <c r="G74" s="5">
        <v>216720</v>
      </c>
      <c r="H74" s="19">
        <f t="shared" ref="H74:H137" si="2">IF((D74/26)&lt;0,0,D74/26)</f>
        <v>39.692307692307693</v>
      </c>
      <c r="I74" s="19">
        <f t="shared" si="1"/>
        <v>210</v>
      </c>
    </row>
    <row r="75" spans="1:9" x14ac:dyDescent="0.25">
      <c r="A75" s="14" t="s">
        <v>397</v>
      </c>
      <c r="B75" s="14" t="s">
        <v>398</v>
      </c>
      <c r="C75" s="14" t="s">
        <v>399</v>
      </c>
      <c r="D75" s="6">
        <v>426</v>
      </c>
      <c r="E75" s="6">
        <v>21.3</v>
      </c>
      <c r="F75" s="4">
        <v>210</v>
      </c>
      <c r="G75" s="5">
        <v>89460</v>
      </c>
      <c r="H75" s="19">
        <f t="shared" si="2"/>
        <v>16.384615384615383</v>
      </c>
      <c r="I75" s="19">
        <f t="shared" ref="I75:I138" si="3">IFERROR(SUMIF(B:B,B75,F:F)/COUNTIF(B:B,B75),0)</f>
        <v>210</v>
      </c>
    </row>
    <row r="76" spans="1:9" x14ac:dyDescent="0.25">
      <c r="A76" s="14" t="s">
        <v>400</v>
      </c>
      <c r="B76" s="14" t="s">
        <v>401</v>
      </c>
      <c r="C76" s="14" t="s">
        <v>402</v>
      </c>
      <c r="D76" s="3">
        <v>2004</v>
      </c>
      <c r="E76" s="6">
        <v>100.2</v>
      </c>
      <c r="F76" s="4">
        <v>210</v>
      </c>
      <c r="G76" s="5">
        <v>420840</v>
      </c>
      <c r="H76" s="19">
        <f t="shared" si="2"/>
        <v>77.07692307692308</v>
      </c>
      <c r="I76" s="19">
        <f t="shared" si="3"/>
        <v>210</v>
      </c>
    </row>
    <row r="77" spans="1:9" x14ac:dyDescent="0.25">
      <c r="A77" s="14" t="s">
        <v>403</v>
      </c>
      <c r="B77" s="14" t="s">
        <v>404</v>
      </c>
      <c r="C77" s="14" t="s">
        <v>405</v>
      </c>
      <c r="D77" s="3">
        <v>35616</v>
      </c>
      <c r="E77" s="3">
        <v>1780.8</v>
      </c>
      <c r="F77" s="4">
        <v>203.06</v>
      </c>
      <c r="G77" s="5">
        <v>7232265.5999999996</v>
      </c>
      <c r="H77" s="19">
        <f t="shared" si="2"/>
        <v>1369.8461538461538</v>
      </c>
      <c r="I77" s="19">
        <f t="shared" si="3"/>
        <v>203.06</v>
      </c>
    </row>
    <row r="78" spans="1:9" x14ac:dyDescent="0.25">
      <c r="A78" s="14" t="s">
        <v>406</v>
      </c>
      <c r="B78" s="14" t="s">
        <v>407</v>
      </c>
      <c r="C78" s="14" t="s">
        <v>408</v>
      </c>
      <c r="D78" s="3">
        <v>23142</v>
      </c>
      <c r="E78" s="6">
        <v>231.42</v>
      </c>
      <c r="F78" s="4">
        <v>46.38</v>
      </c>
      <c r="G78" s="5">
        <v>1073227.1200000001</v>
      </c>
      <c r="H78" s="19">
        <f t="shared" si="2"/>
        <v>890.07692307692309</v>
      </c>
      <c r="I78" s="19">
        <f t="shared" si="3"/>
        <v>46.38</v>
      </c>
    </row>
    <row r="79" spans="1:9" x14ac:dyDescent="0.25">
      <c r="A79" s="14" t="s">
        <v>409</v>
      </c>
      <c r="B79" s="14" t="s">
        <v>410</v>
      </c>
      <c r="C79" s="14" t="s">
        <v>411</v>
      </c>
      <c r="D79" s="3">
        <v>2952</v>
      </c>
      <c r="E79" s="6">
        <v>73.8</v>
      </c>
      <c r="F79" s="4">
        <v>105.53</v>
      </c>
      <c r="G79" s="5">
        <v>311520</v>
      </c>
      <c r="H79" s="19">
        <f t="shared" si="2"/>
        <v>113.53846153846153</v>
      </c>
      <c r="I79" s="19">
        <f t="shared" si="3"/>
        <v>105.53</v>
      </c>
    </row>
    <row r="80" spans="1:9" x14ac:dyDescent="0.25">
      <c r="A80" s="14" t="s">
        <v>412</v>
      </c>
      <c r="B80" s="14" t="s">
        <v>413</v>
      </c>
      <c r="C80" s="14" t="s">
        <v>414</v>
      </c>
      <c r="D80" s="3">
        <v>61880</v>
      </c>
      <c r="E80" s="3">
        <v>3094</v>
      </c>
      <c r="F80" s="4">
        <v>205.92</v>
      </c>
      <c r="G80" s="5">
        <v>12742520</v>
      </c>
      <c r="H80" s="19">
        <f t="shared" si="2"/>
        <v>2380</v>
      </c>
      <c r="I80" s="19">
        <f t="shared" si="3"/>
        <v>205.92</v>
      </c>
    </row>
    <row r="81" spans="1:9" x14ac:dyDescent="0.25">
      <c r="A81" s="14" t="s">
        <v>415</v>
      </c>
      <c r="B81" s="14" t="s">
        <v>416</v>
      </c>
      <c r="C81" s="14" t="s">
        <v>417</v>
      </c>
      <c r="D81" s="3">
        <v>156024</v>
      </c>
      <c r="E81" s="3">
        <v>1560.24</v>
      </c>
      <c r="F81" s="4">
        <v>49.67</v>
      </c>
      <c r="G81" s="5">
        <v>7749712.0800000001</v>
      </c>
      <c r="H81" s="19">
        <f t="shared" si="2"/>
        <v>6000.9230769230771</v>
      </c>
      <c r="I81" s="19">
        <f t="shared" si="3"/>
        <v>49.67</v>
      </c>
    </row>
    <row r="82" spans="1:9" x14ac:dyDescent="0.25">
      <c r="A82" s="14" t="s">
        <v>418</v>
      </c>
      <c r="B82" s="14" t="s">
        <v>419</v>
      </c>
      <c r="C82" s="14" t="s">
        <v>420</v>
      </c>
      <c r="D82" s="3">
        <v>138870</v>
      </c>
      <c r="E82" s="3">
        <v>3471.75</v>
      </c>
      <c r="F82" s="4">
        <v>105</v>
      </c>
      <c r="G82" s="5">
        <v>14581350</v>
      </c>
      <c r="H82" s="19">
        <f t="shared" si="2"/>
        <v>5341.1538461538457</v>
      </c>
      <c r="I82" s="19">
        <f t="shared" si="3"/>
        <v>105</v>
      </c>
    </row>
    <row r="83" spans="1:9" x14ac:dyDescent="0.25">
      <c r="A83" s="14" t="s">
        <v>421</v>
      </c>
      <c r="B83" s="14" t="s">
        <v>422</v>
      </c>
      <c r="C83" s="14" t="s">
        <v>423</v>
      </c>
      <c r="D83" s="3">
        <v>79080</v>
      </c>
      <c r="E83" s="3">
        <v>3954</v>
      </c>
      <c r="F83" s="4">
        <v>210</v>
      </c>
      <c r="G83" s="5">
        <v>16606800</v>
      </c>
      <c r="H83" s="19">
        <f t="shared" si="2"/>
        <v>3041.5384615384614</v>
      </c>
      <c r="I83" s="19">
        <f t="shared" si="3"/>
        <v>210</v>
      </c>
    </row>
    <row r="84" spans="1:9" x14ac:dyDescent="0.25">
      <c r="A84" s="14" t="s">
        <v>424</v>
      </c>
      <c r="B84" s="14" t="s">
        <v>425</v>
      </c>
      <c r="C84" s="14" t="s">
        <v>426</v>
      </c>
      <c r="D84" s="3">
        <v>22296</v>
      </c>
      <c r="E84" s="3">
        <v>1560.72</v>
      </c>
      <c r="F84" s="4">
        <v>294</v>
      </c>
      <c r="G84" s="5">
        <v>6555024</v>
      </c>
      <c r="H84" s="19">
        <f t="shared" si="2"/>
        <v>857.53846153846155</v>
      </c>
      <c r="I84" s="19">
        <f t="shared" si="3"/>
        <v>294</v>
      </c>
    </row>
    <row r="85" spans="1:9" x14ac:dyDescent="0.25">
      <c r="A85" s="14" t="s">
        <v>427</v>
      </c>
      <c r="B85" s="14" t="s">
        <v>428</v>
      </c>
      <c r="C85" s="14" t="s">
        <v>429</v>
      </c>
      <c r="D85" s="3">
        <v>23736</v>
      </c>
      <c r="E85" s="3">
        <v>2373.6</v>
      </c>
      <c r="F85" s="4">
        <v>420</v>
      </c>
      <c r="G85" s="5">
        <v>9969120</v>
      </c>
      <c r="H85" s="19">
        <f t="shared" si="2"/>
        <v>912.92307692307691</v>
      </c>
      <c r="I85" s="19">
        <f t="shared" si="3"/>
        <v>420</v>
      </c>
    </row>
    <row r="86" spans="1:9" x14ac:dyDescent="0.25">
      <c r="A86" s="14" t="s">
        <v>430</v>
      </c>
      <c r="B86" s="14" t="s">
        <v>431</v>
      </c>
      <c r="C86" s="14" t="s">
        <v>432</v>
      </c>
      <c r="D86" s="3">
        <v>40000</v>
      </c>
      <c r="E86" s="3">
        <v>2000</v>
      </c>
      <c r="F86" s="4">
        <v>210</v>
      </c>
      <c r="G86" s="5">
        <v>8400000</v>
      </c>
      <c r="H86" s="19">
        <f t="shared" si="2"/>
        <v>1538.4615384615386</v>
      </c>
      <c r="I86" s="19">
        <f t="shared" si="3"/>
        <v>210</v>
      </c>
    </row>
    <row r="87" spans="1:9" x14ac:dyDescent="0.25">
      <c r="A87" s="14" t="s">
        <v>433</v>
      </c>
      <c r="B87" s="14"/>
      <c r="C87" s="14" t="s">
        <v>434</v>
      </c>
      <c r="D87" s="3">
        <v>24703</v>
      </c>
      <c r="E87" s="7"/>
      <c r="F87" s="4">
        <v>11</v>
      </c>
      <c r="G87" s="5">
        <v>271733</v>
      </c>
      <c r="H87" s="19">
        <f t="shared" si="2"/>
        <v>950.11538461538464</v>
      </c>
      <c r="I87" s="19">
        <f t="shared" si="3"/>
        <v>0</v>
      </c>
    </row>
    <row r="88" spans="1:9" x14ac:dyDescent="0.25">
      <c r="A88" s="14" t="s">
        <v>435</v>
      </c>
      <c r="B88" s="14"/>
      <c r="C88" s="14" t="s">
        <v>436</v>
      </c>
      <c r="D88" s="3">
        <v>6075</v>
      </c>
      <c r="E88" s="7"/>
      <c r="F88" s="4">
        <v>11.97</v>
      </c>
      <c r="G88" s="5">
        <v>72709.78</v>
      </c>
      <c r="H88" s="19">
        <f t="shared" si="2"/>
        <v>233.65384615384616</v>
      </c>
      <c r="I88" s="19">
        <f t="shared" si="3"/>
        <v>0</v>
      </c>
    </row>
    <row r="89" spans="1:9" x14ac:dyDescent="0.25">
      <c r="A89" s="14" t="s">
        <v>437</v>
      </c>
      <c r="B89" s="14" t="s">
        <v>438</v>
      </c>
      <c r="C89" s="14" t="s">
        <v>439</v>
      </c>
      <c r="D89" s="3">
        <v>92880</v>
      </c>
      <c r="E89" s="3">
        <v>4644</v>
      </c>
      <c r="F89" s="4">
        <v>210</v>
      </c>
      <c r="G89" s="5">
        <v>19504800</v>
      </c>
      <c r="H89" s="19">
        <f t="shared" si="2"/>
        <v>3572.3076923076924</v>
      </c>
      <c r="I89" s="19">
        <f t="shared" si="3"/>
        <v>210</v>
      </c>
    </row>
    <row r="90" spans="1:9" x14ac:dyDescent="0.25">
      <c r="A90" s="14" t="s">
        <v>440</v>
      </c>
      <c r="B90" s="14" t="s">
        <v>441</v>
      </c>
      <c r="C90" s="14" t="s">
        <v>442</v>
      </c>
      <c r="D90" s="3">
        <v>584520</v>
      </c>
      <c r="E90" s="3">
        <v>29226</v>
      </c>
      <c r="F90" s="4">
        <v>210.04</v>
      </c>
      <c r="G90" s="5">
        <v>122773843.08</v>
      </c>
      <c r="H90" s="19">
        <f t="shared" si="2"/>
        <v>22481.538461538461</v>
      </c>
      <c r="I90" s="19">
        <f t="shared" si="3"/>
        <v>210.04</v>
      </c>
    </row>
    <row r="91" spans="1:9" x14ac:dyDescent="0.25">
      <c r="A91" s="14" t="s">
        <v>443</v>
      </c>
      <c r="B91" s="14" t="s">
        <v>444</v>
      </c>
      <c r="C91" s="14" t="s">
        <v>445</v>
      </c>
      <c r="D91" s="3">
        <v>7540</v>
      </c>
      <c r="E91" s="6">
        <v>377</v>
      </c>
      <c r="F91" s="4">
        <v>218.49</v>
      </c>
      <c r="G91" s="5">
        <v>1647386.98</v>
      </c>
      <c r="H91" s="19">
        <f t="shared" si="2"/>
        <v>290</v>
      </c>
      <c r="I91" s="19">
        <f t="shared" si="3"/>
        <v>218.49</v>
      </c>
    </row>
    <row r="92" spans="1:9" x14ac:dyDescent="0.25">
      <c r="A92" s="14" t="s">
        <v>446</v>
      </c>
      <c r="B92" s="14"/>
      <c r="C92" s="14" t="s">
        <v>447</v>
      </c>
      <c r="D92" s="6">
        <v>60</v>
      </c>
      <c r="E92" s="7"/>
      <c r="F92" s="5">
        <v>9154.17</v>
      </c>
      <c r="G92" s="5">
        <v>549250</v>
      </c>
      <c r="H92" s="19">
        <f t="shared" si="2"/>
        <v>2.3076923076923075</v>
      </c>
      <c r="I92" s="19">
        <f t="shared" si="3"/>
        <v>0</v>
      </c>
    </row>
    <row r="93" spans="1:9" x14ac:dyDescent="0.25">
      <c r="A93" s="14" t="s">
        <v>448</v>
      </c>
      <c r="B93" s="14" t="s">
        <v>449</v>
      </c>
      <c r="C93" s="14" t="s">
        <v>450</v>
      </c>
      <c r="D93" s="3">
        <v>470796</v>
      </c>
      <c r="E93" s="3">
        <v>23539.8</v>
      </c>
      <c r="F93" s="4">
        <v>266.89999999999998</v>
      </c>
      <c r="G93" s="5">
        <v>125655689.72</v>
      </c>
      <c r="H93" s="19">
        <f t="shared" si="2"/>
        <v>18107.538461538461</v>
      </c>
      <c r="I93" s="19">
        <f t="shared" si="3"/>
        <v>266.89999999999998</v>
      </c>
    </row>
    <row r="94" spans="1:9" x14ac:dyDescent="0.25">
      <c r="A94" s="14" t="s">
        <v>451</v>
      </c>
      <c r="B94" s="14" t="s">
        <v>452</v>
      </c>
      <c r="C94" s="14" t="s">
        <v>453</v>
      </c>
      <c r="D94" s="3">
        <v>1080</v>
      </c>
      <c r="E94" s="6">
        <v>54</v>
      </c>
      <c r="F94" s="4">
        <v>82</v>
      </c>
      <c r="G94" s="5">
        <v>88560</v>
      </c>
      <c r="H94" s="19">
        <f t="shared" si="2"/>
        <v>41.53846153846154</v>
      </c>
      <c r="I94" s="19">
        <f t="shared" si="3"/>
        <v>82</v>
      </c>
    </row>
    <row r="95" spans="1:9" x14ac:dyDescent="0.25">
      <c r="A95" s="14" t="s">
        <v>454</v>
      </c>
      <c r="B95" s="14" t="s">
        <v>455</v>
      </c>
      <c r="C95" s="14" t="s">
        <v>456</v>
      </c>
      <c r="D95" s="3">
        <v>267678</v>
      </c>
      <c r="E95" s="3">
        <v>13383.9</v>
      </c>
      <c r="F95" s="4">
        <v>266.82</v>
      </c>
      <c r="G95" s="5">
        <v>71422299.459999993</v>
      </c>
      <c r="H95" s="19">
        <f t="shared" si="2"/>
        <v>10295.307692307691</v>
      </c>
      <c r="I95" s="19">
        <f t="shared" si="3"/>
        <v>266.82</v>
      </c>
    </row>
    <row r="96" spans="1:9" x14ac:dyDescent="0.25">
      <c r="A96" s="14" t="s">
        <v>457</v>
      </c>
      <c r="B96" s="14" t="s">
        <v>458</v>
      </c>
      <c r="C96" s="14" t="s">
        <v>459</v>
      </c>
      <c r="D96" s="3">
        <v>21378</v>
      </c>
      <c r="E96" s="3">
        <v>1068.9000000000001</v>
      </c>
      <c r="F96" s="4">
        <v>184.13</v>
      </c>
      <c r="G96" s="5">
        <v>3936394.52</v>
      </c>
      <c r="H96" s="19">
        <f t="shared" si="2"/>
        <v>822.23076923076928</v>
      </c>
      <c r="I96" s="19">
        <f t="shared" si="3"/>
        <v>184.13</v>
      </c>
    </row>
    <row r="97" spans="1:9" x14ac:dyDescent="0.25">
      <c r="A97" s="14" t="s">
        <v>460</v>
      </c>
      <c r="B97" s="14" t="s">
        <v>461</v>
      </c>
      <c r="C97" s="14" t="s">
        <v>462</v>
      </c>
      <c r="D97" s="3">
        <v>982866</v>
      </c>
      <c r="E97" s="3">
        <v>49143.3</v>
      </c>
      <c r="F97" s="4">
        <v>169.87</v>
      </c>
      <c r="G97" s="5">
        <v>166957365.28999999</v>
      </c>
      <c r="H97" s="19">
        <f t="shared" si="2"/>
        <v>37802.538461538461</v>
      </c>
      <c r="I97" s="19">
        <f t="shared" si="3"/>
        <v>169.87</v>
      </c>
    </row>
    <row r="98" spans="1:9" x14ac:dyDescent="0.25">
      <c r="A98" s="14" t="s">
        <v>463</v>
      </c>
      <c r="B98" s="14" t="s">
        <v>464</v>
      </c>
      <c r="C98" s="14" t="s">
        <v>465</v>
      </c>
      <c r="D98" s="3">
        <v>4824</v>
      </c>
      <c r="E98" s="6">
        <v>241.2</v>
      </c>
      <c r="F98" s="4">
        <v>179.94</v>
      </c>
      <c r="G98" s="5">
        <v>868033.08</v>
      </c>
      <c r="H98" s="19">
        <f t="shared" si="2"/>
        <v>185.53846153846155</v>
      </c>
      <c r="I98" s="19">
        <f t="shared" si="3"/>
        <v>179.94</v>
      </c>
    </row>
    <row r="99" spans="1:9" x14ac:dyDescent="0.25">
      <c r="A99" s="14" t="s">
        <v>466</v>
      </c>
      <c r="B99" s="14" t="s">
        <v>467</v>
      </c>
      <c r="C99" s="14" t="s">
        <v>468</v>
      </c>
      <c r="D99" s="3">
        <v>1073362</v>
      </c>
      <c r="E99" s="3">
        <v>53668.1</v>
      </c>
      <c r="F99" s="4">
        <v>169.59</v>
      </c>
      <c r="G99" s="5">
        <v>182026716.19</v>
      </c>
      <c r="H99" s="19">
        <f t="shared" si="2"/>
        <v>41283.153846153844</v>
      </c>
      <c r="I99" s="19">
        <f t="shared" si="3"/>
        <v>169.59</v>
      </c>
    </row>
    <row r="100" spans="1:9" x14ac:dyDescent="0.25">
      <c r="A100" s="14" t="s">
        <v>469</v>
      </c>
      <c r="B100" s="14" t="s">
        <v>470</v>
      </c>
      <c r="C100" s="14" t="s">
        <v>471</v>
      </c>
      <c r="D100" s="3">
        <v>10998</v>
      </c>
      <c r="E100" s="6">
        <v>549.9</v>
      </c>
      <c r="F100" s="4">
        <v>181.49</v>
      </c>
      <c r="G100" s="5">
        <v>1996044.74</v>
      </c>
      <c r="H100" s="19">
        <f t="shared" si="2"/>
        <v>423</v>
      </c>
      <c r="I100" s="19">
        <f t="shared" si="3"/>
        <v>181.49</v>
      </c>
    </row>
    <row r="101" spans="1:9" x14ac:dyDescent="0.25">
      <c r="A101" s="14" t="s">
        <v>472</v>
      </c>
      <c r="B101" s="14"/>
      <c r="C101" s="14" t="s">
        <v>473</v>
      </c>
      <c r="D101" s="3">
        <v>1489600</v>
      </c>
      <c r="E101" s="7"/>
      <c r="F101" s="4">
        <v>1.83</v>
      </c>
      <c r="G101" s="5">
        <v>2725968</v>
      </c>
      <c r="H101" s="19">
        <f t="shared" si="2"/>
        <v>57292.307692307695</v>
      </c>
      <c r="I101" s="19">
        <f t="shared" si="3"/>
        <v>0</v>
      </c>
    </row>
    <row r="102" spans="1:9" x14ac:dyDescent="0.25">
      <c r="A102" s="14" t="s">
        <v>474</v>
      </c>
      <c r="B102" s="14"/>
      <c r="C102" s="14" t="s">
        <v>475</v>
      </c>
      <c r="D102" s="3">
        <v>2373195</v>
      </c>
      <c r="E102" s="7"/>
      <c r="F102" s="4">
        <v>3.04</v>
      </c>
      <c r="G102" s="5">
        <v>7219336.7999999998</v>
      </c>
      <c r="H102" s="19">
        <f t="shared" si="2"/>
        <v>91276.730769230766</v>
      </c>
      <c r="I102" s="19">
        <f t="shared" si="3"/>
        <v>0</v>
      </c>
    </row>
    <row r="103" spans="1:9" x14ac:dyDescent="0.25">
      <c r="A103" s="14" t="s">
        <v>476</v>
      </c>
      <c r="B103" s="14"/>
      <c r="C103" s="14" t="s">
        <v>477</v>
      </c>
      <c r="D103" s="3">
        <v>2195260</v>
      </c>
      <c r="E103" s="7"/>
      <c r="F103" s="4">
        <v>1.41</v>
      </c>
      <c r="G103" s="5">
        <v>3089430.5</v>
      </c>
      <c r="H103" s="19">
        <f t="shared" si="2"/>
        <v>84433.076923076922</v>
      </c>
      <c r="I103" s="19">
        <f t="shared" si="3"/>
        <v>0</v>
      </c>
    </row>
    <row r="104" spans="1:9" x14ac:dyDescent="0.25">
      <c r="A104" s="14" t="s">
        <v>478</v>
      </c>
      <c r="B104" s="14"/>
      <c r="C104" s="14" t="s">
        <v>479</v>
      </c>
      <c r="D104" s="3">
        <v>800000</v>
      </c>
      <c r="E104" s="7"/>
      <c r="F104" s="4">
        <v>1.41</v>
      </c>
      <c r="G104" s="5">
        <v>1128000</v>
      </c>
      <c r="H104" s="19">
        <f t="shared" si="2"/>
        <v>30769.23076923077</v>
      </c>
      <c r="I104" s="19">
        <f t="shared" si="3"/>
        <v>0</v>
      </c>
    </row>
    <row r="105" spans="1:9" x14ac:dyDescent="0.25">
      <c r="A105" s="14" t="s">
        <v>480</v>
      </c>
      <c r="B105" s="14"/>
      <c r="C105" s="14" t="s">
        <v>481</v>
      </c>
      <c r="D105" s="3">
        <v>1500000</v>
      </c>
      <c r="E105" s="7"/>
      <c r="F105" s="4">
        <v>1.36</v>
      </c>
      <c r="G105" s="5">
        <v>2045000</v>
      </c>
      <c r="H105" s="19">
        <f t="shared" si="2"/>
        <v>57692.307692307695</v>
      </c>
      <c r="I105" s="19">
        <f t="shared" si="3"/>
        <v>0</v>
      </c>
    </row>
    <row r="106" spans="1:9" x14ac:dyDescent="0.25">
      <c r="A106" s="14" t="s">
        <v>482</v>
      </c>
      <c r="B106" s="14"/>
      <c r="C106" s="14" t="s">
        <v>483</v>
      </c>
      <c r="D106" s="3">
        <v>398190</v>
      </c>
      <c r="E106" s="7"/>
      <c r="F106" s="4">
        <v>4.22</v>
      </c>
      <c r="G106" s="5">
        <v>1681877.4</v>
      </c>
      <c r="H106" s="19">
        <f t="shared" si="2"/>
        <v>15315</v>
      </c>
      <c r="I106" s="19">
        <f t="shared" si="3"/>
        <v>0</v>
      </c>
    </row>
    <row r="107" spans="1:9" x14ac:dyDescent="0.25">
      <c r="A107" s="14" t="s">
        <v>484</v>
      </c>
      <c r="B107" s="14"/>
      <c r="C107" s="14" t="s">
        <v>485</v>
      </c>
      <c r="D107" s="3">
        <v>983190</v>
      </c>
      <c r="E107" s="7"/>
      <c r="F107" s="4">
        <v>3.45</v>
      </c>
      <c r="G107" s="5">
        <v>3389410.1</v>
      </c>
      <c r="H107" s="19">
        <f t="shared" si="2"/>
        <v>37815</v>
      </c>
      <c r="I107" s="19">
        <f t="shared" si="3"/>
        <v>0</v>
      </c>
    </row>
    <row r="108" spans="1:9" x14ac:dyDescent="0.25">
      <c r="A108" s="14" t="s">
        <v>486</v>
      </c>
      <c r="B108" s="14"/>
      <c r="C108" s="14" t="s">
        <v>487</v>
      </c>
      <c r="D108" s="3">
        <v>199850</v>
      </c>
      <c r="E108" s="7"/>
      <c r="F108" s="4">
        <v>4.17</v>
      </c>
      <c r="G108" s="5">
        <v>834342.5</v>
      </c>
      <c r="H108" s="19">
        <f t="shared" si="2"/>
        <v>7686.5384615384619</v>
      </c>
      <c r="I108" s="19">
        <f t="shared" si="3"/>
        <v>0</v>
      </c>
    </row>
    <row r="109" spans="1:9" x14ac:dyDescent="0.25">
      <c r="A109" s="14" t="s">
        <v>488</v>
      </c>
      <c r="B109" s="14"/>
      <c r="C109" s="14" t="s">
        <v>489</v>
      </c>
      <c r="D109" s="3">
        <v>1250000</v>
      </c>
      <c r="E109" s="7"/>
      <c r="F109" s="4">
        <v>1.55</v>
      </c>
      <c r="G109" s="5">
        <v>1938750</v>
      </c>
      <c r="H109" s="19">
        <f t="shared" si="2"/>
        <v>48076.923076923078</v>
      </c>
      <c r="I109" s="19">
        <f t="shared" si="3"/>
        <v>0</v>
      </c>
    </row>
    <row r="110" spans="1:9" x14ac:dyDescent="0.25">
      <c r="A110" s="14" t="s">
        <v>490</v>
      </c>
      <c r="B110" s="14"/>
      <c r="C110" s="14" t="s">
        <v>491</v>
      </c>
      <c r="D110" s="3">
        <v>702550</v>
      </c>
      <c r="E110" s="7"/>
      <c r="F110" s="4">
        <v>3.67</v>
      </c>
      <c r="G110" s="5">
        <v>2575959.5</v>
      </c>
      <c r="H110" s="19">
        <f t="shared" si="2"/>
        <v>27021.153846153848</v>
      </c>
      <c r="I110" s="19">
        <f t="shared" si="3"/>
        <v>0</v>
      </c>
    </row>
    <row r="111" spans="1:9" x14ac:dyDescent="0.25">
      <c r="A111" s="14" t="s">
        <v>492</v>
      </c>
      <c r="B111" s="14"/>
      <c r="C111" s="14" t="s">
        <v>493</v>
      </c>
      <c r="D111" s="3">
        <v>206700</v>
      </c>
      <c r="E111" s="7"/>
      <c r="F111" s="4">
        <v>2.65</v>
      </c>
      <c r="G111" s="5">
        <v>547755</v>
      </c>
      <c r="H111" s="19">
        <f t="shared" si="2"/>
        <v>7950</v>
      </c>
      <c r="I111" s="19">
        <f t="shared" si="3"/>
        <v>0</v>
      </c>
    </row>
    <row r="112" spans="1:9" x14ac:dyDescent="0.25">
      <c r="A112" s="14" t="s">
        <v>494</v>
      </c>
      <c r="B112" s="14"/>
      <c r="C112" s="14" t="s">
        <v>495</v>
      </c>
      <c r="D112" s="3">
        <v>50000</v>
      </c>
      <c r="E112" s="7"/>
      <c r="F112" s="4">
        <v>0.4</v>
      </c>
      <c r="G112" s="5">
        <v>20000</v>
      </c>
      <c r="H112" s="19">
        <f t="shared" si="2"/>
        <v>1923.0769230769231</v>
      </c>
      <c r="I112" s="19">
        <f t="shared" si="3"/>
        <v>0</v>
      </c>
    </row>
    <row r="113" spans="1:9" x14ac:dyDescent="0.25">
      <c r="A113" s="14" t="s">
        <v>496</v>
      </c>
      <c r="B113" s="14"/>
      <c r="C113" s="14" t="s">
        <v>497</v>
      </c>
      <c r="D113" s="3">
        <v>48600</v>
      </c>
      <c r="E113" s="7"/>
      <c r="F113" s="4">
        <v>0.92</v>
      </c>
      <c r="G113" s="5">
        <v>44590.84</v>
      </c>
      <c r="H113" s="19">
        <f t="shared" si="2"/>
        <v>1869.2307692307693</v>
      </c>
      <c r="I113" s="19">
        <f t="shared" si="3"/>
        <v>0</v>
      </c>
    </row>
    <row r="114" spans="1:9" x14ac:dyDescent="0.25">
      <c r="A114" s="14" t="s">
        <v>498</v>
      </c>
      <c r="B114" s="14"/>
      <c r="C114" s="14" t="s">
        <v>499</v>
      </c>
      <c r="D114" s="3">
        <v>50000</v>
      </c>
      <c r="E114" s="7"/>
      <c r="F114" s="4">
        <v>0.5</v>
      </c>
      <c r="G114" s="5">
        <v>25000</v>
      </c>
      <c r="H114" s="19">
        <f t="shared" si="2"/>
        <v>1923.0769230769231</v>
      </c>
      <c r="I114" s="19">
        <f t="shared" si="3"/>
        <v>0</v>
      </c>
    </row>
    <row r="115" spans="1:9" x14ac:dyDescent="0.25">
      <c r="A115" s="14" t="s">
        <v>500</v>
      </c>
      <c r="B115" s="14"/>
      <c r="C115" s="14" t="s">
        <v>501</v>
      </c>
      <c r="D115" s="3">
        <v>48600</v>
      </c>
      <c r="E115" s="7"/>
      <c r="F115" s="4">
        <v>0.92</v>
      </c>
      <c r="G115" s="5">
        <v>44590.84</v>
      </c>
      <c r="H115" s="19">
        <f t="shared" si="2"/>
        <v>1869.2307692307693</v>
      </c>
      <c r="I115" s="19">
        <f t="shared" si="3"/>
        <v>0</v>
      </c>
    </row>
    <row r="116" spans="1:9" x14ac:dyDescent="0.25">
      <c r="A116" s="14" t="s">
        <v>502</v>
      </c>
      <c r="B116" s="14" t="s">
        <v>503</v>
      </c>
      <c r="C116" s="14" t="s">
        <v>504</v>
      </c>
      <c r="D116" s="3">
        <v>2784</v>
      </c>
      <c r="E116" s="6">
        <v>139.19999999999999</v>
      </c>
      <c r="F116" s="4">
        <v>370</v>
      </c>
      <c r="G116" s="5">
        <v>1030080</v>
      </c>
      <c r="H116" s="19">
        <f t="shared" si="2"/>
        <v>107.07692307692308</v>
      </c>
      <c r="I116" s="19">
        <f t="shared" si="3"/>
        <v>370</v>
      </c>
    </row>
    <row r="117" spans="1:9" x14ac:dyDescent="0.25">
      <c r="A117" s="14" t="s">
        <v>505</v>
      </c>
      <c r="B117" s="14" t="s">
        <v>506</v>
      </c>
      <c r="C117" s="14" t="s">
        <v>507</v>
      </c>
      <c r="D117" s="3">
        <v>6798</v>
      </c>
      <c r="E117" s="6">
        <v>339.9</v>
      </c>
      <c r="F117" s="4">
        <v>370</v>
      </c>
      <c r="G117" s="5">
        <v>2515291.63</v>
      </c>
      <c r="H117" s="19">
        <f t="shared" si="2"/>
        <v>261.46153846153845</v>
      </c>
      <c r="I117" s="19">
        <f t="shared" si="3"/>
        <v>370</v>
      </c>
    </row>
    <row r="118" spans="1:9" x14ac:dyDescent="0.25">
      <c r="A118" s="14" t="s">
        <v>508</v>
      </c>
      <c r="B118" s="14" t="s">
        <v>509</v>
      </c>
      <c r="C118" s="14" t="s">
        <v>510</v>
      </c>
      <c r="D118" s="3">
        <v>6924</v>
      </c>
      <c r="E118" s="6">
        <v>346.2</v>
      </c>
      <c r="F118" s="4">
        <v>370</v>
      </c>
      <c r="G118" s="5">
        <v>2561880</v>
      </c>
      <c r="H118" s="19">
        <f t="shared" si="2"/>
        <v>266.30769230769232</v>
      </c>
      <c r="I118" s="19">
        <f t="shared" si="3"/>
        <v>370</v>
      </c>
    </row>
    <row r="119" spans="1:9" x14ac:dyDescent="0.25">
      <c r="A119" s="14" t="s">
        <v>508</v>
      </c>
      <c r="B119" s="14" t="s">
        <v>511</v>
      </c>
      <c r="C119" s="14" t="s">
        <v>512</v>
      </c>
      <c r="D119" s="3">
        <v>28029</v>
      </c>
      <c r="E119" s="3">
        <v>1401.45</v>
      </c>
      <c r="F119" s="4">
        <v>385.6</v>
      </c>
      <c r="G119" s="5">
        <v>10807884.210000001</v>
      </c>
      <c r="H119" s="19">
        <f t="shared" si="2"/>
        <v>1078.0384615384614</v>
      </c>
      <c r="I119" s="19">
        <f t="shared" si="3"/>
        <v>385.6</v>
      </c>
    </row>
    <row r="120" spans="1:9" x14ac:dyDescent="0.25">
      <c r="A120" s="14" t="s">
        <v>513</v>
      </c>
      <c r="B120" s="14" t="s">
        <v>514</v>
      </c>
      <c r="C120" s="14" t="s">
        <v>515</v>
      </c>
      <c r="D120" s="3">
        <v>25158</v>
      </c>
      <c r="E120" s="3">
        <v>1257.9000000000001</v>
      </c>
      <c r="F120" s="4">
        <v>391.55</v>
      </c>
      <c r="G120" s="5">
        <v>9850732.5600000005</v>
      </c>
      <c r="H120" s="19">
        <f t="shared" si="2"/>
        <v>967.61538461538464</v>
      </c>
      <c r="I120" s="19">
        <f t="shared" si="3"/>
        <v>391.55</v>
      </c>
    </row>
    <row r="121" spans="1:9" x14ac:dyDescent="0.25">
      <c r="A121" s="14" t="s">
        <v>513</v>
      </c>
      <c r="B121" s="14" t="s">
        <v>516</v>
      </c>
      <c r="C121" s="14" t="s">
        <v>517</v>
      </c>
      <c r="D121" s="6">
        <v>78</v>
      </c>
      <c r="E121" s="6">
        <v>3.9</v>
      </c>
      <c r="F121" s="4">
        <v>391.67</v>
      </c>
      <c r="G121" s="5">
        <v>30550.2</v>
      </c>
      <c r="H121" s="19">
        <f t="shared" si="2"/>
        <v>3</v>
      </c>
      <c r="I121" s="19">
        <f t="shared" si="3"/>
        <v>391.67</v>
      </c>
    </row>
    <row r="122" spans="1:9" x14ac:dyDescent="0.25">
      <c r="A122" s="14" t="s">
        <v>518</v>
      </c>
      <c r="B122" s="14" t="s">
        <v>519</v>
      </c>
      <c r="C122" s="14" t="s">
        <v>520</v>
      </c>
      <c r="D122" s="6">
        <v>288</v>
      </c>
      <c r="E122" s="6">
        <v>28.8</v>
      </c>
      <c r="F122" s="4">
        <v>874.52</v>
      </c>
      <c r="G122" s="5">
        <v>251860.8</v>
      </c>
      <c r="H122" s="19">
        <f t="shared" si="2"/>
        <v>11.076923076923077</v>
      </c>
      <c r="I122" s="19">
        <f t="shared" si="3"/>
        <v>874.52</v>
      </c>
    </row>
    <row r="123" spans="1:9" x14ac:dyDescent="0.25">
      <c r="A123" s="14" t="s">
        <v>521</v>
      </c>
      <c r="B123" s="14" t="s">
        <v>522</v>
      </c>
      <c r="C123" s="14" t="s">
        <v>523</v>
      </c>
      <c r="D123" s="6">
        <v>138</v>
      </c>
      <c r="E123" s="6">
        <v>6.9</v>
      </c>
      <c r="F123" s="4">
        <v>311.74</v>
      </c>
      <c r="G123" s="5">
        <v>43020</v>
      </c>
      <c r="H123" s="19">
        <f t="shared" si="2"/>
        <v>5.3076923076923075</v>
      </c>
      <c r="I123" s="19">
        <f t="shared" si="3"/>
        <v>311.74</v>
      </c>
    </row>
    <row r="124" spans="1:9" x14ac:dyDescent="0.25">
      <c r="A124" s="14" t="s">
        <v>521</v>
      </c>
      <c r="B124" s="14" t="s">
        <v>524</v>
      </c>
      <c r="C124" s="14" t="s">
        <v>525</v>
      </c>
      <c r="D124" s="3">
        <v>5032</v>
      </c>
      <c r="E124" s="6">
        <v>251.6</v>
      </c>
      <c r="F124" s="4">
        <v>370</v>
      </c>
      <c r="G124" s="5">
        <v>1861848.14</v>
      </c>
      <c r="H124" s="19">
        <f t="shared" si="2"/>
        <v>193.53846153846155</v>
      </c>
      <c r="I124" s="19">
        <f t="shared" si="3"/>
        <v>370</v>
      </c>
    </row>
    <row r="125" spans="1:9" x14ac:dyDescent="0.25">
      <c r="A125" s="14" t="s">
        <v>526</v>
      </c>
      <c r="B125" s="14" t="s">
        <v>527</v>
      </c>
      <c r="C125" s="14" t="s">
        <v>528</v>
      </c>
      <c r="D125" s="3">
        <v>21144</v>
      </c>
      <c r="E125" s="6">
        <v>528.6</v>
      </c>
      <c r="F125" s="4">
        <v>186.05</v>
      </c>
      <c r="G125" s="5">
        <v>3933802.56</v>
      </c>
      <c r="H125" s="19">
        <f t="shared" si="2"/>
        <v>813.23076923076928</v>
      </c>
      <c r="I125" s="19">
        <f t="shared" si="3"/>
        <v>186.05</v>
      </c>
    </row>
    <row r="126" spans="1:9" x14ac:dyDescent="0.25">
      <c r="A126" s="14" t="s">
        <v>529</v>
      </c>
      <c r="B126" s="14" t="s">
        <v>530</v>
      </c>
      <c r="C126" s="14" t="s">
        <v>531</v>
      </c>
      <c r="D126" s="3">
        <v>63168</v>
      </c>
      <c r="E126" s="3">
        <v>1579.2</v>
      </c>
      <c r="F126" s="4">
        <v>186.13</v>
      </c>
      <c r="G126" s="5">
        <v>11757720.84</v>
      </c>
      <c r="H126" s="19">
        <f t="shared" si="2"/>
        <v>2429.5384615384614</v>
      </c>
      <c r="I126" s="19">
        <f t="shared" si="3"/>
        <v>186.13</v>
      </c>
    </row>
    <row r="127" spans="1:9" x14ac:dyDescent="0.25">
      <c r="A127" s="14" t="s">
        <v>532</v>
      </c>
      <c r="B127" s="14" t="s">
        <v>533</v>
      </c>
      <c r="C127" s="14" t="s">
        <v>534</v>
      </c>
      <c r="D127" s="3">
        <v>517592</v>
      </c>
      <c r="E127" s="3">
        <v>25879.599999999999</v>
      </c>
      <c r="F127" s="4">
        <v>370.37</v>
      </c>
      <c r="G127" s="5">
        <v>191698934.28999999</v>
      </c>
      <c r="H127" s="19">
        <f t="shared" si="2"/>
        <v>19907.384615384617</v>
      </c>
      <c r="I127" s="19">
        <f t="shared" si="3"/>
        <v>370.37</v>
      </c>
    </row>
    <row r="128" spans="1:9" x14ac:dyDescent="0.25">
      <c r="A128" s="14" t="s">
        <v>535</v>
      </c>
      <c r="B128" s="14" t="s">
        <v>536</v>
      </c>
      <c r="C128" s="14" t="s">
        <v>537</v>
      </c>
      <c r="D128" s="3">
        <v>101016</v>
      </c>
      <c r="E128" s="3">
        <v>5050.8</v>
      </c>
      <c r="F128" s="4">
        <v>370.08</v>
      </c>
      <c r="G128" s="5">
        <v>37384353.210000001</v>
      </c>
      <c r="H128" s="19">
        <f t="shared" si="2"/>
        <v>3885.2307692307691</v>
      </c>
      <c r="I128" s="19">
        <f t="shared" si="3"/>
        <v>370.08</v>
      </c>
    </row>
    <row r="129" spans="1:9" x14ac:dyDescent="0.25">
      <c r="A129" s="14" t="s">
        <v>538</v>
      </c>
      <c r="B129" s="14" t="s">
        <v>539</v>
      </c>
      <c r="C129" s="14" t="s">
        <v>540</v>
      </c>
      <c r="D129" s="3">
        <v>28050</v>
      </c>
      <c r="E129" s="6">
        <v>280.5</v>
      </c>
      <c r="F129" s="4">
        <v>78</v>
      </c>
      <c r="G129" s="5">
        <v>2187981.2400000002</v>
      </c>
      <c r="H129" s="19">
        <f t="shared" si="2"/>
        <v>1078.8461538461538</v>
      </c>
      <c r="I129" s="19">
        <f t="shared" si="3"/>
        <v>78</v>
      </c>
    </row>
    <row r="130" spans="1:9" x14ac:dyDescent="0.25">
      <c r="A130" s="14" t="s">
        <v>541</v>
      </c>
      <c r="B130" s="14" t="s">
        <v>542</v>
      </c>
      <c r="C130" s="14" t="s">
        <v>543</v>
      </c>
      <c r="D130" s="6">
        <v>30</v>
      </c>
      <c r="E130" s="6">
        <v>0.3</v>
      </c>
      <c r="F130" s="4">
        <v>35.200000000000003</v>
      </c>
      <c r="G130" s="5">
        <v>1056</v>
      </c>
      <c r="H130" s="19">
        <f t="shared" si="2"/>
        <v>1.1538461538461537</v>
      </c>
      <c r="I130" s="19">
        <f t="shared" si="3"/>
        <v>35.200000000000003</v>
      </c>
    </row>
    <row r="131" spans="1:9" x14ac:dyDescent="0.25">
      <c r="A131" s="14" t="s">
        <v>544</v>
      </c>
      <c r="B131" s="14" t="s">
        <v>545</v>
      </c>
      <c r="C131" s="14" t="s">
        <v>546</v>
      </c>
      <c r="D131" s="3">
        <v>2296932</v>
      </c>
      <c r="E131" s="3">
        <v>22969.32</v>
      </c>
      <c r="F131" s="4">
        <v>74.19</v>
      </c>
      <c r="G131" s="5">
        <v>170399616.86000001</v>
      </c>
      <c r="H131" s="19">
        <f t="shared" si="2"/>
        <v>88343.538461538468</v>
      </c>
      <c r="I131" s="19">
        <f t="shared" si="3"/>
        <v>74.19</v>
      </c>
    </row>
    <row r="132" spans="1:9" x14ac:dyDescent="0.25">
      <c r="A132" s="14" t="s">
        <v>547</v>
      </c>
      <c r="B132" s="14" t="s">
        <v>548</v>
      </c>
      <c r="C132" s="14" t="s">
        <v>549</v>
      </c>
      <c r="D132" s="3">
        <v>4536</v>
      </c>
      <c r="E132" s="6">
        <v>45.36</v>
      </c>
      <c r="F132" s="4">
        <v>35.200000000000003</v>
      </c>
      <c r="G132" s="5">
        <v>159667.20000000001</v>
      </c>
      <c r="H132" s="19">
        <f t="shared" si="2"/>
        <v>174.46153846153845</v>
      </c>
      <c r="I132" s="19">
        <f t="shared" si="3"/>
        <v>35.200000000000003</v>
      </c>
    </row>
    <row r="133" spans="1:9" x14ac:dyDescent="0.25">
      <c r="A133" s="14" t="s">
        <v>550</v>
      </c>
      <c r="B133" s="14" t="s">
        <v>551</v>
      </c>
      <c r="C133" s="14" t="s">
        <v>552</v>
      </c>
      <c r="D133" s="6">
        <v>768</v>
      </c>
      <c r="E133" s="6">
        <v>19.2</v>
      </c>
      <c r="F133" s="4">
        <v>121.51</v>
      </c>
      <c r="G133" s="5">
        <v>93323.4</v>
      </c>
      <c r="H133" s="19">
        <f t="shared" si="2"/>
        <v>29.53846153846154</v>
      </c>
      <c r="I133" s="19">
        <f t="shared" si="3"/>
        <v>121.51</v>
      </c>
    </row>
    <row r="134" spans="1:9" x14ac:dyDescent="0.25">
      <c r="A134" s="14" t="s">
        <v>553</v>
      </c>
      <c r="B134" s="14" t="s">
        <v>554</v>
      </c>
      <c r="C134" s="14" t="s">
        <v>555</v>
      </c>
      <c r="D134" s="3">
        <v>2532</v>
      </c>
      <c r="E134" s="6">
        <v>63.3</v>
      </c>
      <c r="F134" s="4">
        <v>73.13</v>
      </c>
      <c r="G134" s="5">
        <v>185165.16</v>
      </c>
      <c r="H134" s="19">
        <f t="shared" si="2"/>
        <v>97.384615384615387</v>
      </c>
      <c r="I134" s="19">
        <f t="shared" si="3"/>
        <v>73.13</v>
      </c>
    </row>
    <row r="135" spans="1:9" x14ac:dyDescent="0.25">
      <c r="A135" s="14" t="s">
        <v>556</v>
      </c>
      <c r="B135" s="14" t="s">
        <v>557</v>
      </c>
      <c r="C135" s="14" t="s">
        <v>558</v>
      </c>
      <c r="D135" s="3">
        <v>1820231</v>
      </c>
      <c r="E135" s="3">
        <v>45505.775000000001</v>
      </c>
      <c r="F135" s="4">
        <v>185.55</v>
      </c>
      <c r="G135" s="5">
        <v>337746973.86000001</v>
      </c>
      <c r="H135" s="19">
        <f t="shared" si="2"/>
        <v>70008.88461538461</v>
      </c>
      <c r="I135" s="19">
        <f t="shared" si="3"/>
        <v>185.55</v>
      </c>
    </row>
    <row r="136" spans="1:9" x14ac:dyDescent="0.25">
      <c r="A136" s="14" t="s">
        <v>559</v>
      </c>
      <c r="B136" s="14" t="s">
        <v>560</v>
      </c>
      <c r="C136" s="14" t="s">
        <v>561</v>
      </c>
      <c r="D136" s="3">
        <v>697160</v>
      </c>
      <c r="E136" s="3">
        <v>34858</v>
      </c>
      <c r="F136" s="4">
        <v>370.83</v>
      </c>
      <c r="G136" s="5">
        <v>258531201.05000001</v>
      </c>
      <c r="H136" s="19">
        <f t="shared" si="2"/>
        <v>26813.846153846152</v>
      </c>
      <c r="I136" s="19">
        <f t="shared" si="3"/>
        <v>370.83</v>
      </c>
    </row>
    <row r="137" spans="1:9" x14ac:dyDescent="0.25">
      <c r="A137" s="14" t="s">
        <v>559</v>
      </c>
      <c r="B137" s="14" t="s">
        <v>562</v>
      </c>
      <c r="C137" s="14" t="s">
        <v>563</v>
      </c>
      <c r="D137" s="3">
        <v>1410495</v>
      </c>
      <c r="E137" s="3">
        <v>70524.75</v>
      </c>
      <c r="F137" s="4">
        <v>370.56</v>
      </c>
      <c r="G137" s="5">
        <v>522669164.36000001</v>
      </c>
      <c r="H137" s="19">
        <f t="shared" si="2"/>
        <v>54249.807692307695</v>
      </c>
      <c r="I137" s="19">
        <f t="shared" si="3"/>
        <v>370.56</v>
      </c>
    </row>
    <row r="138" spans="1:9" x14ac:dyDescent="0.25">
      <c r="A138" s="14" t="s">
        <v>564</v>
      </c>
      <c r="B138" s="14" t="s">
        <v>565</v>
      </c>
      <c r="C138" s="14" t="s">
        <v>566</v>
      </c>
      <c r="D138" s="3">
        <v>2400</v>
      </c>
      <c r="E138" s="6">
        <v>120</v>
      </c>
      <c r="F138" s="4">
        <v>123.41</v>
      </c>
      <c r="G138" s="5">
        <v>296184</v>
      </c>
      <c r="H138" s="19">
        <f t="shared" ref="H138:H201" si="4">IF((D138/26)&lt;0,0,D138/26)</f>
        <v>92.307692307692307</v>
      </c>
      <c r="I138" s="19">
        <f t="shared" si="3"/>
        <v>123.41</v>
      </c>
    </row>
    <row r="139" spans="1:9" x14ac:dyDescent="0.25">
      <c r="A139" s="14" t="s">
        <v>567</v>
      </c>
      <c r="B139" s="14" t="s">
        <v>568</v>
      </c>
      <c r="C139" s="14" t="s">
        <v>569</v>
      </c>
      <c r="D139" s="3">
        <v>293528</v>
      </c>
      <c r="E139" s="3">
        <v>14676.4</v>
      </c>
      <c r="F139" s="4">
        <v>370.28</v>
      </c>
      <c r="G139" s="5">
        <v>108688608.91</v>
      </c>
      <c r="H139" s="19">
        <f t="shared" si="4"/>
        <v>11289.538461538461</v>
      </c>
      <c r="I139" s="19">
        <f t="shared" ref="I139:I202" si="5">IFERROR(SUMIF(B:B,B139,F:F)/COUNTIF(B:B,B139),0)</f>
        <v>370.28</v>
      </c>
    </row>
    <row r="140" spans="1:9" x14ac:dyDescent="0.25">
      <c r="A140" s="14" t="s">
        <v>570</v>
      </c>
      <c r="B140" s="14" t="s">
        <v>571</v>
      </c>
      <c r="C140" s="14" t="s">
        <v>572</v>
      </c>
      <c r="D140" s="3">
        <v>3720</v>
      </c>
      <c r="E140" s="6">
        <v>186</v>
      </c>
      <c r="F140" s="4">
        <v>418.43</v>
      </c>
      <c r="G140" s="5">
        <v>1556576.7</v>
      </c>
      <c r="H140" s="19">
        <f t="shared" si="4"/>
        <v>143.07692307692307</v>
      </c>
      <c r="I140" s="19">
        <f t="shared" si="5"/>
        <v>418.43</v>
      </c>
    </row>
    <row r="141" spans="1:9" x14ac:dyDescent="0.25">
      <c r="A141" s="14" t="s">
        <v>573</v>
      </c>
      <c r="B141" s="14" t="s">
        <v>574</v>
      </c>
      <c r="C141" s="14" t="s">
        <v>575</v>
      </c>
      <c r="D141" s="3">
        <v>2964</v>
      </c>
      <c r="E141" s="6">
        <v>148.19999999999999</v>
      </c>
      <c r="F141" s="4">
        <v>387.78</v>
      </c>
      <c r="G141" s="5">
        <v>1149390.6000000001</v>
      </c>
      <c r="H141" s="19">
        <f t="shared" si="4"/>
        <v>114</v>
      </c>
      <c r="I141" s="19">
        <f t="shared" si="5"/>
        <v>387.78</v>
      </c>
    </row>
    <row r="142" spans="1:9" x14ac:dyDescent="0.25">
      <c r="A142" s="14" t="s">
        <v>576</v>
      </c>
      <c r="B142" s="14" t="s">
        <v>577</v>
      </c>
      <c r="C142" s="14" t="s">
        <v>578</v>
      </c>
      <c r="D142" s="3">
        <v>3318</v>
      </c>
      <c r="E142" s="6">
        <v>232.26</v>
      </c>
      <c r="F142" s="4">
        <v>542.54999999999995</v>
      </c>
      <c r="G142" s="5">
        <v>1800186</v>
      </c>
      <c r="H142" s="19">
        <f t="shared" si="4"/>
        <v>127.61538461538461</v>
      </c>
      <c r="I142" s="19">
        <f t="shared" si="5"/>
        <v>542.54999999999995</v>
      </c>
    </row>
    <row r="143" spans="1:9" x14ac:dyDescent="0.25">
      <c r="A143" s="14" t="s">
        <v>579</v>
      </c>
      <c r="B143" s="14" t="s">
        <v>580</v>
      </c>
      <c r="C143" s="14" t="s">
        <v>581</v>
      </c>
      <c r="D143" s="6">
        <v>450</v>
      </c>
      <c r="E143" s="6">
        <v>31.5</v>
      </c>
      <c r="F143" s="4">
        <v>146</v>
      </c>
      <c r="G143" s="5">
        <v>65700</v>
      </c>
      <c r="H143" s="19">
        <f t="shared" si="4"/>
        <v>17.307692307692307</v>
      </c>
      <c r="I143" s="19">
        <f t="shared" si="5"/>
        <v>146</v>
      </c>
    </row>
    <row r="144" spans="1:9" x14ac:dyDescent="0.25">
      <c r="A144" s="14" t="s">
        <v>582</v>
      </c>
      <c r="B144" s="14" t="s">
        <v>583</v>
      </c>
      <c r="C144" s="14" t="s">
        <v>584</v>
      </c>
      <c r="D144" s="3">
        <v>2744</v>
      </c>
      <c r="E144" s="6">
        <v>274.39999999999998</v>
      </c>
      <c r="F144" s="4">
        <v>740</v>
      </c>
      <c r="G144" s="5">
        <v>2030560</v>
      </c>
      <c r="H144" s="19">
        <f t="shared" si="4"/>
        <v>105.53846153846153</v>
      </c>
      <c r="I144" s="19">
        <f t="shared" si="5"/>
        <v>740</v>
      </c>
    </row>
    <row r="145" spans="1:9" x14ac:dyDescent="0.25">
      <c r="A145" s="14" t="s">
        <v>582</v>
      </c>
      <c r="B145" s="14" t="s">
        <v>585</v>
      </c>
      <c r="C145" s="14" t="s">
        <v>586</v>
      </c>
      <c r="D145" s="3">
        <v>4632</v>
      </c>
      <c r="E145" s="6">
        <v>463.2</v>
      </c>
      <c r="F145" s="4">
        <v>743.72</v>
      </c>
      <c r="G145" s="5">
        <v>3444912.02</v>
      </c>
      <c r="H145" s="19">
        <f t="shared" si="4"/>
        <v>178.15384615384616</v>
      </c>
      <c r="I145" s="19">
        <f t="shared" si="5"/>
        <v>743.72</v>
      </c>
    </row>
    <row r="146" spans="1:9" x14ac:dyDescent="0.25">
      <c r="A146" s="14" t="s">
        <v>587</v>
      </c>
      <c r="B146" s="14" t="s">
        <v>588</v>
      </c>
      <c r="C146" s="14" t="s">
        <v>589</v>
      </c>
      <c r="D146" s="3">
        <v>5156</v>
      </c>
      <c r="E146" s="6">
        <v>515.6</v>
      </c>
      <c r="F146" s="4">
        <v>740</v>
      </c>
      <c r="G146" s="5">
        <v>3815440</v>
      </c>
      <c r="H146" s="19">
        <f t="shared" si="4"/>
        <v>198.30769230769232</v>
      </c>
      <c r="I146" s="19">
        <f t="shared" si="5"/>
        <v>740</v>
      </c>
    </row>
    <row r="147" spans="1:9" x14ac:dyDescent="0.25">
      <c r="A147" s="14" t="s">
        <v>587</v>
      </c>
      <c r="B147" s="14" t="s">
        <v>590</v>
      </c>
      <c r="C147" s="14" t="s">
        <v>591</v>
      </c>
      <c r="D147" s="3">
        <v>23124</v>
      </c>
      <c r="E147" s="3">
        <v>2312.4</v>
      </c>
      <c r="F147" s="4">
        <v>741.07</v>
      </c>
      <c r="G147" s="5">
        <v>17136568.030000001</v>
      </c>
      <c r="H147" s="19">
        <f t="shared" si="4"/>
        <v>889.38461538461536</v>
      </c>
      <c r="I147" s="19">
        <f t="shared" si="5"/>
        <v>741.07</v>
      </c>
    </row>
    <row r="148" spans="1:9" x14ac:dyDescent="0.25">
      <c r="A148" s="14" t="s">
        <v>592</v>
      </c>
      <c r="B148" s="14" t="s">
        <v>593</v>
      </c>
      <c r="C148" s="14" t="s">
        <v>594</v>
      </c>
      <c r="D148" s="3">
        <v>304368</v>
      </c>
      <c r="E148" s="3">
        <v>15218.4</v>
      </c>
      <c r="F148" s="4">
        <v>375.43</v>
      </c>
      <c r="G148" s="5">
        <v>114267854.03</v>
      </c>
      <c r="H148" s="19">
        <f t="shared" si="4"/>
        <v>11706.461538461539</v>
      </c>
      <c r="I148" s="19">
        <f t="shared" si="5"/>
        <v>375.43</v>
      </c>
    </row>
    <row r="149" spans="1:9" x14ac:dyDescent="0.25">
      <c r="A149" s="14" t="s">
        <v>595</v>
      </c>
      <c r="B149" s="14" t="s">
        <v>596</v>
      </c>
      <c r="C149" s="14" t="s">
        <v>597</v>
      </c>
      <c r="D149" s="3">
        <v>6702</v>
      </c>
      <c r="E149" s="6">
        <v>670.2</v>
      </c>
      <c r="F149" s="4">
        <v>750.75</v>
      </c>
      <c r="G149" s="5">
        <v>5031555.68</v>
      </c>
      <c r="H149" s="19">
        <f t="shared" si="4"/>
        <v>257.76923076923077</v>
      </c>
      <c r="I149" s="19">
        <f t="shared" si="5"/>
        <v>750.75</v>
      </c>
    </row>
    <row r="150" spans="1:9" x14ac:dyDescent="0.25">
      <c r="A150" s="14" t="s">
        <v>598</v>
      </c>
      <c r="B150" s="14" t="s">
        <v>599</v>
      </c>
      <c r="C150" s="14" t="s">
        <v>600</v>
      </c>
      <c r="D150" s="3">
        <v>2112</v>
      </c>
      <c r="E150" s="6">
        <v>52.8</v>
      </c>
      <c r="F150" s="4">
        <v>72</v>
      </c>
      <c r="G150" s="5">
        <v>152064</v>
      </c>
      <c r="H150" s="19">
        <f t="shared" si="4"/>
        <v>81.230769230769226</v>
      </c>
      <c r="I150" s="19">
        <f t="shared" si="5"/>
        <v>72</v>
      </c>
    </row>
    <row r="151" spans="1:9" x14ac:dyDescent="0.25">
      <c r="A151" s="14" t="s">
        <v>601</v>
      </c>
      <c r="B151" s="14" t="s">
        <v>602</v>
      </c>
      <c r="C151" s="14" t="s">
        <v>603</v>
      </c>
      <c r="D151" s="3">
        <v>50640</v>
      </c>
      <c r="E151" s="3">
        <v>1266</v>
      </c>
      <c r="F151" s="4">
        <v>185.07</v>
      </c>
      <c r="G151" s="5">
        <v>9371700</v>
      </c>
      <c r="H151" s="19">
        <f t="shared" si="4"/>
        <v>1947.6923076923076</v>
      </c>
      <c r="I151" s="19">
        <f t="shared" si="5"/>
        <v>185.07</v>
      </c>
    </row>
    <row r="152" spans="1:9" x14ac:dyDescent="0.25">
      <c r="A152" s="14" t="s">
        <v>604</v>
      </c>
      <c r="B152" s="14" t="s">
        <v>605</v>
      </c>
      <c r="C152" s="14" t="s">
        <v>606</v>
      </c>
      <c r="D152" s="3">
        <v>56874</v>
      </c>
      <c r="E152" s="3">
        <v>2843.7</v>
      </c>
      <c r="F152" s="4">
        <v>370</v>
      </c>
      <c r="G152" s="5">
        <v>21043382.579999998</v>
      </c>
      <c r="H152" s="19">
        <f t="shared" si="4"/>
        <v>2187.4615384615386</v>
      </c>
      <c r="I152" s="19">
        <f t="shared" si="5"/>
        <v>370</v>
      </c>
    </row>
    <row r="153" spans="1:9" x14ac:dyDescent="0.25">
      <c r="A153" s="14" t="s">
        <v>607</v>
      </c>
      <c r="B153" s="14" t="s">
        <v>608</v>
      </c>
      <c r="C153" s="14" t="s">
        <v>609</v>
      </c>
      <c r="D153" s="3">
        <v>1080</v>
      </c>
      <c r="E153" s="6">
        <v>54</v>
      </c>
      <c r="F153" s="4">
        <v>118.08</v>
      </c>
      <c r="G153" s="5">
        <v>127526.39999999999</v>
      </c>
      <c r="H153" s="19">
        <f t="shared" si="4"/>
        <v>41.53846153846154</v>
      </c>
      <c r="I153" s="19">
        <f t="shared" si="5"/>
        <v>118.08</v>
      </c>
    </row>
    <row r="154" spans="1:9" x14ac:dyDescent="0.25">
      <c r="A154" s="14" t="s">
        <v>610</v>
      </c>
      <c r="B154" s="14" t="s">
        <v>611</v>
      </c>
      <c r="C154" s="14" t="s">
        <v>612</v>
      </c>
      <c r="D154" s="3">
        <v>15798</v>
      </c>
      <c r="E154" s="6">
        <v>789.9</v>
      </c>
      <c r="F154" s="4">
        <v>370</v>
      </c>
      <c r="G154" s="5">
        <v>5845260</v>
      </c>
      <c r="H154" s="19">
        <f t="shared" si="4"/>
        <v>607.61538461538464</v>
      </c>
      <c r="I154" s="19">
        <f t="shared" si="5"/>
        <v>370</v>
      </c>
    </row>
    <row r="155" spans="1:9" x14ac:dyDescent="0.25">
      <c r="A155" s="14" t="s">
        <v>613</v>
      </c>
      <c r="B155" s="14" t="s">
        <v>614</v>
      </c>
      <c r="C155" s="14" t="s">
        <v>615</v>
      </c>
      <c r="D155" s="6">
        <v>156</v>
      </c>
      <c r="E155" s="6">
        <v>7.8</v>
      </c>
      <c r="F155" s="4">
        <v>331.54</v>
      </c>
      <c r="G155" s="5">
        <v>51720</v>
      </c>
      <c r="H155" s="19">
        <f t="shared" si="4"/>
        <v>6</v>
      </c>
      <c r="I155" s="19">
        <f t="shared" si="5"/>
        <v>331.54</v>
      </c>
    </row>
    <row r="156" spans="1:9" x14ac:dyDescent="0.25">
      <c r="A156" s="14" t="s">
        <v>616</v>
      </c>
      <c r="B156" s="14" t="s">
        <v>617</v>
      </c>
      <c r="C156" s="14" t="s">
        <v>618</v>
      </c>
      <c r="D156" s="3">
        <v>2112</v>
      </c>
      <c r="E156" s="6">
        <v>52.8</v>
      </c>
      <c r="F156" s="4">
        <v>72</v>
      </c>
      <c r="G156" s="5">
        <v>152064</v>
      </c>
      <c r="H156" s="19">
        <f t="shared" si="4"/>
        <v>81.230769230769226</v>
      </c>
      <c r="I156" s="19">
        <f t="shared" si="5"/>
        <v>72</v>
      </c>
    </row>
    <row r="157" spans="1:9" x14ac:dyDescent="0.25">
      <c r="A157" s="14" t="s">
        <v>619</v>
      </c>
      <c r="B157" s="14" t="s">
        <v>620</v>
      </c>
      <c r="C157" s="14" t="s">
        <v>621</v>
      </c>
      <c r="D157" s="3">
        <v>100109</v>
      </c>
      <c r="E157" s="3">
        <v>2502.7249999999999</v>
      </c>
      <c r="F157" s="4">
        <v>193.54</v>
      </c>
      <c r="G157" s="5">
        <v>19375376.760000002</v>
      </c>
      <c r="H157" s="19">
        <f t="shared" si="4"/>
        <v>3850.3461538461538</v>
      </c>
      <c r="I157" s="19">
        <f t="shared" si="5"/>
        <v>193.54</v>
      </c>
    </row>
    <row r="158" spans="1:9" x14ac:dyDescent="0.25">
      <c r="A158" s="14" t="s">
        <v>622</v>
      </c>
      <c r="B158" s="14" t="s">
        <v>623</v>
      </c>
      <c r="C158" s="14" t="s">
        <v>624</v>
      </c>
      <c r="D158" s="3">
        <v>154817</v>
      </c>
      <c r="E158" s="3">
        <v>7740.85</v>
      </c>
      <c r="F158" s="4">
        <v>372.98</v>
      </c>
      <c r="G158" s="5">
        <v>57742965.340000004</v>
      </c>
      <c r="H158" s="19">
        <f t="shared" si="4"/>
        <v>5954.5</v>
      </c>
      <c r="I158" s="19">
        <f t="shared" si="5"/>
        <v>372.98</v>
      </c>
    </row>
    <row r="159" spans="1:9" x14ac:dyDescent="0.25">
      <c r="A159" s="14" t="s">
        <v>625</v>
      </c>
      <c r="B159" s="14" t="s">
        <v>626</v>
      </c>
      <c r="C159" s="14" t="s">
        <v>627</v>
      </c>
      <c r="D159" s="3">
        <v>1080</v>
      </c>
      <c r="E159" s="6">
        <v>54</v>
      </c>
      <c r="F159" s="4">
        <v>118.08</v>
      </c>
      <c r="G159" s="5">
        <v>127526.39999999999</v>
      </c>
      <c r="H159" s="19">
        <f t="shared" si="4"/>
        <v>41.53846153846154</v>
      </c>
      <c r="I159" s="19">
        <f t="shared" si="5"/>
        <v>118.08</v>
      </c>
    </row>
    <row r="160" spans="1:9" x14ac:dyDescent="0.25">
      <c r="A160" s="14" t="s">
        <v>628</v>
      </c>
      <c r="B160" s="14" t="s">
        <v>629</v>
      </c>
      <c r="C160" s="14" t="s">
        <v>630</v>
      </c>
      <c r="D160" s="3">
        <v>148608</v>
      </c>
      <c r="E160" s="3">
        <v>7430.4</v>
      </c>
      <c r="F160" s="4">
        <v>371.09</v>
      </c>
      <c r="G160" s="5">
        <v>55147606.969999999</v>
      </c>
      <c r="H160" s="19">
        <f t="shared" si="4"/>
        <v>5715.6923076923076</v>
      </c>
      <c r="I160" s="19">
        <f t="shared" si="5"/>
        <v>371.09</v>
      </c>
    </row>
    <row r="161" spans="1:9" x14ac:dyDescent="0.25">
      <c r="A161" s="14" t="s">
        <v>631</v>
      </c>
      <c r="B161" s="14" t="s">
        <v>632</v>
      </c>
      <c r="C161" s="14" t="s">
        <v>633</v>
      </c>
      <c r="D161" s="6">
        <v>30</v>
      </c>
      <c r="E161" s="6">
        <v>1.5</v>
      </c>
      <c r="F161" s="4">
        <v>59</v>
      </c>
      <c r="G161" s="5">
        <v>1770</v>
      </c>
      <c r="H161" s="19">
        <f t="shared" si="4"/>
        <v>1.1538461538461537</v>
      </c>
      <c r="I161" s="19">
        <f t="shared" si="5"/>
        <v>59</v>
      </c>
    </row>
    <row r="162" spans="1:9" x14ac:dyDescent="0.25">
      <c r="A162" s="14" t="s">
        <v>634</v>
      </c>
      <c r="B162" s="14" t="s">
        <v>635</v>
      </c>
      <c r="C162" s="14" t="s">
        <v>636</v>
      </c>
      <c r="D162" s="3">
        <v>1938</v>
      </c>
      <c r="E162" s="6">
        <v>193.8</v>
      </c>
      <c r="F162" s="4">
        <v>740</v>
      </c>
      <c r="G162" s="5">
        <v>1434120</v>
      </c>
      <c r="H162" s="19">
        <f t="shared" si="4"/>
        <v>74.538461538461533</v>
      </c>
      <c r="I162" s="19">
        <f t="shared" si="5"/>
        <v>740</v>
      </c>
    </row>
    <row r="163" spans="1:9" x14ac:dyDescent="0.25">
      <c r="A163" s="14" t="s">
        <v>637</v>
      </c>
      <c r="B163" s="14" t="s">
        <v>638</v>
      </c>
      <c r="C163" s="14" t="s">
        <v>639</v>
      </c>
      <c r="D163" s="3">
        <v>749208</v>
      </c>
      <c r="E163" s="3">
        <v>7492.08</v>
      </c>
      <c r="F163" s="4">
        <v>70.400000000000006</v>
      </c>
      <c r="G163" s="5">
        <v>52744243.200000003</v>
      </c>
      <c r="H163" s="19">
        <f t="shared" si="4"/>
        <v>28815.692307692309</v>
      </c>
      <c r="I163" s="19">
        <f t="shared" si="5"/>
        <v>70.400000000000006</v>
      </c>
    </row>
    <row r="164" spans="1:9" x14ac:dyDescent="0.25">
      <c r="A164" s="14" t="s">
        <v>640</v>
      </c>
      <c r="B164" s="14" t="s">
        <v>641</v>
      </c>
      <c r="C164" s="14" t="s">
        <v>642</v>
      </c>
      <c r="D164" s="3">
        <v>127656</v>
      </c>
      <c r="E164" s="3">
        <v>6382.8</v>
      </c>
      <c r="F164" s="4">
        <v>352</v>
      </c>
      <c r="G164" s="5">
        <v>44934912</v>
      </c>
      <c r="H164" s="19">
        <f t="shared" si="4"/>
        <v>4909.8461538461543</v>
      </c>
      <c r="I164" s="19">
        <f t="shared" si="5"/>
        <v>352</v>
      </c>
    </row>
    <row r="165" spans="1:9" x14ac:dyDescent="0.25">
      <c r="A165" s="14" t="s">
        <v>643</v>
      </c>
      <c r="B165" s="14" t="s">
        <v>644</v>
      </c>
      <c r="C165" s="14" t="s">
        <v>645</v>
      </c>
      <c r="D165" s="3">
        <v>58860</v>
      </c>
      <c r="E165" s="3">
        <v>2943</v>
      </c>
      <c r="F165" s="4">
        <v>352</v>
      </c>
      <c r="G165" s="5">
        <v>20718720</v>
      </c>
      <c r="H165" s="19">
        <f t="shared" si="4"/>
        <v>2263.8461538461538</v>
      </c>
      <c r="I165" s="19">
        <f t="shared" si="5"/>
        <v>352</v>
      </c>
    </row>
    <row r="166" spans="1:9" x14ac:dyDescent="0.25">
      <c r="A166" s="14" t="s">
        <v>646</v>
      </c>
      <c r="B166" s="14" t="s">
        <v>647</v>
      </c>
      <c r="C166" s="14" t="s">
        <v>648</v>
      </c>
      <c r="D166" s="3">
        <v>4728</v>
      </c>
      <c r="E166" s="6">
        <v>118.2</v>
      </c>
      <c r="F166" s="4">
        <v>185</v>
      </c>
      <c r="G166" s="5">
        <v>874680</v>
      </c>
      <c r="H166" s="19">
        <f t="shared" si="4"/>
        <v>181.84615384615384</v>
      </c>
      <c r="I166" s="19">
        <f t="shared" si="5"/>
        <v>185</v>
      </c>
    </row>
    <row r="167" spans="1:9" x14ac:dyDescent="0.25">
      <c r="A167" s="14" t="s">
        <v>649</v>
      </c>
      <c r="B167" s="14" t="s">
        <v>650</v>
      </c>
      <c r="C167" s="14" t="s">
        <v>651</v>
      </c>
      <c r="D167" s="3">
        <v>2952</v>
      </c>
      <c r="E167" s="6">
        <v>147.6</v>
      </c>
      <c r="F167" s="4">
        <v>370</v>
      </c>
      <c r="G167" s="5">
        <v>1092240</v>
      </c>
      <c r="H167" s="19">
        <f t="shared" si="4"/>
        <v>113.53846153846153</v>
      </c>
      <c r="I167" s="19">
        <f t="shared" si="5"/>
        <v>370</v>
      </c>
    </row>
    <row r="168" spans="1:9" x14ac:dyDescent="0.25">
      <c r="A168" s="14" t="s">
        <v>652</v>
      </c>
      <c r="B168" s="14" t="s">
        <v>653</v>
      </c>
      <c r="C168" s="14" t="s">
        <v>654</v>
      </c>
      <c r="D168" s="3">
        <v>3912</v>
      </c>
      <c r="E168" s="6">
        <v>97.8</v>
      </c>
      <c r="F168" s="4">
        <v>185.95</v>
      </c>
      <c r="G168" s="5">
        <v>727446</v>
      </c>
      <c r="H168" s="19">
        <f t="shared" si="4"/>
        <v>150.46153846153845</v>
      </c>
      <c r="I168" s="19">
        <f t="shared" si="5"/>
        <v>185.95</v>
      </c>
    </row>
    <row r="169" spans="1:9" x14ac:dyDescent="0.25">
      <c r="A169" s="14" t="s">
        <v>655</v>
      </c>
      <c r="B169" s="14" t="s">
        <v>656</v>
      </c>
      <c r="C169" s="14" t="s">
        <v>657</v>
      </c>
      <c r="D169" s="3">
        <v>1206</v>
      </c>
      <c r="E169" s="6">
        <v>60.3</v>
      </c>
      <c r="F169" s="4">
        <v>375.86</v>
      </c>
      <c r="G169" s="5">
        <v>453285</v>
      </c>
      <c r="H169" s="19">
        <f t="shared" si="4"/>
        <v>46.384615384615387</v>
      </c>
      <c r="I169" s="19">
        <f t="shared" si="5"/>
        <v>375.86</v>
      </c>
    </row>
    <row r="170" spans="1:9" x14ac:dyDescent="0.25">
      <c r="A170" s="14" t="s">
        <v>658</v>
      </c>
      <c r="B170" s="14" t="s">
        <v>659</v>
      </c>
      <c r="C170" s="14" t="s">
        <v>660</v>
      </c>
      <c r="D170" s="3">
        <v>24960</v>
      </c>
      <c r="E170" s="6">
        <v>249.6</v>
      </c>
      <c r="F170" s="4">
        <v>71.540000000000006</v>
      </c>
      <c r="G170" s="5">
        <v>1785600</v>
      </c>
      <c r="H170" s="19">
        <f t="shared" si="4"/>
        <v>960</v>
      </c>
      <c r="I170" s="19">
        <f t="shared" si="5"/>
        <v>71.540000000000006</v>
      </c>
    </row>
    <row r="171" spans="1:9" x14ac:dyDescent="0.25">
      <c r="A171" s="14" t="s">
        <v>661</v>
      </c>
      <c r="B171" s="14" t="s">
        <v>662</v>
      </c>
      <c r="C171" s="14" t="s">
        <v>663</v>
      </c>
      <c r="D171" s="3">
        <v>31680</v>
      </c>
      <c r="E171" s="6">
        <v>792</v>
      </c>
      <c r="F171" s="4">
        <v>187.92</v>
      </c>
      <c r="G171" s="5">
        <v>5953416.4800000004</v>
      </c>
      <c r="H171" s="19">
        <f t="shared" si="4"/>
        <v>1218.4615384615386</v>
      </c>
      <c r="I171" s="19">
        <f t="shared" si="5"/>
        <v>187.92</v>
      </c>
    </row>
    <row r="172" spans="1:9" x14ac:dyDescent="0.25">
      <c r="A172" s="14" t="s">
        <v>664</v>
      </c>
      <c r="B172" s="14" t="s">
        <v>665</v>
      </c>
      <c r="C172" s="14" t="s">
        <v>666</v>
      </c>
      <c r="D172" s="3">
        <v>23808</v>
      </c>
      <c r="E172" s="3">
        <v>1190.4000000000001</v>
      </c>
      <c r="F172" s="4">
        <v>352.78</v>
      </c>
      <c r="G172" s="5">
        <v>8398971.3599999994</v>
      </c>
      <c r="H172" s="19">
        <f t="shared" si="4"/>
        <v>915.69230769230774</v>
      </c>
      <c r="I172" s="19">
        <f t="shared" si="5"/>
        <v>352.78</v>
      </c>
    </row>
    <row r="173" spans="1:9" x14ac:dyDescent="0.25">
      <c r="A173" s="14" t="s">
        <v>667</v>
      </c>
      <c r="B173" s="14" t="s">
        <v>668</v>
      </c>
      <c r="C173" s="14" t="s">
        <v>669</v>
      </c>
      <c r="D173" s="3">
        <v>1454592</v>
      </c>
      <c r="E173" s="3">
        <v>14545.92</v>
      </c>
      <c r="F173" s="4">
        <v>74</v>
      </c>
      <c r="G173" s="5">
        <v>107645324.03</v>
      </c>
      <c r="H173" s="19">
        <f t="shared" si="4"/>
        <v>55945.846153846156</v>
      </c>
      <c r="I173" s="19">
        <f t="shared" si="5"/>
        <v>74</v>
      </c>
    </row>
    <row r="174" spans="1:9" x14ac:dyDescent="0.25">
      <c r="A174" s="14" t="s">
        <v>670</v>
      </c>
      <c r="B174" s="14" t="s">
        <v>671</v>
      </c>
      <c r="C174" s="14" t="s">
        <v>672</v>
      </c>
      <c r="D174" s="3">
        <v>12477</v>
      </c>
      <c r="E174" s="6">
        <v>124.77</v>
      </c>
      <c r="F174" s="4">
        <v>74.06</v>
      </c>
      <c r="G174" s="5">
        <v>923991</v>
      </c>
      <c r="H174" s="19">
        <f t="shared" si="4"/>
        <v>479.88461538461536</v>
      </c>
      <c r="I174" s="19">
        <f t="shared" si="5"/>
        <v>74.06</v>
      </c>
    </row>
    <row r="175" spans="1:9" x14ac:dyDescent="0.25">
      <c r="A175" s="14" t="s">
        <v>673</v>
      </c>
      <c r="B175" s="14" t="s">
        <v>674</v>
      </c>
      <c r="C175" s="14" t="s">
        <v>675</v>
      </c>
      <c r="D175" s="3">
        <v>39627</v>
      </c>
      <c r="E175" s="6">
        <v>990.67499999999995</v>
      </c>
      <c r="F175" s="4">
        <v>185.43</v>
      </c>
      <c r="G175" s="5">
        <v>7348203.1799999997</v>
      </c>
      <c r="H175" s="19">
        <f t="shared" si="4"/>
        <v>1524.1153846153845</v>
      </c>
      <c r="I175" s="19">
        <f t="shared" si="5"/>
        <v>185.43</v>
      </c>
    </row>
    <row r="176" spans="1:9" x14ac:dyDescent="0.25">
      <c r="A176" s="14" t="s">
        <v>673</v>
      </c>
      <c r="B176" s="14" t="s">
        <v>676</v>
      </c>
      <c r="C176" s="14" t="s">
        <v>677</v>
      </c>
      <c r="D176" s="3">
        <v>590484</v>
      </c>
      <c r="E176" s="3">
        <v>14762.1</v>
      </c>
      <c r="F176" s="4">
        <v>185</v>
      </c>
      <c r="G176" s="5">
        <v>109241805.20999999</v>
      </c>
      <c r="H176" s="19">
        <f t="shared" si="4"/>
        <v>22710.923076923078</v>
      </c>
      <c r="I176" s="19">
        <f t="shared" si="5"/>
        <v>185</v>
      </c>
    </row>
    <row r="177" spans="1:9" x14ac:dyDescent="0.25">
      <c r="A177" s="14" t="s">
        <v>678</v>
      </c>
      <c r="B177" s="14" t="s">
        <v>679</v>
      </c>
      <c r="C177" s="14" t="s">
        <v>680</v>
      </c>
      <c r="D177" s="3">
        <v>308808</v>
      </c>
      <c r="E177" s="3">
        <v>13896.36</v>
      </c>
      <c r="F177" s="4">
        <v>333</v>
      </c>
      <c r="G177" s="5">
        <v>102833064</v>
      </c>
      <c r="H177" s="19">
        <f t="shared" si="4"/>
        <v>11877.23076923077</v>
      </c>
      <c r="I177" s="19">
        <f t="shared" si="5"/>
        <v>333</v>
      </c>
    </row>
    <row r="178" spans="1:9" x14ac:dyDescent="0.25">
      <c r="A178" s="14" t="s">
        <v>681</v>
      </c>
      <c r="B178" s="14" t="s">
        <v>682</v>
      </c>
      <c r="C178" s="14" t="s">
        <v>683</v>
      </c>
      <c r="D178" s="3">
        <v>14681</v>
      </c>
      <c r="E178" s="6">
        <v>734.05</v>
      </c>
      <c r="F178" s="4">
        <v>371.7</v>
      </c>
      <c r="G178" s="5">
        <v>5456873.9199999999</v>
      </c>
      <c r="H178" s="19">
        <f t="shared" si="4"/>
        <v>564.65384615384619</v>
      </c>
      <c r="I178" s="19">
        <f t="shared" si="5"/>
        <v>371.7</v>
      </c>
    </row>
    <row r="179" spans="1:9" x14ac:dyDescent="0.25">
      <c r="A179" s="14" t="s">
        <v>681</v>
      </c>
      <c r="B179" s="14" t="s">
        <v>684</v>
      </c>
      <c r="C179" s="14" t="s">
        <v>685</v>
      </c>
      <c r="D179" s="3">
        <v>2772</v>
      </c>
      <c r="E179" s="6">
        <v>138.6</v>
      </c>
      <c r="F179" s="4">
        <v>370.01</v>
      </c>
      <c r="G179" s="5">
        <v>1025662.18</v>
      </c>
      <c r="H179" s="19">
        <f t="shared" si="4"/>
        <v>106.61538461538461</v>
      </c>
      <c r="I179" s="19">
        <f t="shared" si="5"/>
        <v>370.01</v>
      </c>
    </row>
    <row r="180" spans="1:9" x14ac:dyDescent="0.25">
      <c r="A180" s="14" t="s">
        <v>686</v>
      </c>
      <c r="B180" s="14" t="s">
        <v>687</v>
      </c>
      <c r="C180" s="14" t="s">
        <v>688</v>
      </c>
      <c r="D180" s="3">
        <v>3480</v>
      </c>
      <c r="E180" s="6">
        <v>87</v>
      </c>
      <c r="F180" s="4">
        <v>176.06</v>
      </c>
      <c r="G180" s="5">
        <v>612688.80000000005</v>
      </c>
      <c r="H180" s="19">
        <f t="shared" si="4"/>
        <v>133.84615384615384</v>
      </c>
      <c r="I180" s="19">
        <f t="shared" si="5"/>
        <v>176.06</v>
      </c>
    </row>
    <row r="181" spans="1:9" x14ac:dyDescent="0.25">
      <c r="A181" s="14" t="s">
        <v>689</v>
      </c>
      <c r="B181" s="14" t="s">
        <v>690</v>
      </c>
      <c r="C181" s="14" t="s">
        <v>691</v>
      </c>
      <c r="D181" s="3">
        <v>13056</v>
      </c>
      <c r="E181" s="6">
        <v>652.79999999999995</v>
      </c>
      <c r="F181" s="4">
        <v>352.28</v>
      </c>
      <c r="G181" s="5">
        <v>4599421.4400000004</v>
      </c>
      <c r="H181" s="19">
        <f t="shared" si="4"/>
        <v>502.15384615384613</v>
      </c>
      <c r="I181" s="19">
        <f t="shared" si="5"/>
        <v>352.28</v>
      </c>
    </row>
    <row r="182" spans="1:9" x14ac:dyDescent="0.25">
      <c r="A182" s="14" t="s">
        <v>692</v>
      </c>
      <c r="B182" s="14" t="s">
        <v>693</v>
      </c>
      <c r="C182" s="14" t="s">
        <v>694</v>
      </c>
      <c r="D182" s="3">
        <v>19200</v>
      </c>
      <c r="E182" s="6">
        <v>192</v>
      </c>
      <c r="F182" s="4">
        <v>71.77</v>
      </c>
      <c r="G182" s="5">
        <v>1377984</v>
      </c>
      <c r="H182" s="19">
        <f t="shared" si="4"/>
        <v>738.46153846153845</v>
      </c>
      <c r="I182" s="19">
        <f t="shared" si="5"/>
        <v>71.77</v>
      </c>
    </row>
    <row r="183" spans="1:9" x14ac:dyDescent="0.25">
      <c r="A183" s="14" t="s">
        <v>695</v>
      </c>
      <c r="B183" s="14" t="s">
        <v>696</v>
      </c>
      <c r="C183" s="14" t="s">
        <v>697</v>
      </c>
      <c r="D183" s="3">
        <v>26928</v>
      </c>
      <c r="E183" s="6">
        <v>673.2</v>
      </c>
      <c r="F183" s="4">
        <v>176.17</v>
      </c>
      <c r="G183" s="5">
        <v>4743984.96</v>
      </c>
      <c r="H183" s="19">
        <f t="shared" si="4"/>
        <v>1035.6923076923076</v>
      </c>
      <c r="I183" s="19">
        <f t="shared" si="5"/>
        <v>176.17</v>
      </c>
    </row>
    <row r="184" spans="1:9" x14ac:dyDescent="0.25">
      <c r="A184" s="14" t="s">
        <v>698</v>
      </c>
      <c r="B184" s="14" t="s">
        <v>699</v>
      </c>
      <c r="C184" s="14" t="s">
        <v>700</v>
      </c>
      <c r="D184" s="3">
        <v>20916</v>
      </c>
      <c r="E184" s="3">
        <v>1045.8</v>
      </c>
      <c r="F184" s="4">
        <v>352.21</v>
      </c>
      <c r="G184" s="5">
        <v>7366755.5999999996</v>
      </c>
      <c r="H184" s="19">
        <f t="shared" si="4"/>
        <v>804.46153846153845</v>
      </c>
      <c r="I184" s="19">
        <f t="shared" si="5"/>
        <v>352.21</v>
      </c>
    </row>
    <row r="185" spans="1:9" x14ac:dyDescent="0.25">
      <c r="A185" s="14" t="s">
        <v>701</v>
      </c>
      <c r="B185" s="14" t="s">
        <v>702</v>
      </c>
      <c r="C185" s="14" t="s">
        <v>703</v>
      </c>
      <c r="D185" s="3">
        <v>29790</v>
      </c>
      <c r="E185" s="6">
        <v>297.89999999999998</v>
      </c>
      <c r="F185" s="4">
        <v>71.44</v>
      </c>
      <c r="G185" s="5">
        <v>2128237.2000000002</v>
      </c>
      <c r="H185" s="19">
        <f t="shared" si="4"/>
        <v>1145.7692307692307</v>
      </c>
      <c r="I185" s="19">
        <f t="shared" si="5"/>
        <v>71.44</v>
      </c>
    </row>
    <row r="186" spans="1:9" x14ac:dyDescent="0.25">
      <c r="A186" s="14" t="s">
        <v>704</v>
      </c>
      <c r="B186" s="14" t="s">
        <v>705</v>
      </c>
      <c r="C186" s="14" t="s">
        <v>706</v>
      </c>
      <c r="D186" s="3">
        <v>23760</v>
      </c>
      <c r="E186" s="6">
        <v>594</v>
      </c>
      <c r="F186" s="4">
        <v>176.21</v>
      </c>
      <c r="G186" s="5">
        <v>4186670.4</v>
      </c>
      <c r="H186" s="19">
        <f t="shared" si="4"/>
        <v>913.84615384615381</v>
      </c>
      <c r="I186" s="19">
        <f t="shared" si="5"/>
        <v>176.21</v>
      </c>
    </row>
    <row r="187" spans="1:9" x14ac:dyDescent="0.25">
      <c r="A187" s="14" t="s">
        <v>707</v>
      </c>
      <c r="B187" s="14" t="s">
        <v>708</v>
      </c>
      <c r="C187" s="14" t="s">
        <v>709</v>
      </c>
      <c r="D187" s="3">
        <v>8100</v>
      </c>
      <c r="E187" s="6">
        <v>405</v>
      </c>
      <c r="F187" s="4">
        <v>352.2</v>
      </c>
      <c r="G187" s="5">
        <v>2852820</v>
      </c>
      <c r="H187" s="19">
        <f t="shared" si="4"/>
        <v>311.53846153846155</v>
      </c>
      <c r="I187" s="19">
        <f t="shared" si="5"/>
        <v>352.2</v>
      </c>
    </row>
    <row r="188" spans="1:9" x14ac:dyDescent="0.25">
      <c r="A188" s="14" t="s">
        <v>710</v>
      </c>
      <c r="B188" s="14" t="s">
        <v>711</v>
      </c>
      <c r="C188" s="14" t="s">
        <v>712</v>
      </c>
      <c r="D188" s="3">
        <v>19008</v>
      </c>
      <c r="E188" s="6">
        <v>475.2</v>
      </c>
      <c r="F188" s="4">
        <v>176.15</v>
      </c>
      <c r="G188" s="5">
        <v>3348322.56</v>
      </c>
      <c r="H188" s="19">
        <f t="shared" si="4"/>
        <v>731.07692307692309</v>
      </c>
      <c r="I188" s="19">
        <f t="shared" si="5"/>
        <v>176.15</v>
      </c>
    </row>
    <row r="189" spans="1:9" x14ac:dyDescent="0.25">
      <c r="A189" s="14" t="s">
        <v>713</v>
      </c>
      <c r="B189" s="14" t="s">
        <v>714</v>
      </c>
      <c r="C189" s="14" t="s">
        <v>715</v>
      </c>
      <c r="D189" s="3">
        <v>7200</v>
      </c>
      <c r="E189" s="6">
        <v>360</v>
      </c>
      <c r="F189" s="4">
        <v>354.2</v>
      </c>
      <c r="G189" s="5">
        <v>2550204</v>
      </c>
      <c r="H189" s="19">
        <f t="shared" si="4"/>
        <v>276.92307692307691</v>
      </c>
      <c r="I189" s="19">
        <f t="shared" si="5"/>
        <v>354.2</v>
      </c>
    </row>
    <row r="190" spans="1:9" x14ac:dyDescent="0.25">
      <c r="A190" s="14" t="s">
        <v>716</v>
      </c>
      <c r="B190" s="14" t="s">
        <v>717</v>
      </c>
      <c r="C190" s="14" t="s">
        <v>718</v>
      </c>
      <c r="D190" s="3">
        <v>16380</v>
      </c>
      <c r="E190" s="6">
        <v>409.5</v>
      </c>
      <c r="F190" s="4">
        <v>176</v>
      </c>
      <c r="G190" s="5">
        <v>2882880</v>
      </c>
      <c r="H190" s="19">
        <f t="shared" si="4"/>
        <v>630</v>
      </c>
      <c r="I190" s="19">
        <f t="shared" si="5"/>
        <v>176</v>
      </c>
    </row>
    <row r="191" spans="1:9" x14ac:dyDescent="0.25">
      <c r="A191" s="14" t="s">
        <v>719</v>
      </c>
      <c r="B191" s="14" t="s">
        <v>720</v>
      </c>
      <c r="C191" s="14" t="s">
        <v>721</v>
      </c>
      <c r="D191" s="3">
        <v>2880</v>
      </c>
      <c r="E191" s="6">
        <v>72</v>
      </c>
      <c r="F191" s="4">
        <v>176</v>
      </c>
      <c r="G191" s="5">
        <v>506880</v>
      </c>
      <c r="H191" s="19">
        <f t="shared" si="4"/>
        <v>110.76923076923077</v>
      </c>
      <c r="I191" s="19">
        <f t="shared" si="5"/>
        <v>176</v>
      </c>
    </row>
    <row r="192" spans="1:9" x14ac:dyDescent="0.25">
      <c r="A192" s="14" t="s">
        <v>722</v>
      </c>
      <c r="B192" s="14" t="s">
        <v>723</v>
      </c>
      <c r="C192" s="14" t="s">
        <v>724</v>
      </c>
      <c r="D192" s="3">
        <v>17640</v>
      </c>
      <c r="E192" s="6">
        <v>441</v>
      </c>
      <c r="F192" s="4">
        <v>176</v>
      </c>
      <c r="G192" s="5">
        <v>3104640</v>
      </c>
      <c r="H192" s="19">
        <f t="shared" si="4"/>
        <v>678.46153846153845</v>
      </c>
      <c r="I192" s="19">
        <f t="shared" si="5"/>
        <v>176</v>
      </c>
    </row>
    <row r="193" spans="1:9" x14ac:dyDescent="0.25">
      <c r="A193" s="14" t="s">
        <v>725</v>
      </c>
      <c r="B193" s="14" t="s">
        <v>726</v>
      </c>
      <c r="C193" s="14" t="s">
        <v>727</v>
      </c>
      <c r="D193" s="6">
        <v>90</v>
      </c>
      <c r="E193" s="6">
        <v>6.75</v>
      </c>
      <c r="F193" s="4">
        <v>125</v>
      </c>
      <c r="G193" s="5">
        <v>11250.36</v>
      </c>
      <c r="H193" s="19">
        <f t="shared" si="4"/>
        <v>3.4615384615384617</v>
      </c>
      <c r="I193" s="19">
        <f t="shared" si="5"/>
        <v>125</v>
      </c>
    </row>
    <row r="194" spans="1:9" x14ac:dyDescent="0.25">
      <c r="A194" s="14" t="s">
        <v>728</v>
      </c>
      <c r="B194" s="14" t="s">
        <v>729</v>
      </c>
      <c r="C194" s="14" t="s">
        <v>730</v>
      </c>
      <c r="D194" s="6">
        <v>324</v>
      </c>
      <c r="E194" s="6">
        <v>24.3</v>
      </c>
      <c r="F194" s="4">
        <v>125</v>
      </c>
      <c r="G194" s="5">
        <v>40501.29</v>
      </c>
      <c r="H194" s="19">
        <f t="shared" si="4"/>
        <v>12.461538461538462</v>
      </c>
      <c r="I194" s="19">
        <f t="shared" si="5"/>
        <v>125</v>
      </c>
    </row>
    <row r="195" spans="1:9" x14ac:dyDescent="0.25">
      <c r="A195" s="14" t="s">
        <v>731</v>
      </c>
      <c r="B195" s="14" t="s">
        <v>732</v>
      </c>
      <c r="C195" s="14" t="s">
        <v>733</v>
      </c>
      <c r="D195" s="3">
        <v>2358</v>
      </c>
      <c r="E195" s="6">
        <v>176.85</v>
      </c>
      <c r="F195" s="4">
        <v>81.25</v>
      </c>
      <c r="G195" s="5">
        <v>191592.2</v>
      </c>
      <c r="H195" s="19">
        <f t="shared" si="4"/>
        <v>90.692307692307693</v>
      </c>
      <c r="I195" s="19">
        <f t="shared" si="5"/>
        <v>81.25</v>
      </c>
    </row>
    <row r="196" spans="1:9" x14ac:dyDescent="0.25">
      <c r="A196" s="14" t="s">
        <v>734</v>
      </c>
      <c r="B196" s="14" t="s">
        <v>735</v>
      </c>
      <c r="C196" s="14" t="s">
        <v>736</v>
      </c>
      <c r="D196" s="3">
        <v>6810</v>
      </c>
      <c r="E196" s="6">
        <v>510.75</v>
      </c>
      <c r="F196" s="4">
        <v>120.78</v>
      </c>
      <c r="G196" s="5">
        <v>822514.26</v>
      </c>
      <c r="H196" s="19">
        <f t="shared" si="4"/>
        <v>261.92307692307691</v>
      </c>
      <c r="I196" s="19">
        <f t="shared" si="5"/>
        <v>120.78</v>
      </c>
    </row>
    <row r="197" spans="1:9" x14ac:dyDescent="0.25">
      <c r="A197" s="14" t="s">
        <v>737</v>
      </c>
      <c r="B197" s="14" t="s">
        <v>738</v>
      </c>
      <c r="C197" s="14" t="s">
        <v>739</v>
      </c>
      <c r="D197" s="3">
        <v>8640</v>
      </c>
      <c r="E197" s="6">
        <v>432</v>
      </c>
      <c r="F197" s="4">
        <v>103.85</v>
      </c>
      <c r="G197" s="5">
        <v>897297.99</v>
      </c>
      <c r="H197" s="19">
        <f t="shared" si="4"/>
        <v>332.30769230769232</v>
      </c>
      <c r="I197" s="19">
        <f t="shared" si="5"/>
        <v>103.85</v>
      </c>
    </row>
    <row r="198" spans="1:9" x14ac:dyDescent="0.25">
      <c r="A198" s="14" t="s">
        <v>740</v>
      </c>
      <c r="B198" s="14" t="s">
        <v>741</v>
      </c>
      <c r="C198" s="14" t="s">
        <v>742</v>
      </c>
      <c r="D198" s="3">
        <v>8256</v>
      </c>
      <c r="E198" s="6">
        <v>412.8</v>
      </c>
      <c r="F198" s="4">
        <v>91.92</v>
      </c>
      <c r="G198" s="5">
        <v>758895.99</v>
      </c>
      <c r="H198" s="19">
        <f t="shared" si="4"/>
        <v>317.53846153846155</v>
      </c>
      <c r="I198" s="19">
        <f t="shared" si="5"/>
        <v>91.92</v>
      </c>
    </row>
    <row r="199" spans="1:9" x14ac:dyDescent="0.25">
      <c r="A199" s="14" t="s">
        <v>743</v>
      </c>
      <c r="B199" s="14" t="s">
        <v>744</v>
      </c>
      <c r="C199" s="14" t="s">
        <v>745</v>
      </c>
      <c r="D199" s="3">
        <v>6840</v>
      </c>
      <c r="E199" s="6">
        <v>478.8</v>
      </c>
      <c r="F199" s="4">
        <v>119.95</v>
      </c>
      <c r="G199" s="5">
        <v>820441.47</v>
      </c>
      <c r="H199" s="19">
        <f t="shared" si="4"/>
        <v>263.07692307692309</v>
      </c>
      <c r="I199" s="19">
        <f t="shared" si="5"/>
        <v>119.95</v>
      </c>
    </row>
    <row r="200" spans="1:9" x14ac:dyDescent="0.25">
      <c r="A200" s="14" t="s">
        <v>746</v>
      </c>
      <c r="B200" s="14" t="s">
        <v>747</v>
      </c>
      <c r="C200" s="14" t="s">
        <v>748</v>
      </c>
      <c r="D200" s="3">
        <v>21504</v>
      </c>
      <c r="E200" s="6">
        <v>215.04</v>
      </c>
      <c r="F200" s="4">
        <v>65.599999999999994</v>
      </c>
      <c r="G200" s="5">
        <v>1410662.3999999999</v>
      </c>
      <c r="H200" s="19">
        <f t="shared" si="4"/>
        <v>827.07692307692309</v>
      </c>
      <c r="I200" s="19">
        <f t="shared" si="5"/>
        <v>65.599999999999994</v>
      </c>
    </row>
    <row r="201" spans="1:9" x14ac:dyDescent="0.25">
      <c r="A201" s="14" t="s">
        <v>749</v>
      </c>
      <c r="B201" s="14" t="s">
        <v>750</v>
      </c>
      <c r="C201" s="14" t="s">
        <v>751</v>
      </c>
      <c r="D201" s="3">
        <v>70572</v>
      </c>
      <c r="E201" s="3">
        <v>3528.6</v>
      </c>
      <c r="F201" s="4">
        <v>202.01</v>
      </c>
      <c r="G201" s="5">
        <v>14256108.58</v>
      </c>
      <c r="H201" s="19">
        <f t="shared" si="4"/>
        <v>2714.3076923076924</v>
      </c>
      <c r="I201" s="19">
        <f t="shared" si="5"/>
        <v>202.01</v>
      </c>
    </row>
    <row r="202" spans="1:9" x14ac:dyDescent="0.25">
      <c r="A202" s="14" t="s">
        <v>752</v>
      </c>
      <c r="B202" s="14" t="s">
        <v>753</v>
      </c>
      <c r="C202" s="14" t="s">
        <v>754</v>
      </c>
      <c r="D202" s="3">
        <v>11016</v>
      </c>
      <c r="E202" s="6">
        <v>550.79999999999995</v>
      </c>
      <c r="F202" s="4">
        <v>227.24</v>
      </c>
      <c r="G202" s="5">
        <v>2503279.1</v>
      </c>
      <c r="H202" s="19">
        <f t="shared" ref="H202:H231" si="6">IF((D202/26)&lt;0,0,D202/26)</f>
        <v>423.69230769230768</v>
      </c>
      <c r="I202" s="19">
        <f t="shared" si="5"/>
        <v>227.24</v>
      </c>
    </row>
    <row r="203" spans="1:9" x14ac:dyDescent="0.25">
      <c r="A203" s="14" t="s">
        <v>755</v>
      </c>
      <c r="B203" s="14" t="s">
        <v>756</v>
      </c>
      <c r="C203" s="14" t="s">
        <v>757</v>
      </c>
      <c r="D203" s="3">
        <v>15625</v>
      </c>
      <c r="E203" s="6">
        <v>781.25</v>
      </c>
      <c r="F203" s="4">
        <v>246.17</v>
      </c>
      <c r="G203" s="5">
        <v>3846328.47</v>
      </c>
      <c r="H203" s="19">
        <f t="shared" si="6"/>
        <v>600.96153846153845</v>
      </c>
      <c r="I203" s="19">
        <f t="shared" ref="I203:I231" si="7">IFERROR(SUMIF(B:B,B203,F:F)/COUNTIF(B:B,B203),0)</f>
        <v>246.17</v>
      </c>
    </row>
    <row r="204" spans="1:9" x14ac:dyDescent="0.25">
      <c r="A204" s="14" t="s">
        <v>758</v>
      </c>
      <c r="B204" s="14" t="s">
        <v>759</v>
      </c>
      <c r="C204" s="14" t="s">
        <v>760</v>
      </c>
      <c r="D204" s="3">
        <v>7895</v>
      </c>
      <c r="E204" s="6">
        <v>394.75</v>
      </c>
      <c r="F204" s="4">
        <v>229.88</v>
      </c>
      <c r="G204" s="5">
        <v>1814902.16</v>
      </c>
      <c r="H204" s="19">
        <f t="shared" si="6"/>
        <v>303.65384615384613</v>
      </c>
      <c r="I204" s="19">
        <f t="shared" si="7"/>
        <v>229.88</v>
      </c>
    </row>
    <row r="205" spans="1:9" x14ac:dyDescent="0.25">
      <c r="A205" s="14" t="s">
        <v>761</v>
      </c>
      <c r="B205" s="14" t="s">
        <v>762</v>
      </c>
      <c r="C205" s="14" t="s">
        <v>763</v>
      </c>
      <c r="D205" s="3">
        <v>6837</v>
      </c>
      <c r="E205" s="6">
        <v>341.85</v>
      </c>
      <c r="F205" s="4">
        <v>241.01</v>
      </c>
      <c r="G205" s="5">
        <v>1647799.78</v>
      </c>
      <c r="H205" s="19">
        <f t="shared" si="6"/>
        <v>262.96153846153845</v>
      </c>
      <c r="I205" s="19">
        <f t="shared" si="7"/>
        <v>241.01</v>
      </c>
    </row>
    <row r="206" spans="1:9" x14ac:dyDescent="0.25">
      <c r="A206" s="14" t="s">
        <v>764</v>
      </c>
      <c r="B206" s="14" t="s">
        <v>765</v>
      </c>
      <c r="C206" s="14" t="s">
        <v>766</v>
      </c>
      <c r="D206" s="3">
        <v>4386</v>
      </c>
      <c r="E206" s="6">
        <v>219.3</v>
      </c>
      <c r="F206" s="4">
        <v>234.56</v>
      </c>
      <c r="G206" s="5">
        <v>1028793.78</v>
      </c>
      <c r="H206" s="19">
        <f t="shared" si="6"/>
        <v>168.69230769230768</v>
      </c>
      <c r="I206" s="19">
        <f t="shared" si="7"/>
        <v>234.56</v>
      </c>
    </row>
    <row r="207" spans="1:9" x14ac:dyDescent="0.25">
      <c r="A207" s="14" t="s">
        <v>767</v>
      </c>
      <c r="B207" s="14" t="s">
        <v>768</v>
      </c>
      <c r="C207" s="14" t="s">
        <v>769</v>
      </c>
      <c r="D207" s="3">
        <v>17480</v>
      </c>
      <c r="E207" s="6">
        <v>874</v>
      </c>
      <c r="F207" s="4">
        <v>205.81</v>
      </c>
      <c r="G207" s="5">
        <v>3597518.9</v>
      </c>
      <c r="H207" s="19">
        <f t="shared" si="6"/>
        <v>672.30769230769226</v>
      </c>
      <c r="I207" s="19">
        <f t="shared" si="7"/>
        <v>205.81</v>
      </c>
    </row>
    <row r="208" spans="1:9" x14ac:dyDescent="0.25">
      <c r="A208" s="14" t="s">
        <v>770</v>
      </c>
      <c r="B208" s="14" t="s">
        <v>771</v>
      </c>
      <c r="C208" s="14" t="s">
        <v>772</v>
      </c>
      <c r="D208" s="3">
        <v>40320</v>
      </c>
      <c r="E208" s="3">
        <v>1008</v>
      </c>
      <c r="F208" s="4">
        <v>91</v>
      </c>
      <c r="G208" s="5">
        <v>3669120</v>
      </c>
      <c r="H208" s="19">
        <f t="shared" si="6"/>
        <v>1550.7692307692307</v>
      </c>
      <c r="I208" s="19">
        <f t="shared" si="7"/>
        <v>91</v>
      </c>
    </row>
    <row r="209" spans="1:9" x14ac:dyDescent="0.25">
      <c r="A209" s="14" t="s">
        <v>773</v>
      </c>
      <c r="B209" s="14" t="s">
        <v>774</v>
      </c>
      <c r="C209" s="14" t="s">
        <v>775</v>
      </c>
      <c r="D209" s="3">
        <v>74178</v>
      </c>
      <c r="E209" s="3">
        <v>3708.9</v>
      </c>
      <c r="F209" s="4">
        <v>182.03</v>
      </c>
      <c r="G209" s="5">
        <v>13502642.4</v>
      </c>
      <c r="H209" s="19">
        <f t="shared" si="6"/>
        <v>2853</v>
      </c>
      <c r="I209" s="19">
        <f t="shared" si="7"/>
        <v>182.03</v>
      </c>
    </row>
    <row r="210" spans="1:9" x14ac:dyDescent="0.25">
      <c r="A210" s="14" t="s">
        <v>776</v>
      </c>
      <c r="B210" s="14" t="s">
        <v>777</v>
      </c>
      <c r="C210" s="14" t="s">
        <v>778</v>
      </c>
      <c r="D210" s="3">
        <v>20160</v>
      </c>
      <c r="E210" s="6">
        <v>504</v>
      </c>
      <c r="F210" s="4">
        <v>97.5</v>
      </c>
      <c r="G210" s="5">
        <v>1965600</v>
      </c>
      <c r="H210" s="19">
        <f t="shared" si="6"/>
        <v>775.38461538461536</v>
      </c>
      <c r="I210" s="19">
        <f t="shared" si="7"/>
        <v>97.5</v>
      </c>
    </row>
    <row r="211" spans="1:9" x14ac:dyDescent="0.25">
      <c r="A211" s="14" t="s">
        <v>779</v>
      </c>
      <c r="B211" s="14" t="s">
        <v>780</v>
      </c>
      <c r="C211" s="14" t="s">
        <v>781</v>
      </c>
      <c r="D211" s="3">
        <v>99138</v>
      </c>
      <c r="E211" s="3">
        <v>4956.8999999999996</v>
      </c>
      <c r="F211" s="4">
        <v>195.02</v>
      </c>
      <c r="G211" s="5">
        <v>19334000.399999999</v>
      </c>
      <c r="H211" s="19">
        <f t="shared" si="6"/>
        <v>3813</v>
      </c>
      <c r="I211" s="19">
        <f t="shared" si="7"/>
        <v>195.02</v>
      </c>
    </row>
    <row r="212" spans="1:9" x14ac:dyDescent="0.25">
      <c r="A212" s="14" t="s">
        <v>782</v>
      </c>
      <c r="B212" s="14" t="s">
        <v>783</v>
      </c>
      <c r="C212" s="14" t="s">
        <v>784</v>
      </c>
      <c r="D212" s="6">
        <v>72</v>
      </c>
      <c r="E212" s="6">
        <v>3.6</v>
      </c>
      <c r="F212" s="4">
        <v>235</v>
      </c>
      <c r="G212" s="5">
        <v>16920</v>
      </c>
      <c r="H212" s="19">
        <f t="shared" si="6"/>
        <v>2.7692307692307692</v>
      </c>
      <c r="I212" s="19">
        <f t="shared" si="7"/>
        <v>235</v>
      </c>
    </row>
    <row r="213" spans="1:9" x14ac:dyDescent="0.25">
      <c r="A213" s="14" t="s">
        <v>785</v>
      </c>
      <c r="B213" s="14" t="s">
        <v>786</v>
      </c>
      <c r="C213" s="14" t="s">
        <v>787</v>
      </c>
      <c r="D213" s="6">
        <v>48</v>
      </c>
      <c r="E213" s="6">
        <v>2.4</v>
      </c>
      <c r="F213" s="4">
        <v>230</v>
      </c>
      <c r="G213" s="5">
        <v>11040</v>
      </c>
      <c r="H213" s="19">
        <f t="shared" si="6"/>
        <v>1.8461538461538463</v>
      </c>
      <c r="I213" s="19">
        <f t="shared" si="7"/>
        <v>230</v>
      </c>
    </row>
    <row r="214" spans="1:9" x14ac:dyDescent="0.25">
      <c r="A214" s="14" t="s">
        <v>788</v>
      </c>
      <c r="B214" s="14" t="s">
        <v>789</v>
      </c>
      <c r="C214" s="14" t="s">
        <v>790</v>
      </c>
      <c r="D214" s="6">
        <v>84</v>
      </c>
      <c r="E214" s="6">
        <v>4.2</v>
      </c>
      <c r="F214" s="4">
        <v>235</v>
      </c>
      <c r="G214" s="5">
        <v>19740</v>
      </c>
      <c r="H214" s="19">
        <f t="shared" si="6"/>
        <v>3.2307692307692308</v>
      </c>
      <c r="I214" s="19">
        <f t="shared" si="7"/>
        <v>235</v>
      </c>
    </row>
    <row r="215" spans="1:9" x14ac:dyDescent="0.25">
      <c r="A215" s="14" t="s">
        <v>791</v>
      </c>
      <c r="B215" s="14" t="s">
        <v>792</v>
      </c>
      <c r="C215" s="14" t="s">
        <v>793</v>
      </c>
      <c r="D215" s="3">
        <v>31833</v>
      </c>
      <c r="E215" s="3">
        <v>1591.65</v>
      </c>
      <c r="F215" s="4">
        <v>175.51</v>
      </c>
      <c r="G215" s="5">
        <v>5586856.3499999996</v>
      </c>
      <c r="H215" s="19">
        <f t="shared" si="6"/>
        <v>1224.3461538461538</v>
      </c>
      <c r="I215" s="19">
        <f t="shared" si="7"/>
        <v>175.51</v>
      </c>
    </row>
    <row r="216" spans="1:9" x14ac:dyDescent="0.25">
      <c r="A216" s="14" t="s">
        <v>794</v>
      </c>
      <c r="B216" s="14" t="s">
        <v>795</v>
      </c>
      <c r="C216" s="14" t="s">
        <v>796</v>
      </c>
      <c r="D216" s="3">
        <v>7980</v>
      </c>
      <c r="E216" s="6">
        <v>399</v>
      </c>
      <c r="F216" s="4">
        <v>213.15</v>
      </c>
      <c r="G216" s="5">
        <v>1700949.72</v>
      </c>
      <c r="H216" s="19">
        <f t="shared" si="6"/>
        <v>306.92307692307691</v>
      </c>
      <c r="I216" s="19">
        <f t="shared" si="7"/>
        <v>213.15</v>
      </c>
    </row>
    <row r="217" spans="1:9" x14ac:dyDescent="0.25">
      <c r="A217" s="14" t="s">
        <v>797</v>
      </c>
      <c r="B217" s="14" t="s">
        <v>798</v>
      </c>
      <c r="C217" s="14" t="s">
        <v>799</v>
      </c>
      <c r="D217" s="6">
        <v>186</v>
      </c>
      <c r="E217" s="6">
        <v>9.3000000000000007</v>
      </c>
      <c r="F217" s="4">
        <v>235</v>
      </c>
      <c r="G217" s="5">
        <v>43710</v>
      </c>
      <c r="H217" s="19">
        <f t="shared" si="6"/>
        <v>7.1538461538461542</v>
      </c>
      <c r="I217" s="19">
        <f t="shared" si="7"/>
        <v>235</v>
      </c>
    </row>
    <row r="218" spans="1:9" x14ac:dyDescent="0.25">
      <c r="A218" s="14" t="s">
        <v>800</v>
      </c>
      <c r="B218" s="14"/>
      <c r="C218" s="14" t="s">
        <v>801</v>
      </c>
      <c r="D218" s="3">
        <v>12350</v>
      </c>
      <c r="E218" s="7"/>
      <c r="F218" s="4">
        <v>7</v>
      </c>
      <c r="G218" s="5">
        <v>86450</v>
      </c>
      <c r="H218" s="19">
        <f t="shared" si="6"/>
        <v>475</v>
      </c>
      <c r="I218" s="19">
        <f t="shared" si="7"/>
        <v>0</v>
      </c>
    </row>
    <row r="219" spans="1:9" x14ac:dyDescent="0.25">
      <c r="A219" s="14" t="s">
        <v>802</v>
      </c>
      <c r="B219" s="14"/>
      <c r="C219" s="14" t="s">
        <v>803</v>
      </c>
      <c r="D219" s="3">
        <v>8679</v>
      </c>
      <c r="E219" s="7"/>
      <c r="F219" s="4">
        <v>24</v>
      </c>
      <c r="G219" s="5">
        <v>208296</v>
      </c>
      <c r="H219" s="19">
        <f t="shared" si="6"/>
        <v>333.80769230769232</v>
      </c>
      <c r="I219" s="19">
        <f t="shared" si="7"/>
        <v>0</v>
      </c>
    </row>
    <row r="220" spans="1:9" x14ac:dyDescent="0.25">
      <c r="A220" s="14" t="s">
        <v>804</v>
      </c>
      <c r="B220" s="14"/>
      <c r="C220" s="14" t="s">
        <v>805</v>
      </c>
      <c r="D220" s="3">
        <v>8800</v>
      </c>
      <c r="E220" s="7"/>
      <c r="F220" s="4">
        <v>131.25</v>
      </c>
      <c r="G220" s="5">
        <v>1155000</v>
      </c>
      <c r="H220" s="19">
        <f t="shared" si="6"/>
        <v>338.46153846153845</v>
      </c>
      <c r="I220" s="19">
        <f t="shared" si="7"/>
        <v>0</v>
      </c>
    </row>
    <row r="221" spans="1:9" x14ac:dyDescent="0.25">
      <c r="A221" s="14" t="s">
        <v>806</v>
      </c>
      <c r="B221" s="14"/>
      <c r="C221" s="14" t="s">
        <v>807</v>
      </c>
      <c r="D221" s="3">
        <v>48600</v>
      </c>
      <c r="E221" s="7"/>
      <c r="F221" s="4">
        <v>11.97</v>
      </c>
      <c r="G221" s="5">
        <v>581678.31000000006</v>
      </c>
      <c r="H221" s="19">
        <f t="shared" si="6"/>
        <v>1869.2307692307693</v>
      </c>
      <c r="I221" s="19">
        <f t="shared" si="7"/>
        <v>0</v>
      </c>
    </row>
    <row r="222" spans="1:9" x14ac:dyDescent="0.25">
      <c r="A222" s="14" t="s">
        <v>808</v>
      </c>
      <c r="B222" s="14"/>
      <c r="C222" s="14" t="s">
        <v>809</v>
      </c>
      <c r="D222" s="3">
        <v>6075</v>
      </c>
      <c r="E222" s="7"/>
      <c r="F222" s="4">
        <v>2.76</v>
      </c>
      <c r="G222" s="5">
        <v>16779.18</v>
      </c>
      <c r="H222" s="19">
        <f t="shared" si="6"/>
        <v>233.65384615384616</v>
      </c>
      <c r="I222" s="19">
        <f t="shared" si="7"/>
        <v>0</v>
      </c>
    </row>
    <row r="223" spans="1:9" x14ac:dyDescent="0.25">
      <c r="A223" s="14" t="s">
        <v>810</v>
      </c>
      <c r="B223" s="14"/>
      <c r="C223" s="14" t="s">
        <v>811</v>
      </c>
      <c r="D223" s="3">
        <v>22290</v>
      </c>
      <c r="E223" s="7"/>
      <c r="F223" s="4">
        <v>2.5</v>
      </c>
      <c r="G223" s="5">
        <v>55725</v>
      </c>
      <c r="H223" s="19">
        <f t="shared" si="6"/>
        <v>857.30769230769226</v>
      </c>
      <c r="I223" s="19">
        <f t="shared" si="7"/>
        <v>0</v>
      </c>
    </row>
    <row r="224" spans="1:9" x14ac:dyDescent="0.25">
      <c r="A224" s="14" t="s">
        <v>812</v>
      </c>
      <c r="B224" s="14" t="s">
        <v>813</v>
      </c>
      <c r="C224" s="14" t="s">
        <v>814</v>
      </c>
      <c r="D224" s="3">
        <v>3072</v>
      </c>
      <c r="E224" s="6">
        <v>153.6</v>
      </c>
      <c r="F224" s="4">
        <v>285.51</v>
      </c>
      <c r="G224" s="5">
        <v>877075.8</v>
      </c>
      <c r="H224" s="19">
        <f t="shared" si="6"/>
        <v>118.15384615384616</v>
      </c>
      <c r="I224" s="19">
        <f t="shared" si="7"/>
        <v>285.51</v>
      </c>
    </row>
    <row r="225" spans="1:9" x14ac:dyDescent="0.25">
      <c r="A225" s="14" t="s">
        <v>815</v>
      </c>
      <c r="B225" s="14"/>
      <c r="C225" s="14" t="s">
        <v>816</v>
      </c>
      <c r="D225" s="3">
        <v>6075</v>
      </c>
      <c r="E225" s="7"/>
      <c r="F225" s="4">
        <v>0.92</v>
      </c>
      <c r="G225" s="5">
        <v>5573.86</v>
      </c>
      <c r="H225" s="19">
        <f t="shared" si="6"/>
        <v>233.65384615384616</v>
      </c>
      <c r="I225" s="19">
        <f t="shared" si="7"/>
        <v>0</v>
      </c>
    </row>
    <row r="226" spans="1:9" x14ac:dyDescent="0.25">
      <c r="A226" s="14" t="s">
        <v>817</v>
      </c>
      <c r="B226" s="14"/>
      <c r="C226" s="14" t="s">
        <v>818</v>
      </c>
      <c r="D226" s="3">
        <v>48600</v>
      </c>
      <c r="E226" s="7"/>
      <c r="F226" s="4">
        <v>0.92</v>
      </c>
      <c r="G226" s="5">
        <v>44744.49</v>
      </c>
      <c r="H226" s="19">
        <f t="shared" si="6"/>
        <v>1869.2307692307693</v>
      </c>
      <c r="I226" s="19">
        <f t="shared" si="7"/>
        <v>0</v>
      </c>
    </row>
    <row r="227" spans="1:9" x14ac:dyDescent="0.25">
      <c r="A227" s="14" t="s">
        <v>819</v>
      </c>
      <c r="B227" s="14"/>
      <c r="C227" s="14" t="s">
        <v>820</v>
      </c>
      <c r="D227" s="6">
        <v>32</v>
      </c>
      <c r="E227" s="7"/>
      <c r="F227" s="5">
        <v>11029702.74</v>
      </c>
      <c r="G227" s="5">
        <v>352950487.60000002</v>
      </c>
      <c r="H227" s="19">
        <f t="shared" si="6"/>
        <v>1.2307692307692308</v>
      </c>
      <c r="I227" s="19">
        <f t="shared" si="7"/>
        <v>0</v>
      </c>
    </row>
    <row r="228" spans="1:9" x14ac:dyDescent="0.25">
      <c r="A228" s="14" t="s">
        <v>821</v>
      </c>
      <c r="B228" s="14"/>
      <c r="C228" s="14" t="s">
        <v>822</v>
      </c>
      <c r="D228" s="6">
        <v>2</v>
      </c>
      <c r="E228" s="7"/>
      <c r="F228" s="5">
        <v>156850</v>
      </c>
      <c r="G228" s="5">
        <v>313700</v>
      </c>
      <c r="H228" s="19">
        <f t="shared" si="6"/>
        <v>7.6923076923076927E-2</v>
      </c>
      <c r="I228" s="19">
        <f t="shared" si="7"/>
        <v>0</v>
      </c>
    </row>
    <row r="229" spans="1:9" x14ac:dyDescent="0.25">
      <c r="A229" s="14" t="s">
        <v>823</v>
      </c>
      <c r="B229" s="14"/>
      <c r="C229" s="14" t="s">
        <v>824</v>
      </c>
      <c r="D229" s="3">
        <v>29800</v>
      </c>
      <c r="E229" s="7"/>
      <c r="F229" s="4">
        <v>2.9</v>
      </c>
      <c r="G229" s="5">
        <v>86420</v>
      </c>
      <c r="H229" s="19">
        <f t="shared" si="6"/>
        <v>1146.1538461538462</v>
      </c>
      <c r="I229" s="19">
        <f t="shared" si="7"/>
        <v>0</v>
      </c>
    </row>
    <row r="230" spans="1:9" x14ac:dyDescent="0.25">
      <c r="A230" s="14" t="s">
        <v>825</v>
      </c>
      <c r="B230" s="14"/>
      <c r="C230" s="14" t="s">
        <v>826</v>
      </c>
      <c r="D230" s="3">
        <v>48600</v>
      </c>
      <c r="E230" s="7"/>
      <c r="F230" s="4">
        <v>1.84</v>
      </c>
      <c r="G230" s="5">
        <v>89181.68</v>
      </c>
      <c r="H230" s="19">
        <f t="shared" si="6"/>
        <v>1869.2307692307693</v>
      </c>
      <c r="I230" s="19">
        <f t="shared" si="7"/>
        <v>0</v>
      </c>
    </row>
    <row r="231" spans="1:9" x14ac:dyDescent="0.25">
      <c r="A231" s="11" t="s">
        <v>5</v>
      </c>
      <c r="B231" s="11"/>
      <c r="C231" s="11"/>
      <c r="D231" s="8"/>
      <c r="E231" s="9">
        <v>933361.31499999994</v>
      </c>
      <c r="F231" s="8"/>
      <c r="G231" s="10">
        <v>5596834423.6599998</v>
      </c>
      <c r="H231" s="19">
        <f t="shared" si="6"/>
        <v>0</v>
      </c>
      <c r="I231" s="19">
        <f t="shared" si="7"/>
        <v>0</v>
      </c>
    </row>
  </sheetData>
  <autoFilter ref="A9:J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tabSelected="1" topLeftCell="A7" workbookViewId="0">
      <selection activeCell="J7" sqref="J7"/>
    </sheetView>
  </sheetViews>
  <sheetFormatPr defaultRowHeight="15" x14ac:dyDescent="0.25"/>
  <cols>
    <col min="2" max="2" width="21.5703125" customWidth="1"/>
    <col min="3" max="3" width="35.42578125" customWidth="1"/>
    <col min="4" max="4" width="20.5703125" customWidth="1"/>
    <col min="5" max="5" width="16.42578125" customWidth="1"/>
    <col min="6" max="6" width="19.140625" style="31" customWidth="1"/>
    <col min="7" max="7" width="15.5703125" style="18" customWidth="1"/>
    <col min="8" max="8" width="43.7109375" customWidth="1"/>
    <col min="9" max="9" width="15.7109375" style="31" customWidth="1"/>
    <col min="10" max="10" width="14.28515625" style="31" customWidth="1"/>
    <col min="11" max="11" width="23.28515625" style="33" customWidth="1"/>
    <col min="12" max="12" width="18.140625" customWidth="1"/>
  </cols>
  <sheetData>
    <row r="1" spans="1:11" hidden="1" x14ac:dyDescent="0.25">
      <c r="A1" s="26"/>
      <c r="B1" s="26"/>
      <c r="C1" s="26"/>
      <c r="D1" s="26"/>
      <c r="E1" s="26"/>
    </row>
    <row r="2" spans="1:11" ht="23.25" hidden="1" x14ac:dyDescent="0.25">
      <c r="A2" s="20" t="s">
        <v>829</v>
      </c>
      <c r="B2" s="26"/>
      <c r="C2" s="26"/>
      <c r="D2" s="26"/>
      <c r="E2" s="26"/>
    </row>
    <row r="3" spans="1:11" hidden="1" x14ac:dyDescent="0.25">
      <c r="A3" s="26"/>
      <c r="B3" s="26"/>
      <c r="C3" s="26"/>
      <c r="D3" s="26"/>
      <c r="E3" s="26"/>
    </row>
    <row r="4" spans="1:11" hidden="1" x14ac:dyDescent="0.25">
      <c r="A4" s="21" t="s">
        <v>1</v>
      </c>
      <c r="B4" s="21" t="s">
        <v>830</v>
      </c>
      <c r="C4" s="26"/>
      <c r="D4" s="26"/>
      <c r="E4" s="26"/>
    </row>
    <row r="5" spans="1:11" hidden="1" x14ac:dyDescent="0.25">
      <c r="A5" s="21" t="s">
        <v>6</v>
      </c>
      <c r="B5" s="21" t="s">
        <v>831</v>
      </c>
      <c r="C5" s="26"/>
      <c r="D5" s="26"/>
      <c r="E5" s="26"/>
    </row>
    <row r="6" spans="1:11" hidden="1" x14ac:dyDescent="0.25">
      <c r="A6" s="26"/>
      <c r="B6" s="26"/>
      <c r="C6" s="26"/>
      <c r="D6" s="26"/>
      <c r="E6" s="26"/>
    </row>
    <row r="7" spans="1:11" s="30" customFormat="1" ht="135" x14ac:dyDescent="0.25">
      <c r="A7" s="28" t="s">
        <v>832</v>
      </c>
      <c r="B7" s="28" t="s">
        <v>833</v>
      </c>
      <c r="C7" s="28" t="s">
        <v>7</v>
      </c>
      <c r="D7" s="28" t="s">
        <v>834</v>
      </c>
      <c r="E7" s="29" t="s">
        <v>915</v>
      </c>
      <c r="F7" s="32" t="s">
        <v>917</v>
      </c>
      <c r="G7" s="30" t="s">
        <v>916</v>
      </c>
      <c r="H7" s="30" t="s">
        <v>918</v>
      </c>
      <c r="I7" s="32" t="s">
        <v>921</v>
      </c>
      <c r="J7" s="32" t="s">
        <v>922</v>
      </c>
      <c r="K7" s="34" t="s">
        <v>919</v>
      </c>
    </row>
    <row r="8" spans="1:11" x14ac:dyDescent="0.25">
      <c r="A8" s="27" t="s">
        <v>323</v>
      </c>
      <c r="B8" s="27" t="s">
        <v>322</v>
      </c>
      <c r="C8" s="27" t="s">
        <v>31</v>
      </c>
      <c r="D8" s="27" t="s">
        <v>138</v>
      </c>
      <c r="E8" s="23">
        <v>3110</v>
      </c>
      <c r="F8" s="31">
        <f>IFERROR(VLOOKUP(A8,'Источник по продажам'!B:H,7,0),0)</f>
        <v>802.92307692307691</v>
      </c>
      <c r="G8" s="18">
        <f>ROUND(IF(F8=0,52,IF(E8/F8&gt;52,52,E8/F8)),0)</f>
        <v>4</v>
      </c>
      <c r="H8" t="str">
        <f>(IF(E8&lt;120,"Остаток не функционален",IF(G8=52,"Оборачиваемость стока более года, неликвид",IF(G8&lt;4,"Низкая оборачиваемость, месяц не обеспечен",IF(AND(G8&gt;=4,G8&lt;=20),"Оптимальная оборачиваемость",IF(AND(G8&gt;20,G8&lt;52),"СЛТ","Стока нет"))))))</f>
        <v>Оптимальная оборачиваемость</v>
      </c>
      <c r="I8" s="31">
        <f>IFERROR(VLOOKUP(A8,'Источник по продажам'!B:I,8,0),0)</f>
        <v>105</v>
      </c>
      <c r="K8" s="33" t="str">
        <f t="shared" ref="K8:K71" si="0">IF(H8="Оборачиваемость стока более года, неликвид",IF(I8=0,E8*J8,E8*I8),IF(H8="Оптимальная оборачиваемость","",IF(H8="Остаток не функционален",IF(I8=0,E8*J8,E8*I8),IF(H8="Оптимальная оборачиваемость","",IF(H8="СЛТ",IF(I8=0,F8*(G8-20)*J8,F8*(G8-20)*I8),"")))))</f>
        <v/>
      </c>
    </row>
    <row r="9" spans="1:11" x14ac:dyDescent="0.25">
      <c r="A9" s="27" t="s">
        <v>325</v>
      </c>
      <c r="B9" s="27" t="s">
        <v>322</v>
      </c>
      <c r="C9" s="27" t="s">
        <v>31</v>
      </c>
      <c r="D9" s="27" t="s">
        <v>157</v>
      </c>
      <c r="E9" s="23">
        <v>429917</v>
      </c>
      <c r="F9" s="31">
        <f>IFERROR(VLOOKUP(A9,'Источник по продажам'!B:H,7,0),0)</f>
        <v>525.23076923076928</v>
      </c>
      <c r="G9" s="18">
        <f t="shared" ref="G9:G72" si="1">ROUND(IF(F9=0,52,IF(E9/F9&gt;52,52,E9/F9)),0)</f>
        <v>52</v>
      </c>
      <c r="H9" t="str">
        <f t="shared" ref="H9:H72" si="2">(IF(E9&lt;120,"Остаток не функционален",IF(G9=52,"Оборачиваемость стока более года, неликвид",IF(G9&lt;4,"Низкая оборачиваемость, месяц не обеспечен",IF(AND(G9&gt;=4,G9&lt;=20),"Оптимальная оборачиваемость",IF(AND(G9&gt;20,G9&lt;52),"СЛТ","Стока нет"))))))</f>
        <v>Оборачиваемость стока более года, неликвид</v>
      </c>
      <c r="I9" s="31">
        <f>IFERROR(VLOOKUP(A9,'Источник по продажам'!B:I,8,0),0)</f>
        <v>105</v>
      </c>
      <c r="K9" s="33">
        <f t="shared" si="0"/>
        <v>45141285</v>
      </c>
    </row>
    <row r="10" spans="1:11" x14ac:dyDescent="0.25">
      <c r="A10" s="27" t="s">
        <v>867</v>
      </c>
      <c r="B10" s="27" t="s">
        <v>868</v>
      </c>
      <c r="C10" s="27" t="s">
        <v>158</v>
      </c>
      <c r="D10" s="27" t="s">
        <v>159</v>
      </c>
      <c r="E10" s="22">
        <v>492</v>
      </c>
      <c r="F10" s="31">
        <f>IFERROR(VLOOKUP(A10,'Источник по продажам'!B:H,7,0),0)</f>
        <v>0</v>
      </c>
      <c r="G10" s="18">
        <f t="shared" si="1"/>
        <v>52</v>
      </c>
      <c r="H10" t="str">
        <f t="shared" si="2"/>
        <v>Оборачиваемость стока более года, неликвид</v>
      </c>
      <c r="I10" s="31">
        <f>IFERROR(VLOOKUP(A10,'Источник по продажам'!B:I,8,0),0)</f>
        <v>0</v>
      </c>
      <c r="K10" s="33">
        <f t="shared" si="0"/>
        <v>0</v>
      </c>
    </row>
    <row r="11" spans="1:11" x14ac:dyDescent="0.25">
      <c r="A11" s="27" t="s">
        <v>320</v>
      </c>
      <c r="B11" s="27" t="s">
        <v>317</v>
      </c>
      <c r="C11" s="27" t="s">
        <v>30</v>
      </c>
      <c r="D11" s="27" t="s">
        <v>138</v>
      </c>
      <c r="E11" s="22">
        <v>40</v>
      </c>
      <c r="F11" s="31">
        <f>IFERROR(VLOOKUP(A11,'Источник по продажам'!B:H,7,0),0)</f>
        <v>2306.9230769230771</v>
      </c>
      <c r="G11" s="18">
        <f t="shared" si="1"/>
        <v>0</v>
      </c>
      <c r="H11" t="str">
        <f t="shared" si="2"/>
        <v>Остаток не функционален</v>
      </c>
      <c r="I11" s="31">
        <f>IFERROR(VLOOKUP(A11,'Источник по продажам'!B:I,8,0),0)</f>
        <v>210</v>
      </c>
      <c r="K11" s="33">
        <f t="shared" si="0"/>
        <v>8400</v>
      </c>
    </row>
    <row r="12" spans="1:11" x14ac:dyDescent="0.25">
      <c r="A12" s="27" t="s">
        <v>863</v>
      </c>
      <c r="B12" s="27" t="s">
        <v>673</v>
      </c>
      <c r="C12" s="27" t="s">
        <v>108</v>
      </c>
      <c r="D12" s="27" t="s">
        <v>189</v>
      </c>
      <c r="E12" s="22">
        <v>416</v>
      </c>
      <c r="F12" s="31">
        <f>IFERROR(VLOOKUP(A12,'Источник по продажам'!B:H,7,0),0)</f>
        <v>0</v>
      </c>
      <c r="G12" s="18">
        <f t="shared" si="1"/>
        <v>52</v>
      </c>
      <c r="H12" t="str">
        <f t="shared" si="2"/>
        <v>Оборачиваемость стока более года, неликвид</v>
      </c>
      <c r="I12" s="31">
        <f>IFERROR(VLOOKUP(A12,'Источник по продажам'!B:I,8,0),0)</f>
        <v>0</v>
      </c>
      <c r="K12" s="33">
        <f t="shared" si="0"/>
        <v>0</v>
      </c>
    </row>
    <row r="13" spans="1:11" x14ac:dyDescent="0.25">
      <c r="A13" s="27" t="s">
        <v>674</v>
      </c>
      <c r="B13" s="27" t="s">
        <v>673</v>
      </c>
      <c r="C13" s="27" t="s">
        <v>108</v>
      </c>
      <c r="D13" s="27" t="s">
        <v>191</v>
      </c>
      <c r="E13" s="23">
        <v>7082</v>
      </c>
      <c r="F13" s="31">
        <f>IFERROR(VLOOKUP(A13,'Источник по продажам'!B:H,7,0),0)</f>
        <v>1524.1153846153845</v>
      </c>
      <c r="G13" s="18">
        <f t="shared" si="1"/>
        <v>5</v>
      </c>
      <c r="H13" t="str">
        <f t="shared" si="2"/>
        <v>Оптимальная оборачиваемость</v>
      </c>
      <c r="I13" s="31">
        <f>IFERROR(VLOOKUP(A13,'Источник по продажам'!B:I,8,0),0)</f>
        <v>185.43</v>
      </c>
      <c r="K13" s="33" t="str">
        <f t="shared" si="0"/>
        <v/>
      </c>
    </row>
    <row r="14" spans="1:11" x14ac:dyDescent="0.25">
      <c r="A14" s="27" t="s">
        <v>676</v>
      </c>
      <c r="B14" s="27" t="s">
        <v>673</v>
      </c>
      <c r="C14" s="27" t="s">
        <v>108</v>
      </c>
      <c r="D14" s="27" t="s">
        <v>192</v>
      </c>
      <c r="E14" s="23">
        <v>61829</v>
      </c>
      <c r="F14" s="31">
        <f>IFERROR(VLOOKUP(A14,'Источник по продажам'!B:H,7,0),0)</f>
        <v>22710.923076923078</v>
      </c>
      <c r="G14" s="18">
        <f t="shared" si="1"/>
        <v>3</v>
      </c>
      <c r="H14" t="str">
        <f t="shared" si="2"/>
        <v>Низкая оборачиваемость, месяц не обеспечен</v>
      </c>
      <c r="I14" s="31">
        <f>IFERROR(VLOOKUP(A14,'Источник по продажам'!B:I,8,0),0)</f>
        <v>185</v>
      </c>
      <c r="K14" s="33" t="str">
        <f t="shared" si="0"/>
        <v/>
      </c>
    </row>
    <row r="15" spans="1:11" x14ac:dyDescent="0.25">
      <c r="A15" s="27" t="s">
        <v>274</v>
      </c>
      <c r="B15" s="27" t="s">
        <v>273</v>
      </c>
      <c r="C15" s="27" t="s">
        <v>21</v>
      </c>
      <c r="D15" s="27" t="s">
        <v>138</v>
      </c>
      <c r="E15" s="23">
        <v>4798</v>
      </c>
      <c r="F15" s="31">
        <f>IFERROR(VLOOKUP(A15,'Источник по продажам'!B:H,7,0),0)</f>
        <v>873.23076923076928</v>
      </c>
      <c r="G15" s="18">
        <f t="shared" si="1"/>
        <v>5</v>
      </c>
      <c r="H15" t="str">
        <f t="shared" si="2"/>
        <v>Оптимальная оборачиваемость</v>
      </c>
      <c r="I15" s="31">
        <f>IFERROR(VLOOKUP(A15,'Источник по продажам'!B:I,8,0),0)</f>
        <v>134.5</v>
      </c>
      <c r="K15" s="33" t="str">
        <f t="shared" si="0"/>
        <v/>
      </c>
    </row>
    <row r="16" spans="1:11" x14ac:dyDescent="0.25">
      <c r="A16" s="27" t="s">
        <v>282</v>
      </c>
      <c r="B16" s="27" t="s">
        <v>281</v>
      </c>
      <c r="C16" s="27" t="s">
        <v>23</v>
      </c>
      <c r="D16" s="27" t="s">
        <v>138</v>
      </c>
      <c r="E16" s="23">
        <v>44379</v>
      </c>
      <c r="F16" s="31">
        <f>IFERROR(VLOOKUP(A16,'Источник по продажам'!B:H,7,0),0)</f>
        <v>844.61538461538464</v>
      </c>
      <c r="G16" s="18">
        <f t="shared" si="1"/>
        <v>52</v>
      </c>
      <c r="H16" t="str">
        <f t="shared" si="2"/>
        <v>Оборачиваемость стока более года, неликвид</v>
      </c>
      <c r="I16" s="31">
        <f>IFERROR(VLOOKUP(A16,'Источник по продажам'!B:I,8,0),0)</f>
        <v>275.89</v>
      </c>
      <c r="K16" s="33">
        <f t="shared" si="0"/>
        <v>12243722.309999999</v>
      </c>
    </row>
    <row r="17" spans="1:11" x14ac:dyDescent="0.25">
      <c r="A17" s="27" t="s">
        <v>300</v>
      </c>
      <c r="B17" s="27" t="s">
        <v>299</v>
      </c>
      <c r="C17" s="27" t="s">
        <v>25</v>
      </c>
      <c r="D17" s="27" t="s">
        <v>146</v>
      </c>
      <c r="E17" s="23">
        <v>17099</v>
      </c>
      <c r="F17" s="31">
        <f>IFERROR(VLOOKUP(A17,'Источник по продажам'!B:H,7,0),0)</f>
        <v>654</v>
      </c>
      <c r="G17" s="18">
        <f t="shared" si="1"/>
        <v>26</v>
      </c>
      <c r="H17" t="str">
        <f t="shared" si="2"/>
        <v>СЛТ</v>
      </c>
      <c r="I17" s="31">
        <f>IFERROR(VLOOKUP(A17,'Источник по продажам'!B:I,8,0),0)</f>
        <v>293.70999999999998</v>
      </c>
      <c r="K17" s="33">
        <f t="shared" si="0"/>
        <v>1152518.0399999998</v>
      </c>
    </row>
    <row r="18" spans="1:11" x14ac:dyDescent="0.25">
      <c r="A18" s="27" t="s">
        <v>853</v>
      </c>
      <c r="B18" s="27" t="s">
        <v>854</v>
      </c>
      <c r="C18" s="27" t="s">
        <v>199</v>
      </c>
      <c r="D18" s="27" t="s">
        <v>138</v>
      </c>
      <c r="E18" s="23">
        <v>78989</v>
      </c>
      <c r="F18" s="31">
        <f>IFERROR(VLOOKUP(A18,'Источник по продажам'!B:H,7,0),0)</f>
        <v>0</v>
      </c>
      <c r="G18" s="18">
        <f t="shared" si="1"/>
        <v>52</v>
      </c>
      <c r="H18" t="str">
        <f t="shared" si="2"/>
        <v>Оборачиваемость стока более года, неликвид</v>
      </c>
      <c r="I18" s="31">
        <f>IFERROR(VLOOKUP(A18,'Источник по продажам'!B:I,8,0),0)</f>
        <v>0</v>
      </c>
      <c r="K18" s="33">
        <f t="shared" si="0"/>
        <v>0</v>
      </c>
    </row>
    <row r="19" spans="1:11" x14ac:dyDescent="0.25">
      <c r="A19" s="27" t="s">
        <v>851</v>
      </c>
      <c r="B19" s="27" t="s">
        <v>852</v>
      </c>
      <c r="C19" s="27" t="s">
        <v>200</v>
      </c>
      <c r="D19" s="27" t="s">
        <v>138</v>
      </c>
      <c r="E19" s="23">
        <v>42408</v>
      </c>
      <c r="F19" s="31">
        <f>IFERROR(VLOOKUP(A19,'Источник по продажам'!B:H,7,0),0)</f>
        <v>0</v>
      </c>
      <c r="G19" s="18">
        <f t="shared" si="1"/>
        <v>52</v>
      </c>
      <c r="H19" t="str">
        <f t="shared" si="2"/>
        <v>Оборачиваемость стока более года, неликвид</v>
      </c>
      <c r="I19" s="31">
        <f>IFERROR(VLOOKUP(A19,'Источник по продажам'!B:I,8,0),0)</f>
        <v>0</v>
      </c>
      <c r="K19" s="33">
        <f t="shared" si="0"/>
        <v>0</v>
      </c>
    </row>
    <row r="20" spans="1:11" x14ac:dyDescent="0.25">
      <c r="A20" s="27" t="s">
        <v>702</v>
      </c>
      <c r="B20" s="27" t="s">
        <v>701</v>
      </c>
      <c r="C20" s="27" t="s">
        <v>112</v>
      </c>
      <c r="D20" s="27" t="s">
        <v>146</v>
      </c>
      <c r="E20" s="23">
        <v>12507</v>
      </c>
      <c r="F20" s="31">
        <f>IFERROR(VLOOKUP(A20,'Источник по продажам'!B:H,7,0),0)</f>
        <v>1145.7692307692307</v>
      </c>
      <c r="G20" s="18">
        <f t="shared" si="1"/>
        <v>11</v>
      </c>
      <c r="H20" t="str">
        <f t="shared" si="2"/>
        <v>Оптимальная оборачиваемость</v>
      </c>
      <c r="I20" s="31">
        <f>IFERROR(VLOOKUP(A20,'Источник по продажам'!B:I,8,0),0)</f>
        <v>71.44</v>
      </c>
      <c r="K20" s="33" t="str">
        <f t="shared" si="0"/>
        <v/>
      </c>
    </row>
    <row r="21" spans="1:11" x14ac:dyDescent="0.25">
      <c r="A21" s="27" t="s">
        <v>705</v>
      </c>
      <c r="B21" s="27" t="s">
        <v>704</v>
      </c>
      <c r="C21" s="27" t="s">
        <v>113</v>
      </c>
      <c r="D21" s="27" t="s">
        <v>146</v>
      </c>
      <c r="E21" s="23">
        <v>25344</v>
      </c>
      <c r="F21" s="31">
        <f>IFERROR(VLOOKUP(A21,'Источник по продажам'!B:H,7,0),0)</f>
        <v>913.84615384615381</v>
      </c>
      <c r="G21" s="18">
        <f t="shared" si="1"/>
        <v>28</v>
      </c>
      <c r="H21" t="str">
        <f t="shared" si="2"/>
        <v>СЛТ</v>
      </c>
      <c r="I21" s="31">
        <f>IFERROR(VLOOKUP(A21,'Источник по продажам'!B:I,8,0),0)</f>
        <v>176.21</v>
      </c>
      <c r="K21" s="33">
        <f t="shared" si="0"/>
        <v>1288230.6461538461</v>
      </c>
    </row>
    <row r="22" spans="1:11" x14ac:dyDescent="0.25">
      <c r="A22" s="27" t="s">
        <v>859</v>
      </c>
      <c r="B22" s="27" t="s">
        <v>860</v>
      </c>
      <c r="C22" s="27" t="s">
        <v>194</v>
      </c>
      <c r="D22" s="27" t="s">
        <v>146</v>
      </c>
      <c r="E22" s="22">
        <v>27</v>
      </c>
      <c r="F22" s="31">
        <f>IFERROR(VLOOKUP(A22,'Источник по продажам'!B:H,7,0),0)</f>
        <v>0</v>
      </c>
      <c r="G22" s="18">
        <f t="shared" si="1"/>
        <v>52</v>
      </c>
      <c r="H22" t="str">
        <f t="shared" si="2"/>
        <v>Остаток не функционален</v>
      </c>
      <c r="I22" s="31">
        <f>IFERROR(VLOOKUP(A22,'Источник по продажам'!B:I,8,0),0)</f>
        <v>0</v>
      </c>
      <c r="K22" s="33">
        <f t="shared" si="0"/>
        <v>0</v>
      </c>
    </row>
    <row r="23" spans="1:11" x14ac:dyDescent="0.25">
      <c r="A23" s="27" t="s">
        <v>711</v>
      </c>
      <c r="B23" s="27" t="s">
        <v>710</v>
      </c>
      <c r="C23" s="27" t="s">
        <v>114</v>
      </c>
      <c r="D23" s="27" t="s">
        <v>146</v>
      </c>
      <c r="E23" s="23">
        <v>2928</v>
      </c>
      <c r="F23" s="31">
        <f>IFERROR(VLOOKUP(A23,'Источник по продажам'!B:H,7,0),0)</f>
        <v>731.07692307692309</v>
      </c>
      <c r="G23" s="18">
        <f t="shared" si="1"/>
        <v>4</v>
      </c>
      <c r="H23" t="str">
        <f t="shared" si="2"/>
        <v>Оптимальная оборачиваемость</v>
      </c>
      <c r="I23" s="31">
        <f>IFERROR(VLOOKUP(A23,'Источник по продажам'!B:I,8,0),0)</f>
        <v>176.15</v>
      </c>
      <c r="K23" s="33" t="str">
        <f t="shared" si="0"/>
        <v/>
      </c>
    </row>
    <row r="24" spans="1:11" x14ac:dyDescent="0.25">
      <c r="A24" s="27" t="s">
        <v>690</v>
      </c>
      <c r="B24" s="27" t="s">
        <v>689</v>
      </c>
      <c r="C24" s="27" t="s">
        <v>111</v>
      </c>
      <c r="D24" s="27" t="s">
        <v>146</v>
      </c>
      <c r="E24" s="23">
        <v>11784</v>
      </c>
      <c r="F24" s="31">
        <f>IFERROR(VLOOKUP(A24,'Источник по продажам'!B:H,7,0),0)</f>
        <v>502.15384615384613</v>
      </c>
      <c r="G24" s="18">
        <f t="shared" si="1"/>
        <v>23</v>
      </c>
      <c r="H24" t="str">
        <f t="shared" si="2"/>
        <v>СЛТ</v>
      </c>
      <c r="I24" s="31">
        <f>IFERROR(VLOOKUP(A24,'Источник по продажам'!B:I,8,0),0)</f>
        <v>352.28</v>
      </c>
      <c r="K24" s="33">
        <f t="shared" si="0"/>
        <v>530696.27076923067</v>
      </c>
    </row>
    <row r="25" spans="1:11" x14ac:dyDescent="0.25">
      <c r="A25" s="27" t="s">
        <v>659</v>
      </c>
      <c r="B25" s="27" t="s">
        <v>658</v>
      </c>
      <c r="C25" s="27" t="s">
        <v>103</v>
      </c>
      <c r="D25" s="27" t="s">
        <v>146</v>
      </c>
      <c r="E25" s="23">
        <v>12507</v>
      </c>
      <c r="F25" s="31">
        <f>IFERROR(VLOOKUP(A25,'Источник по продажам'!B:H,7,0),0)</f>
        <v>960</v>
      </c>
      <c r="G25" s="18">
        <f t="shared" si="1"/>
        <v>13</v>
      </c>
      <c r="H25" t="str">
        <f t="shared" si="2"/>
        <v>Оптимальная оборачиваемость</v>
      </c>
      <c r="I25" s="31">
        <f>IFERROR(VLOOKUP(A25,'Источник по продажам'!B:I,8,0),0)</f>
        <v>71.540000000000006</v>
      </c>
      <c r="K25" s="33" t="str">
        <f t="shared" si="0"/>
        <v/>
      </c>
    </row>
    <row r="26" spans="1:11" x14ac:dyDescent="0.25">
      <c r="A26" s="27" t="s">
        <v>662</v>
      </c>
      <c r="B26" s="27" t="s">
        <v>661</v>
      </c>
      <c r="C26" s="27" t="s">
        <v>104</v>
      </c>
      <c r="D26" s="27" t="s">
        <v>146</v>
      </c>
      <c r="E26" s="23">
        <v>11328</v>
      </c>
      <c r="F26" s="31">
        <f>IFERROR(VLOOKUP(A26,'Источник по продажам'!B:H,7,0),0)</f>
        <v>1218.4615384615386</v>
      </c>
      <c r="G26" s="18">
        <f t="shared" si="1"/>
        <v>9</v>
      </c>
      <c r="H26" t="str">
        <f t="shared" si="2"/>
        <v>Оптимальная оборачиваемость</v>
      </c>
      <c r="I26" s="31">
        <f>IFERROR(VLOOKUP(A26,'Источник по продажам'!B:I,8,0),0)</f>
        <v>187.92</v>
      </c>
      <c r="K26" s="33" t="str">
        <f t="shared" si="0"/>
        <v/>
      </c>
    </row>
    <row r="27" spans="1:11" x14ac:dyDescent="0.25">
      <c r="A27" s="27" t="s">
        <v>665</v>
      </c>
      <c r="B27" s="27" t="s">
        <v>664</v>
      </c>
      <c r="C27" s="27" t="s">
        <v>105</v>
      </c>
      <c r="D27" s="27" t="s">
        <v>146</v>
      </c>
      <c r="E27" s="23">
        <v>30504</v>
      </c>
      <c r="F27" s="31">
        <f>IFERROR(VLOOKUP(A27,'Источник по продажам'!B:H,7,0),0)</f>
        <v>915.69230769230774</v>
      </c>
      <c r="G27" s="18">
        <f t="shared" si="1"/>
        <v>33</v>
      </c>
      <c r="H27" t="str">
        <f t="shared" si="2"/>
        <v>СЛТ</v>
      </c>
      <c r="I27" s="31">
        <f>IFERROR(VLOOKUP(A27,'Источник по продажам'!B:I,8,0),0)</f>
        <v>352.78</v>
      </c>
      <c r="K27" s="33">
        <f t="shared" si="0"/>
        <v>4199493.12</v>
      </c>
    </row>
    <row r="28" spans="1:11" x14ac:dyDescent="0.25">
      <c r="A28" s="27" t="s">
        <v>647</v>
      </c>
      <c r="B28" s="27" t="s">
        <v>646</v>
      </c>
      <c r="C28" s="27" t="s">
        <v>99</v>
      </c>
      <c r="D28" s="27" t="s">
        <v>138</v>
      </c>
      <c r="E28" s="23">
        <v>18409</v>
      </c>
      <c r="F28" s="31">
        <f>IFERROR(VLOOKUP(A28,'Источник по продажам'!B:H,7,0),0)</f>
        <v>181.84615384615384</v>
      </c>
      <c r="G28" s="18">
        <f t="shared" si="1"/>
        <v>52</v>
      </c>
      <c r="H28" t="str">
        <f t="shared" si="2"/>
        <v>Оборачиваемость стока более года, неликвид</v>
      </c>
      <c r="I28" s="31">
        <f>IFERROR(VLOOKUP(A28,'Источник по продажам'!B:I,8,0),0)</f>
        <v>185</v>
      </c>
      <c r="K28" s="33">
        <f t="shared" si="0"/>
        <v>3405665</v>
      </c>
    </row>
    <row r="29" spans="1:11" x14ac:dyDescent="0.25">
      <c r="A29" s="27" t="s">
        <v>650</v>
      </c>
      <c r="B29" s="27" t="s">
        <v>649</v>
      </c>
      <c r="C29" s="27" t="s">
        <v>100</v>
      </c>
      <c r="D29" s="27" t="s">
        <v>138</v>
      </c>
      <c r="E29" s="23">
        <v>20148</v>
      </c>
      <c r="F29" s="31">
        <f>IFERROR(VLOOKUP(A29,'Источник по продажам'!B:H,7,0),0)</f>
        <v>113.53846153846153</v>
      </c>
      <c r="G29" s="18">
        <f t="shared" si="1"/>
        <v>52</v>
      </c>
      <c r="H29" t="str">
        <f t="shared" si="2"/>
        <v>Оборачиваемость стока более года, неликвид</v>
      </c>
      <c r="I29" s="31">
        <f>IFERROR(VLOOKUP(A29,'Источник по продажам'!B:I,8,0),0)</f>
        <v>370</v>
      </c>
      <c r="K29" s="33">
        <f t="shared" si="0"/>
        <v>7454760</v>
      </c>
    </row>
    <row r="30" spans="1:11" x14ac:dyDescent="0.25">
      <c r="A30" s="27" t="s">
        <v>847</v>
      </c>
      <c r="B30" s="27" t="s">
        <v>848</v>
      </c>
      <c r="C30" s="27" t="s">
        <v>187</v>
      </c>
      <c r="D30" s="27" t="s">
        <v>142</v>
      </c>
      <c r="E30" s="22">
        <v>9</v>
      </c>
      <c r="F30" s="31">
        <f>IFERROR(VLOOKUP(A30,'Источник по продажам'!B:H,7,0),0)</f>
        <v>0</v>
      </c>
      <c r="G30" s="18">
        <f t="shared" si="1"/>
        <v>52</v>
      </c>
      <c r="H30" t="str">
        <f t="shared" si="2"/>
        <v>Остаток не функционален</v>
      </c>
      <c r="I30" s="31">
        <f>IFERROR(VLOOKUP(A30,'Источник по продажам'!B:I,8,0),0)</f>
        <v>0</v>
      </c>
      <c r="K30" s="33">
        <f t="shared" si="0"/>
        <v>0</v>
      </c>
    </row>
    <row r="31" spans="1:11" x14ac:dyDescent="0.25">
      <c r="A31" s="27" t="s">
        <v>869</v>
      </c>
      <c r="B31" s="27" t="s">
        <v>848</v>
      </c>
      <c r="C31" s="27" t="s">
        <v>187</v>
      </c>
      <c r="D31" s="27" t="s">
        <v>146</v>
      </c>
      <c r="E31" s="23">
        <v>39876</v>
      </c>
      <c r="F31" s="31">
        <f>IFERROR(VLOOKUP(A31,'Источник по продажам'!B:H,7,0),0)</f>
        <v>0</v>
      </c>
      <c r="G31" s="18">
        <f t="shared" si="1"/>
        <v>52</v>
      </c>
      <c r="H31" t="str">
        <f t="shared" si="2"/>
        <v>Оборачиваемость стока более года, неликвид</v>
      </c>
      <c r="I31" s="31">
        <f>IFERROR(VLOOKUP(A31,'Источник по продажам'!B:I,8,0),0)</f>
        <v>0</v>
      </c>
      <c r="K31" s="33">
        <f t="shared" si="0"/>
        <v>0</v>
      </c>
    </row>
    <row r="32" spans="1:11" x14ac:dyDescent="0.25">
      <c r="A32" s="27" t="s">
        <v>845</v>
      </c>
      <c r="B32" s="27" t="s">
        <v>846</v>
      </c>
      <c r="C32" s="27" t="s">
        <v>188</v>
      </c>
      <c r="D32" s="27" t="s">
        <v>142</v>
      </c>
      <c r="E32" s="22">
        <v>1</v>
      </c>
      <c r="F32" s="31">
        <f>IFERROR(VLOOKUP(A32,'Источник по продажам'!B:H,7,0),0)</f>
        <v>0</v>
      </c>
      <c r="G32" s="18">
        <f t="shared" si="1"/>
        <v>52</v>
      </c>
      <c r="H32" t="str">
        <f t="shared" si="2"/>
        <v>Остаток не функционален</v>
      </c>
      <c r="I32" s="31">
        <f>IFERROR(VLOOKUP(A32,'Источник по продажам'!B:I,8,0),0)</f>
        <v>0</v>
      </c>
      <c r="K32" s="33">
        <f t="shared" si="0"/>
        <v>0</v>
      </c>
    </row>
    <row r="33" spans="1:11" x14ac:dyDescent="0.25">
      <c r="A33" s="27" t="s">
        <v>449</v>
      </c>
      <c r="B33" s="27" t="s">
        <v>448</v>
      </c>
      <c r="C33" s="27" t="s">
        <v>62</v>
      </c>
      <c r="D33" s="27" t="s">
        <v>138</v>
      </c>
      <c r="E33" s="23">
        <v>2883</v>
      </c>
      <c r="F33" s="31">
        <f>IFERROR(VLOOKUP(A33,'Источник по продажам'!B:H,7,0),0)</f>
        <v>18107.538461538461</v>
      </c>
      <c r="G33" s="18">
        <f t="shared" si="1"/>
        <v>0</v>
      </c>
      <c r="H33" t="str">
        <f t="shared" si="2"/>
        <v>Низкая оборачиваемость, месяц не обеспечен</v>
      </c>
      <c r="I33" s="31">
        <f>IFERROR(VLOOKUP(A33,'Источник по продажам'!B:I,8,0),0)</f>
        <v>266.89999999999998</v>
      </c>
      <c r="K33" s="33" t="str">
        <f t="shared" si="0"/>
        <v/>
      </c>
    </row>
    <row r="34" spans="1:11" x14ac:dyDescent="0.25">
      <c r="A34" s="27" t="s">
        <v>458</v>
      </c>
      <c r="B34" s="27" t="s">
        <v>457</v>
      </c>
      <c r="C34" s="27" t="s">
        <v>64</v>
      </c>
      <c r="D34" s="27" t="s">
        <v>138</v>
      </c>
      <c r="E34" s="23">
        <v>30253</v>
      </c>
      <c r="F34" s="31">
        <f>IFERROR(VLOOKUP(A34,'Источник по продажам'!B:H,7,0),0)</f>
        <v>822.23076923076928</v>
      </c>
      <c r="G34" s="18">
        <f t="shared" si="1"/>
        <v>37</v>
      </c>
      <c r="H34" t="str">
        <f t="shared" si="2"/>
        <v>СЛТ</v>
      </c>
      <c r="I34" s="31">
        <f>IFERROR(VLOOKUP(A34,'Источник по продажам'!B:I,8,0),0)</f>
        <v>184.13</v>
      </c>
      <c r="K34" s="33">
        <f t="shared" si="0"/>
        <v>2573754.9761538464</v>
      </c>
    </row>
    <row r="35" spans="1:11" x14ac:dyDescent="0.25">
      <c r="A35" s="27" t="s">
        <v>461</v>
      </c>
      <c r="B35" s="27" t="s">
        <v>460</v>
      </c>
      <c r="C35" s="27" t="s">
        <v>65</v>
      </c>
      <c r="D35" s="27" t="s">
        <v>138</v>
      </c>
      <c r="E35" s="23">
        <v>31308</v>
      </c>
      <c r="F35" s="31">
        <f>IFERROR(VLOOKUP(A35,'Источник по продажам'!B:H,7,0),0)</f>
        <v>37802.538461538461</v>
      </c>
      <c r="G35" s="18">
        <f t="shared" si="1"/>
        <v>1</v>
      </c>
      <c r="H35" t="str">
        <f t="shared" si="2"/>
        <v>Низкая оборачиваемость, месяц не обеспечен</v>
      </c>
      <c r="I35" s="31">
        <f>IFERROR(VLOOKUP(A35,'Источник по продажам'!B:I,8,0),0)</f>
        <v>169.87</v>
      </c>
      <c r="K35" s="33" t="str">
        <f t="shared" si="0"/>
        <v/>
      </c>
    </row>
    <row r="36" spans="1:11" x14ac:dyDescent="0.25">
      <c r="A36" s="27" t="s">
        <v>467</v>
      </c>
      <c r="B36" s="27" t="s">
        <v>466</v>
      </c>
      <c r="C36" s="27" t="s">
        <v>67</v>
      </c>
      <c r="D36" s="27" t="s">
        <v>138</v>
      </c>
      <c r="E36" s="23">
        <v>9799</v>
      </c>
      <c r="F36" s="31">
        <f>IFERROR(VLOOKUP(A36,'Источник по продажам'!B:H,7,0),0)</f>
        <v>41283.153846153844</v>
      </c>
      <c r="G36" s="18">
        <f t="shared" si="1"/>
        <v>0</v>
      </c>
      <c r="H36" t="str">
        <f t="shared" si="2"/>
        <v>Низкая оборачиваемость, месяц не обеспечен</v>
      </c>
      <c r="I36" s="31">
        <f>IFERROR(VLOOKUP(A36,'Источник по продажам'!B:I,8,0),0)</f>
        <v>169.59</v>
      </c>
      <c r="K36" s="33" t="str">
        <f t="shared" si="0"/>
        <v/>
      </c>
    </row>
    <row r="37" spans="1:11" x14ac:dyDescent="0.25">
      <c r="A37" s="27" t="s">
        <v>684</v>
      </c>
      <c r="B37" s="27" t="s">
        <v>681</v>
      </c>
      <c r="C37" s="27" t="s">
        <v>110</v>
      </c>
      <c r="D37" s="27" t="s">
        <v>189</v>
      </c>
      <c r="E37" s="22">
        <v>32</v>
      </c>
      <c r="F37" s="31">
        <f>IFERROR(VLOOKUP(A37,'Источник по продажам'!B:H,7,0),0)</f>
        <v>106.61538461538461</v>
      </c>
      <c r="G37" s="18">
        <f t="shared" si="1"/>
        <v>0</v>
      </c>
      <c r="H37" t="str">
        <f t="shared" si="2"/>
        <v>Остаток не функционален</v>
      </c>
      <c r="I37" s="31">
        <f>IFERROR(VLOOKUP(A37,'Источник по продажам'!B:I,8,0),0)</f>
        <v>370.01</v>
      </c>
      <c r="K37" s="33">
        <f t="shared" si="0"/>
        <v>11840.32</v>
      </c>
    </row>
    <row r="38" spans="1:11" x14ac:dyDescent="0.25">
      <c r="A38" s="27" t="s">
        <v>682</v>
      </c>
      <c r="B38" s="27" t="s">
        <v>681</v>
      </c>
      <c r="C38" s="27" t="s">
        <v>110</v>
      </c>
      <c r="D38" s="27" t="s">
        <v>191</v>
      </c>
      <c r="E38" s="23">
        <v>108120</v>
      </c>
      <c r="F38" s="31">
        <f>IFERROR(VLOOKUP(A38,'Источник по продажам'!B:H,7,0),0)</f>
        <v>564.65384615384619</v>
      </c>
      <c r="G38" s="18">
        <f t="shared" si="1"/>
        <v>52</v>
      </c>
      <c r="H38" t="str">
        <f t="shared" si="2"/>
        <v>Оборачиваемость стока более года, неликвид</v>
      </c>
      <c r="I38" s="31">
        <f>IFERROR(VLOOKUP(A38,'Источник по продажам'!B:I,8,0),0)</f>
        <v>371.7</v>
      </c>
      <c r="K38" s="33">
        <f t="shared" si="0"/>
        <v>40188204</v>
      </c>
    </row>
    <row r="39" spans="1:11" x14ac:dyDescent="0.25">
      <c r="A39" s="27" t="s">
        <v>864</v>
      </c>
      <c r="B39" s="27" t="s">
        <v>667</v>
      </c>
      <c r="C39" s="27" t="s">
        <v>106</v>
      </c>
      <c r="D39" s="27" t="s">
        <v>189</v>
      </c>
      <c r="E39" s="23">
        <v>4449</v>
      </c>
      <c r="F39" s="31">
        <f>IFERROR(VLOOKUP(A39,'Источник по продажам'!B:H,7,0),0)</f>
        <v>0</v>
      </c>
      <c r="G39" s="18">
        <f t="shared" si="1"/>
        <v>52</v>
      </c>
      <c r="H39" t="str">
        <f t="shared" si="2"/>
        <v>Оборачиваемость стока более года, неликвид</v>
      </c>
      <c r="I39" s="31">
        <f>IFERROR(VLOOKUP(A39,'Источник по продажам'!B:I,8,0),0)</f>
        <v>0</v>
      </c>
      <c r="K39" s="33">
        <f t="shared" si="0"/>
        <v>0</v>
      </c>
    </row>
    <row r="40" spans="1:11" x14ac:dyDescent="0.25">
      <c r="A40" s="27" t="s">
        <v>668</v>
      </c>
      <c r="B40" s="27" t="s">
        <v>667</v>
      </c>
      <c r="C40" s="27" t="s">
        <v>106</v>
      </c>
      <c r="D40" s="27" t="s">
        <v>190</v>
      </c>
      <c r="E40" s="23">
        <v>149935</v>
      </c>
      <c r="F40" s="31">
        <f>IFERROR(VLOOKUP(A40,'Источник по продажам'!B:H,7,0),0)</f>
        <v>55945.846153846156</v>
      </c>
      <c r="G40" s="18">
        <f t="shared" si="1"/>
        <v>3</v>
      </c>
      <c r="H40" t="str">
        <f t="shared" si="2"/>
        <v>Низкая оборачиваемость, месяц не обеспечен</v>
      </c>
      <c r="I40" s="31">
        <f>IFERROR(VLOOKUP(A40,'Источник по продажам'!B:I,8,0),0)</f>
        <v>74</v>
      </c>
      <c r="K40" s="33" t="str">
        <f t="shared" si="0"/>
        <v/>
      </c>
    </row>
    <row r="41" spans="1:11" x14ac:dyDescent="0.25">
      <c r="A41" s="27" t="s">
        <v>671</v>
      </c>
      <c r="B41" s="27" t="s">
        <v>670</v>
      </c>
      <c r="C41" s="27" t="s">
        <v>107</v>
      </c>
      <c r="D41" s="27" t="s">
        <v>138</v>
      </c>
      <c r="E41" s="22">
        <v>534</v>
      </c>
      <c r="F41" s="31">
        <f>IFERROR(VLOOKUP(A41,'Источник по продажам'!B:H,7,0),0)</f>
        <v>479.88461538461536</v>
      </c>
      <c r="G41" s="18">
        <f t="shared" si="1"/>
        <v>1</v>
      </c>
      <c r="H41" t="str">
        <f t="shared" si="2"/>
        <v>Низкая оборачиваемость, месяц не обеспечен</v>
      </c>
      <c r="I41" s="31">
        <f>IFERROR(VLOOKUP(A41,'Источник по продажам'!B:I,8,0),0)</f>
        <v>74.06</v>
      </c>
      <c r="K41" s="33" t="str">
        <f t="shared" si="0"/>
        <v/>
      </c>
    </row>
    <row r="42" spans="1:11" x14ac:dyDescent="0.25">
      <c r="A42" s="27" t="s">
        <v>837</v>
      </c>
      <c r="B42" s="27" t="s">
        <v>838</v>
      </c>
      <c r="C42" s="27" t="s">
        <v>185</v>
      </c>
      <c r="D42" s="27" t="s">
        <v>142</v>
      </c>
      <c r="E42" s="22">
        <v>1</v>
      </c>
      <c r="F42" s="31">
        <f>IFERROR(VLOOKUP(A42,'Источник по продажам'!B:H,7,0),0)</f>
        <v>0</v>
      </c>
      <c r="G42" s="18">
        <f t="shared" si="1"/>
        <v>52</v>
      </c>
      <c r="H42" t="str">
        <f t="shared" si="2"/>
        <v>Остаток не функционален</v>
      </c>
      <c r="I42" s="31">
        <f>IFERROR(VLOOKUP(A42,'Источник по продажам'!B:I,8,0),0)</f>
        <v>0</v>
      </c>
      <c r="K42" s="33">
        <f t="shared" si="0"/>
        <v>0</v>
      </c>
    </row>
    <row r="43" spans="1:11" x14ac:dyDescent="0.25">
      <c r="A43" s="27" t="s">
        <v>872</v>
      </c>
      <c r="B43" s="27" t="s">
        <v>838</v>
      </c>
      <c r="C43" s="27" t="s">
        <v>185</v>
      </c>
      <c r="D43" s="27" t="s">
        <v>138</v>
      </c>
      <c r="E43" s="22">
        <v>58</v>
      </c>
      <c r="F43" s="31">
        <f>IFERROR(VLOOKUP(A43,'Источник по продажам'!B:H,7,0),0)</f>
        <v>0</v>
      </c>
      <c r="G43" s="18">
        <f t="shared" si="1"/>
        <v>52</v>
      </c>
      <c r="H43" t="str">
        <f t="shared" si="2"/>
        <v>Остаток не функционален</v>
      </c>
      <c r="I43" s="31">
        <f>IFERROR(VLOOKUP(A43,'Источник по продажам'!B:I,8,0),0)</f>
        <v>0</v>
      </c>
      <c r="K43" s="33">
        <f t="shared" si="0"/>
        <v>0</v>
      </c>
    </row>
    <row r="44" spans="1:11" x14ac:dyDescent="0.25">
      <c r="A44" s="27" t="s">
        <v>623</v>
      </c>
      <c r="B44" s="27" t="s">
        <v>622</v>
      </c>
      <c r="C44" s="27" t="s">
        <v>94</v>
      </c>
      <c r="D44" s="27" t="s">
        <v>138</v>
      </c>
      <c r="E44" s="22">
        <v>7</v>
      </c>
      <c r="F44" s="31">
        <f>IFERROR(VLOOKUP(A44,'Источник по продажам'!B:H,7,0),0)</f>
        <v>5954.5</v>
      </c>
      <c r="G44" s="18">
        <f t="shared" si="1"/>
        <v>0</v>
      </c>
      <c r="H44" t="str">
        <f t="shared" si="2"/>
        <v>Остаток не функционален</v>
      </c>
      <c r="I44" s="31">
        <f>IFERROR(VLOOKUP(A44,'Источник по продажам'!B:I,8,0),0)</f>
        <v>372.98</v>
      </c>
      <c r="K44" s="33">
        <f t="shared" si="0"/>
        <v>2610.86</v>
      </c>
    </row>
    <row r="45" spans="1:11" x14ac:dyDescent="0.25">
      <c r="A45" s="27" t="s">
        <v>632</v>
      </c>
      <c r="B45" s="27" t="s">
        <v>631</v>
      </c>
      <c r="C45" s="27" t="s">
        <v>96</v>
      </c>
      <c r="D45" s="27" t="s">
        <v>138</v>
      </c>
      <c r="E45" s="22">
        <v>4</v>
      </c>
      <c r="F45" s="31">
        <f>IFERROR(VLOOKUP(A45,'Источник по продажам'!B:H,7,0),0)</f>
        <v>1.1538461538461537</v>
      </c>
      <c r="G45" s="18">
        <f t="shared" si="1"/>
        <v>3</v>
      </c>
      <c r="H45" t="str">
        <f t="shared" si="2"/>
        <v>Остаток не функционален</v>
      </c>
      <c r="I45" s="31">
        <f>IFERROR(VLOOKUP(A45,'Источник по продажам'!B:I,8,0),0)</f>
        <v>59</v>
      </c>
      <c r="K45" s="33">
        <f t="shared" si="0"/>
        <v>236</v>
      </c>
    </row>
    <row r="46" spans="1:11" x14ac:dyDescent="0.25">
      <c r="A46" s="27" t="s">
        <v>839</v>
      </c>
      <c r="B46" s="27" t="s">
        <v>840</v>
      </c>
      <c r="C46" s="27" t="s">
        <v>175</v>
      </c>
      <c r="D46" s="27" t="s">
        <v>139</v>
      </c>
      <c r="E46" s="22">
        <v>54</v>
      </c>
      <c r="F46" s="31">
        <f>IFERROR(VLOOKUP(A46,'Источник по продажам'!B:H,7,0),0)</f>
        <v>0</v>
      </c>
      <c r="G46" s="18">
        <f t="shared" si="1"/>
        <v>52</v>
      </c>
      <c r="H46" t="str">
        <f t="shared" si="2"/>
        <v>Остаток не функционален</v>
      </c>
      <c r="I46" s="31">
        <f>IFERROR(VLOOKUP(A46,'Источник по продажам'!B:I,8,0),0)</f>
        <v>0</v>
      </c>
      <c r="K46" s="33">
        <f t="shared" si="0"/>
        <v>0</v>
      </c>
    </row>
    <row r="47" spans="1:11" x14ac:dyDescent="0.25">
      <c r="A47" s="27" t="s">
        <v>873</v>
      </c>
      <c r="B47" s="27" t="s">
        <v>840</v>
      </c>
      <c r="C47" s="27" t="s">
        <v>175</v>
      </c>
      <c r="D47" s="27" t="s">
        <v>138</v>
      </c>
      <c r="E47" s="22">
        <v>6</v>
      </c>
      <c r="F47" s="31">
        <f>IFERROR(VLOOKUP(A47,'Источник по продажам'!B:H,7,0),0)</f>
        <v>0</v>
      </c>
      <c r="G47" s="18">
        <f t="shared" si="1"/>
        <v>52</v>
      </c>
      <c r="H47" t="str">
        <f t="shared" si="2"/>
        <v>Остаток не функционален</v>
      </c>
      <c r="I47" s="31">
        <f>IFERROR(VLOOKUP(A47,'Источник по продажам'!B:I,8,0),0)</f>
        <v>0</v>
      </c>
      <c r="K47" s="33">
        <f t="shared" si="0"/>
        <v>0</v>
      </c>
    </row>
    <row r="48" spans="1:11" x14ac:dyDescent="0.25">
      <c r="A48" s="27" t="s">
        <v>533</v>
      </c>
      <c r="B48" s="27" t="s">
        <v>532</v>
      </c>
      <c r="C48" s="27" t="s">
        <v>76</v>
      </c>
      <c r="D48" s="27" t="s">
        <v>138</v>
      </c>
      <c r="E48" s="22">
        <v>103</v>
      </c>
      <c r="F48" s="31">
        <f>IFERROR(VLOOKUP(A48,'Источник по продажам'!B:H,7,0),0)</f>
        <v>19907.384615384617</v>
      </c>
      <c r="G48" s="18">
        <f t="shared" si="1"/>
        <v>0</v>
      </c>
      <c r="H48" t="str">
        <f t="shared" si="2"/>
        <v>Остаток не функционален</v>
      </c>
      <c r="I48" s="31">
        <f>IFERROR(VLOOKUP(A48,'Источник по продажам'!B:I,8,0),0)</f>
        <v>370.37</v>
      </c>
      <c r="K48" s="33">
        <f t="shared" si="0"/>
        <v>38148.11</v>
      </c>
    </row>
    <row r="49" spans="1:11" x14ac:dyDescent="0.25">
      <c r="A49" s="27" t="s">
        <v>524</v>
      </c>
      <c r="B49" s="27" t="s">
        <v>521</v>
      </c>
      <c r="C49" s="27" t="s">
        <v>74</v>
      </c>
      <c r="D49" s="27" t="s">
        <v>176</v>
      </c>
      <c r="E49" s="22">
        <v>7</v>
      </c>
      <c r="F49" s="31">
        <f>IFERROR(VLOOKUP(A49,'Источник по продажам'!B:H,7,0),0)</f>
        <v>193.53846153846155</v>
      </c>
      <c r="G49" s="18">
        <f t="shared" si="1"/>
        <v>0</v>
      </c>
      <c r="H49" t="str">
        <f t="shared" si="2"/>
        <v>Остаток не функционален</v>
      </c>
      <c r="I49" s="31">
        <f>IFERROR(VLOOKUP(A49,'Источник по продажам'!B:I,8,0),0)</f>
        <v>370</v>
      </c>
      <c r="K49" s="33">
        <f t="shared" si="0"/>
        <v>2590</v>
      </c>
    </row>
    <row r="50" spans="1:11" x14ac:dyDescent="0.25">
      <c r="A50" s="27" t="s">
        <v>583</v>
      </c>
      <c r="B50" s="27" t="s">
        <v>582</v>
      </c>
      <c r="C50" s="27" t="s">
        <v>86</v>
      </c>
      <c r="D50" s="27" t="s">
        <v>182</v>
      </c>
      <c r="E50" s="22">
        <v>32</v>
      </c>
      <c r="F50" s="31">
        <f>IFERROR(VLOOKUP(A50,'Источник по продажам'!B:H,7,0),0)</f>
        <v>105.53846153846153</v>
      </c>
      <c r="G50" s="18">
        <f t="shared" si="1"/>
        <v>0</v>
      </c>
      <c r="H50" t="str">
        <f t="shared" si="2"/>
        <v>Остаток не функционален</v>
      </c>
      <c r="I50" s="31">
        <f>IFERROR(VLOOKUP(A50,'Источник по продажам'!B:I,8,0),0)</f>
        <v>740</v>
      </c>
      <c r="K50" s="33">
        <f t="shared" si="0"/>
        <v>23680</v>
      </c>
    </row>
    <row r="51" spans="1:11" x14ac:dyDescent="0.25">
      <c r="A51" s="27" t="s">
        <v>870</v>
      </c>
      <c r="B51" s="27" t="s">
        <v>871</v>
      </c>
      <c r="C51" s="27" t="s">
        <v>181</v>
      </c>
      <c r="D51" s="27" t="s">
        <v>138</v>
      </c>
      <c r="E51" s="23">
        <v>25163</v>
      </c>
      <c r="F51" s="31">
        <f>IFERROR(VLOOKUP(A51,'Источник по продажам'!B:H,7,0),0)</f>
        <v>0</v>
      </c>
      <c r="G51" s="18">
        <f t="shared" si="1"/>
        <v>52</v>
      </c>
      <c r="H51" t="str">
        <f t="shared" si="2"/>
        <v>Оборачиваемость стока более года, неликвид</v>
      </c>
      <c r="I51" s="31">
        <f>IFERROR(VLOOKUP(A51,'Источник по продажам'!B:I,8,0),0)</f>
        <v>0</v>
      </c>
      <c r="K51" s="33">
        <f t="shared" si="0"/>
        <v>0</v>
      </c>
    </row>
    <row r="52" spans="1:11" x14ac:dyDescent="0.25">
      <c r="A52" s="27" t="s">
        <v>605</v>
      </c>
      <c r="B52" s="27" t="s">
        <v>604</v>
      </c>
      <c r="C52" s="27" t="s">
        <v>91</v>
      </c>
      <c r="D52" s="27" t="s">
        <v>138</v>
      </c>
      <c r="E52" s="22">
        <v>96</v>
      </c>
      <c r="F52" s="31">
        <f>IFERROR(VLOOKUP(A52,'Источник по продажам'!B:H,7,0),0)</f>
        <v>2187.4615384615386</v>
      </c>
      <c r="G52" s="18">
        <f t="shared" si="1"/>
        <v>0</v>
      </c>
      <c r="H52" t="str">
        <f t="shared" si="2"/>
        <v>Остаток не функционален</v>
      </c>
      <c r="I52" s="31">
        <f>IFERROR(VLOOKUP(A52,'Источник по продажам'!B:I,8,0),0)</f>
        <v>370</v>
      </c>
      <c r="K52" s="33">
        <f t="shared" si="0"/>
        <v>35520</v>
      </c>
    </row>
    <row r="53" spans="1:11" x14ac:dyDescent="0.25">
      <c r="A53" s="27" t="s">
        <v>835</v>
      </c>
      <c r="B53" s="27" t="s">
        <v>836</v>
      </c>
      <c r="C53" s="27" t="s">
        <v>184</v>
      </c>
      <c r="D53" s="27" t="s">
        <v>138</v>
      </c>
      <c r="E53" s="22">
        <v>12</v>
      </c>
      <c r="F53" s="31">
        <f>IFERROR(VLOOKUP(A53,'Источник по продажам'!B:H,7,0),0)</f>
        <v>0</v>
      </c>
      <c r="G53" s="18">
        <f t="shared" si="1"/>
        <v>52</v>
      </c>
      <c r="H53" t="str">
        <f t="shared" si="2"/>
        <v>Остаток не функционален</v>
      </c>
      <c r="I53" s="31">
        <f>IFERROR(VLOOKUP(A53,'Источник по продажам'!B:I,8,0),0)</f>
        <v>0</v>
      </c>
      <c r="K53" s="33">
        <f t="shared" si="0"/>
        <v>0</v>
      </c>
    </row>
    <row r="54" spans="1:11" x14ac:dyDescent="0.25">
      <c r="A54" s="27" t="s">
        <v>431</v>
      </c>
      <c r="B54" s="27" t="s">
        <v>430</v>
      </c>
      <c r="C54" s="27" t="s">
        <v>59</v>
      </c>
      <c r="D54" s="27" t="s">
        <v>138</v>
      </c>
      <c r="E54" s="22">
        <v>19</v>
      </c>
      <c r="F54" s="31">
        <f>IFERROR(VLOOKUP(A54,'Источник по продажам'!B:H,7,0),0)</f>
        <v>1538.4615384615386</v>
      </c>
      <c r="G54" s="18">
        <f t="shared" si="1"/>
        <v>0</v>
      </c>
      <c r="H54" t="str">
        <f t="shared" si="2"/>
        <v>Остаток не функционален</v>
      </c>
      <c r="I54" s="31">
        <f>IFERROR(VLOOKUP(A54,'Источник по продажам'!B:I,8,0),0)</f>
        <v>210</v>
      </c>
      <c r="K54" s="33">
        <f t="shared" si="0"/>
        <v>3990</v>
      </c>
    </row>
    <row r="55" spans="1:11" x14ac:dyDescent="0.25">
      <c r="A55" s="27" t="s">
        <v>380</v>
      </c>
      <c r="B55" s="27" t="s">
        <v>379</v>
      </c>
      <c r="C55" s="27" t="s">
        <v>44</v>
      </c>
      <c r="D55" s="27" t="s">
        <v>138</v>
      </c>
      <c r="E55" s="23">
        <v>23028</v>
      </c>
      <c r="F55" s="31">
        <f>IFERROR(VLOOKUP(A55,'Источник по продажам'!B:H,7,0),0)</f>
        <v>1758.4615384615386</v>
      </c>
      <c r="G55" s="18">
        <f t="shared" si="1"/>
        <v>13</v>
      </c>
      <c r="H55" t="str">
        <f t="shared" si="2"/>
        <v>Оптимальная оборачиваемость</v>
      </c>
      <c r="I55" s="31">
        <f>IFERROR(VLOOKUP(A55,'Источник по продажам'!B:I,8,0),0)</f>
        <v>119.26</v>
      </c>
      <c r="K55" s="33" t="str">
        <f t="shared" si="0"/>
        <v/>
      </c>
    </row>
    <row r="56" spans="1:11" x14ac:dyDescent="0.25">
      <c r="A56" s="27" t="s">
        <v>395</v>
      </c>
      <c r="B56" s="27" t="s">
        <v>394</v>
      </c>
      <c r="C56" s="27" t="s">
        <v>48</v>
      </c>
      <c r="D56" s="27" t="s">
        <v>146</v>
      </c>
      <c r="E56" s="23">
        <v>11464</v>
      </c>
      <c r="F56" s="31">
        <f>IFERROR(VLOOKUP(A56,'Источник по продажам'!B:H,7,0),0)</f>
        <v>39.692307692307693</v>
      </c>
      <c r="G56" s="18">
        <f t="shared" si="1"/>
        <v>52</v>
      </c>
      <c r="H56" t="str">
        <f t="shared" si="2"/>
        <v>Оборачиваемость стока более года, неликвид</v>
      </c>
      <c r="I56" s="31">
        <f>IFERROR(VLOOKUP(A56,'Источник по продажам'!B:I,8,0),0)</f>
        <v>210</v>
      </c>
      <c r="K56" s="33">
        <f t="shared" si="0"/>
        <v>2407440</v>
      </c>
    </row>
    <row r="57" spans="1:11" x14ac:dyDescent="0.25">
      <c r="A57" s="27" t="s">
        <v>401</v>
      </c>
      <c r="B57" s="27" t="s">
        <v>400</v>
      </c>
      <c r="C57" s="27" t="s">
        <v>49</v>
      </c>
      <c r="D57" s="27" t="s">
        <v>146</v>
      </c>
      <c r="E57" s="23">
        <v>6552</v>
      </c>
      <c r="F57" s="31">
        <f>IFERROR(VLOOKUP(A57,'Источник по продажам'!B:H,7,0),0)</f>
        <v>77.07692307692308</v>
      </c>
      <c r="G57" s="18">
        <f t="shared" si="1"/>
        <v>52</v>
      </c>
      <c r="H57" t="str">
        <f t="shared" si="2"/>
        <v>Оборачиваемость стока более года, неликвид</v>
      </c>
      <c r="I57" s="31">
        <f>IFERROR(VLOOKUP(A57,'Источник по продажам'!B:I,8,0),0)</f>
        <v>210</v>
      </c>
      <c r="K57" s="33">
        <f t="shared" si="0"/>
        <v>1375920</v>
      </c>
    </row>
    <row r="58" spans="1:11" x14ac:dyDescent="0.25">
      <c r="A58" s="27" t="s">
        <v>389</v>
      </c>
      <c r="B58" s="27" t="s">
        <v>388</v>
      </c>
      <c r="C58" s="27" t="s">
        <v>47</v>
      </c>
      <c r="D58" s="27" t="s">
        <v>165</v>
      </c>
      <c r="E58" s="23">
        <v>9072</v>
      </c>
      <c r="F58" s="31">
        <f>IFERROR(VLOOKUP(A58,'Источник по продажам'!B:H,7,0),0)</f>
        <v>648</v>
      </c>
      <c r="G58" s="18">
        <f t="shared" si="1"/>
        <v>14</v>
      </c>
      <c r="H58" t="str">
        <f t="shared" si="2"/>
        <v>Оптимальная оборачиваемость</v>
      </c>
      <c r="I58" s="31">
        <f>IFERROR(VLOOKUP(A58,'Источник по продажам'!B:I,8,0),0)</f>
        <v>203.11</v>
      </c>
      <c r="K58" s="33" t="str">
        <f t="shared" si="0"/>
        <v/>
      </c>
    </row>
    <row r="59" spans="1:11" x14ac:dyDescent="0.25">
      <c r="A59" s="27" t="s">
        <v>849</v>
      </c>
      <c r="B59" s="27" t="s">
        <v>850</v>
      </c>
      <c r="C59" s="27" t="s">
        <v>147</v>
      </c>
      <c r="D59" s="27" t="s">
        <v>142</v>
      </c>
      <c r="E59" s="22">
        <v>9</v>
      </c>
      <c r="F59" s="31">
        <f>IFERROR(VLOOKUP(A59,'Источник по продажам'!B:H,7,0),0)</f>
        <v>0</v>
      </c>
      <c r="G59" s="18">
        <f t="shared" si="1"/>
        <v>52</v>
      </c>
      <c r="H59" t="str">
        <f t="shared" si="2"/>
        <v>Остаток не функционален</v>
      </c>
      <c r="I59" s="31">
        <f>IFERROR(VLOOKUP(A59,'Источник по продажам'!B:I,8,0),0)</f>
        <v>0</v>
      </c>
      <c r="K59" s="33">
        <f t="shared" si="0"/>
        <v>0</v>
      </c>
    </row>
    <row r="60" spans="1:11" x14ac:dyDescent="0.25">
      <c r="A60" s="27" t="s">
        <v>855</v>
      </c>
      <c r="B60" s="27" t="s">
        <v>856</v>
      </c>
      <c r="C60" s="27" t="s">
        <v>148</v>
      </c>
      <c r="D60" s="27" t="s">
        <v>142</v>
      </c>
      <c r="E60" s="22">
        <v>3</v>
      </c>
      <c r="F60" s="31">
        <f>IFERROR(VLOOKUP(A60,'Источник по продажам'!B:H,7,0),0)</f>
        <v>0</v>
      </c>
      <c r="G60" s="18">
        <f t="shared" si="1"/>
        <v>52</v>
      </c>
      <c r="H60" t="str">
        <f t="shared" si="2"/>
        <v>Остаток не функционален</v>
      </c>
      <c r="I60" s="31">
        <f>IFERROR(VLOOKUP(A60,'Источник по продажам'!B:I,8,0),0)</f>
        <v>0</v>
      </c>
      <c r="K60" s="33">
        <f t="shared" si="0"/>
        <v>0</v>
      </c>
    </row>
    <row r="61" spans="1:11" x14ac:dyDescent="0.25">
      <c r="A61" s="27" t="s">
        <v>233</v>
      </c>
      <c r="B61" s="27" t="s">
        <v>232</v>
      </c>
      <c r="C61" s="27" t="s">
        <v>15</v>
      </c>
      <c r="D61" s="27" t="s">
        <v>140</v>
      </c>
      <c r="E61" s="22">
        <v>461</v>
      </c>
      <c r="F61" s="31">
        <f>IFERROR(VLOOKUP(A61,'Источник по продажам'!B:H,7,0),0)</f>
        <v>0</v>
      </c>
      <c r="G61" s="18">
        <f t="shared" si="1"/>
        <v>52</v>
      </c>
      <c r="H61" t="str">
        <f t="shared" si="2"/>
        <v>Оборачиваемость стока более года, неликвид</v>
      </c>
      <c r="I61" s="31">
        <f>IFERROR(VLOOKUP(A61,'Источник по продажам'!B:I,8,0),0)</f>
        <v>62.89</v>
      </c>
      <c r="K61" s="33">
        <f t="shared" si="0"/>
        <v>28992.29</v>
      </c>
    </row>
    <row r="62" spans="1:11" x14ac:dyDescent="0.25">
      <c r="A62" s="27" t="s">
        <v>235</v>
      </c>
      <c r="B62" s="27" t="s">
        <v>232</v>
      </c>
      <c r="C62" s="27" t="s">
        <v>15</v>
      </c>
      <c r="D62" s="27" t="s">
        <v>141</v>
      </c>
      <c r="E62" s="23">
        <v>39989</v>
      </c>
      <c r="F62" s="31">
        <f>IFERROR(VLOOKUP(A62,'Источник по продажам'!B:H,7,0),0)</f>
        <v>24768.692307692309</v>
      </c>
      <c r="G62" s="18">
        <f t="shared" si="1"/>
        <v>2</v>
      </c>
      <c r="H62" t="str">
        <f t="shared" si="2"/>
        <v>Низкая оборачиваемость, месяц не обеспечен</v>
      </c>
      <c r="I62" s="31">
        <f>IFERROR(VLOOKUP(A62,'Источник по продажам'!B:I,8,0),0)</f>
        <v>57.12</v>
      </c>
      <c r="K62" s="33" t="str">
        <f t="shared" si="0"/>
        <v/>
      </c>
    </row>
    <row r="63" spans="1:11" x14ac:dyDescent="0.25">
      <c r="A63" s="27" t="s">
        <v>241</v>
      </c>
      <c r="B63" s="27" t="s">
        <v>240</v>
      </c>
      <c r="C63" s="27" t="s">
        <v>16</v>
      </c>
      <c r="D63" s="27" t="s">
        <v>143</v>
      </c>
      <c r="E63" s="22">
        <v>28</v>
      </c>
      <c r="F63" s="31">
        <f>IFERROR(VLOOKUP(A63,'Источник по продажам'!B:H,7,0),0)</f>
        <v>2.3076923076923075</v>
      </c>
      <c r="G63" s="18">
        <f t="shared" si="1"/>
        <v>12</v>
      </c>
      <c r="H63" t="str">
        <f t="shared" si="2"/>
        <v>Остаток не функционален</v>
      </c>
      <c r="I63" s="31">
        <f>IFERROR(VLOOKUP(A63,'Источник по продажам'!B:I,8,0),0)</f>
        <v>141.03</v>
      </c>
      <c r="K63" s="33">
        <f t="shared" si="0"/>
        <v>3948.84</v>
      </c>
    </row>
    <row r="64" spans="1:11" x14ac:dyDescent="0.25">
      <c r="A64" s="27" t="s">
        <v>243</v>
      </c>
      <c r="B64" s="27" t="s">
        <v>240</v>
      </c>
      <c r="C64" s="27" t="s">
        <v>16</v>
      </c>
      <c r="D64" s="27" t="s">
        <v>138</v>
      </c>
      <c r="E64" s="23">
        <v>86048</v>
      </c>
      <c r="F64" s="31">
        <f>IFERROR(VLOOKUP(A64,'Источник по продажам'!B:H,7,0),0)</f>
        <v>114597.38461538461</v>
      </c>
      <c r="G64" s="18">
        <f t="shared" si="1"/>
        <v>1</v>
      </c>
      <c r="H64" t="str">
        <f t="shared" si="2"/>
        <v>Низкая оборачиваемость, месяц не обеспечен</v>
      </c>
      <c r="I64" s="31">
        <f>IFERROR(VLOOKUP(A64,'Источник по продажам'!B:I,8,0),0)</f>
        <v>134.55000000000001</v>
      </c>
      <c r="K64" s="33" t="str">
        <f t="shared" si="0"/>
        <v/>
      </c>
    </row>
    <row r="65" spans="1:11" x14ac:dyDescent="0.25">
      <c r="A65" s="27" t="s">
        <v>251</v>
      </c>
      <c r="B65" s="27" t="s">
        <v>248</v>
      </c>
      <c r="C65" s="27" t="s">
        <v>17</v>
      </c>
      <c r="D65" s="27" t="s">
        <v>138</v>
      </c>
      <c r="E65" s="23">
        <v>47543</v>
      </c>
      <c r="F65" s="31">
        <f>IFERROR(VLOOKUP(A65,'Источник по продажам'!B:H,7,0),0)</f>
        <v>34697.192307692305</v>
      </c>
      <c r="G65" s="18">
        <f t="shared" si="1"/>
        <v>1</v>
      </c>
      <c r="H65" t="str">
        <f t="shared" si="2"/>
        <v>Низкая оборачиваемость, месяц не обеспечен</v>
      </c>
      <c r="I65" s="31">
        <f>IFERROR(VLOOKUP(A65,'Источник по продажам'!B:I,8,0),0)</f>
        <v>269.02999999999997</v>
      </c>
      <c r="K65" s="33" t="str">
        <f t="shared" si="0"/>
        <v/>
      </c>
    </row>
    <row r="66" spans="1:11" x14ac:dyDescent="0.25">
      <c r="A66" s="27" t="s">
        <v>249</v>
      </c>
      <c r="B66" s="27" t="s">
        <v>248</v>
      </c>
      <c r="C66" s="27" t="s">
        <v>17</v>
      </c>
      <c r="D66" s="27" t="s">
        <v>144</v>
      </c>
      <c r="E66" s="23">
        <v>35988</v>
      </c>
      <c r="F66" s="31">
        <f>IFERROR(VLOOKUP(A66,'Источник по продажам'!B:H,7,0),0)</f>
        <v>30274.615384615383</v>
      </c>
      <c r="G66" s="18">
        <f t="shared" si="1"/>
        <v>1</v>
      </c>
      <c r="H66" t="str">
        <f t="shared" si="2"/>
        <v>Низкая оборачиваемость, месяц не обеспечен</v>
      </c>
      <c r="I66" s="31">
        <f>IFERROR(VLOOKUP(A66,'Источник по продажам'!B:I,8,0),0)</f>
        <v>269.04000000000002</v>
      </c>
      <c r="K66" s="33" t="str">
        <f t="shared" si="0"/>
        <v/>
      </c>
    </row>
    <row r="67" spans="1:11" x14ac:dyDescent="0.25">
      <c r="A67" s="27" t="s">
        <v>377</v>
      </c>
      <c r="B67" s="27" t="s">
        <v>376</v>
      </c>
      <c r="C67" s="27" t="s">
        <v>43</v>
      </c>
      <c r="D67" s="27" t="s">
        <v>138</v>
      </c>
      <c r="E67" s="23">
        <v>9504</v>
      </c>
      <c r="F67" s="31">
        <f>IFERROR(VLOOKUP(A67,'Источник по продажам'!B:H,7,0),0)</f>
        <v>1683.6923076923076</v>
      </c>
      <c r="G67" s="18">
        <f t="shared" si="1"/>
        <v>6</v>
      </c>
      <c r="H67" t="str">
        <f t="shared" si="2"/>
        <v>Оптимальная оборачиваемость</v>
      </c>
      <c r="I67" s="31">
        <f>IFERROR(VLOOKUP(A67,'Источник по продажам'!B:I,8,0),0)</f>
        <v>91.02</v>
      </c>
      <c r="K67" s="33" t="str">
        <f t="shared" si="0"/>
        <v/>
      </c>
    </row>
    <row r="68" spans="1:11" x14ac:dyDescent="0.25">
      <c r="A68" s="27" t="s">
        <v>371</v>
      </c>
      <c r="B68" s="27" t="s">
        <v>370</v>
      </c>
      <c r="C68" s="27" t="s">
        <v>41</v>
      </c>
      <c r="D68" s="27" t="s">
        <v>138</v>
      </c>
      <c r="E68" s="23">
        <v>15648</v>
      </c>
      <c r="F68" s="31">
        <f>IFERROR(VLOOKUP(A68,'Источник по продажам'!B:H,7,0),0)</f>
        <v>967.38461538461536</v>
      </c>
      <c r="G68" s="18">
        <f t="shared" si="1"/>
        <v>16</v>
      </c>
      <c r="H68" t="str">
        <f t="shared" si="2"/>
        <v>Оптимальная оборачиваемость</v>
      </c>
      <c r="I68" s="31">
        <f>IFERROR(VLOOKUP(A68,'Источник по продажам'!B:I,8,0),0)</f>
        <v>86.9</v>
      </c>
      <c r="K68" s="33" t="str">
        <f t="shared" si="0"/>
        <v/>
      </c>
    </row>
    <row r="69" spans="1:11" x14ac:dyDescent="0.25">
      <c r="A69" s="27" t="s">
        <v>374</v>
      </c>
      <c r="B69" s="27" t="s">
        <v>373</v>
      </c>
      <c r="C69" s="27" t="s">
        <v>42</v>
      </c>
      <c r="D69" s="27" t="s">
        <v>138</v>
      </c>
      <c r="E69" s="23">
        <v>18360</v>
      </c>
      <c r="F69" s="31">
        <f>IFERROR(VLOOKUP(A69,'Источник по продажам'!B:H,7,0),0)</f>
        <v>872.30769230769226</v>
      </c>
      <c r="G69" s="18">
        <f t="shared" si="1"/>
        <v>21</v>
      </c>
      <c r="H69" t="str">
        <f t="shared" si="2"/>
        <v>СЛТ</v>
      </c>
      <c r="I69" s="31">
        <f>IFERROR(VLOOKUP(A69,'Источник по продажам'!B:I,8,0),0)</f>
        <v>113.35</v>
      </c>
      <c r="K69" s="33">
        <f t="shared" si="0"/>
        <v>98876.076923076907</v>
      </c>
    </row>
    <row r="70" spans="1:11" x14ac:dyDescent="0.25">
      <c r="A70" s="27" t="s">
        <v>841</v>
      </c>
      <c r="B70" s="27" t="s">
        <v>550</v>
      </c>
      <c r="C70" s="27" t="s">
        <v>80</v>
      </c>
      <c r="D70" s="27" t="s">
        <v>142</v>
      </c>
      <c r="E70" s="22">
        <v>24</v>
      </c>
      <c r="F70" s="31">
        <f>IFERROR(VLOOKUP(A70,'Источник по продажам'!B:H,7,0),0)</f>
        <v>0</v>
      </c>
      <c r="G70" s="18">
        <f t="shared" si="1"/>
        <v>52</v>
      </c>
      <c r="H70" t="str">
        <f t="shared" si="2"/>
        <v>Остаток не функционален</v>
      </c>
      <c r="I70" s="31">
        <f>IFERROR(VLOOKUP(A70,'Источник по продажам'!B:I,8,0),0)</f>
        <v>0</v>
      </c>
      <c r="K70" s="33">
        <f t="shared" si="0"/>
        <v>0</v>
      </c>
    </row>
    <row r="71" spans="1:11" x14ac:dyDescent="0.25">
      <c r="A71" s="27" t="s">
        <v>551</v>
      </c>
      <c r="B71" s="27" t="s">
        <v>550</v>
      </c>
      <c r="C71" s="27" t="s">
        <v>80</v>
      </c>
      <c r="D71" s="27" t="s">
        <v>138</v>
      </c>
      <c r="E71" s="22">
        <v>19</v>
      </c>
      <c r="F71" s="31">
        <f>IFERROR(VLOOKUP(A71,'Источник по продажам'!B:H,7,0),0)</f>
        <v>29.53846153846154</v>
      </c>
      <c r="G71" s="18">
        <f t="shared" si="1"/>
        <v>1</v>
      </c>
      <c r="H71" t="str">
        <f t="shared" si="2"/>
        <v>Остаток не функционален</v>
      </c>
      <c r="I71" s="31">
        <f>IFERROR(VLOOKUP(A71,'Источник по продажам'!B:I,8,0),0)</f>
        <v>121.51</v>
      </c>
      <c r="K71" s="33">
        <f t="shared" si="0"/>
        <v>2308.69</v>
      </c>
    </row>
    <row r="72" spans="1:11" x14ac:dyDescent="0.25">
      <c r="A72" s="27" t="s">
        <v>574</v>
      </c>
      <c r="B72" s="27" t="s">
        <v>573</v>
      </c>
      <c r="C72" s="27" t="s">
        <v>84</v>
      </c>
      <c r="D72" s="27" t="s">
        <v>180</v>
      </c>
      <c r="E72" s="23">
        <v>21478</v>
      </c>
      <c r="F72" s="31">
        <f>IFERROR(VLOOKUP(A72,'Источник по продажам'!B:H,7,0),0)</f>
        <v>114</v>
      </c>
      <c r="G72" s="18">
        <f t="shared" si="1"/>
        <v>52</v>
      </c>
      <c r="H72" t="str">
        <f t="shared" si="2"/>
        <v>Оборачиваемость стока более года, неликвид</v>
      </c>
      <c r="I72" s="31">
        <f>IFERROR(VLOOKUP(A72,'Источник по продажам'!B:I,8,0),0)</f>
        <v>387.78</v>
      </c>
      <c r="K72" s="33">
        <f t="shared" ref="K72:K135" si="3">IF(H72="Оборачиваемость стока более года, неликвид",IF(I72=0,E72*J72,E72*I72),IF(H72="Оптимальная оборачиваемость","",IF(H72="Остаток не функционален",IF(I72=0,E72*J72,E72*I72),IF(H72="Оптимальная оборачиваемость","",IF(H72="СЛТ",IF(I72=0,F72*(G72-20)*J72,F72*(G72-20)*I72),"")))))</f>
        <v>8328738.8399999999</v>
      </c>
    </row>
    <row r="73" spans="1:11" x14ac:dyDescent="0.25">
      <c r="A73" s="27" t="s">
        <v>562</v>
      </c>
      <c r="B73" s="27" t="s">
        <v>559</v>
      </c>
      <c r="C73" s="27" t="s">
        <v>82</v>
      </c>
      <c r="D73" s="27" t="s">
        <v>176</v>
      </c>
      <c r="E73" s="23">
        <v>264692</v>
      </c>
      <c r="F73" s="31">
        <f>IFERROR(VLOOKUP(A73,'Источник по продажам'!B:H,7,0),0)</f>
        <v>54249.807692307695</v>
      </c>
      <c r="G73" s="18">
        <f t="shared" ref="G73:G136" si="4">ROUND(IF(F73=0,52,IF(E73/F73&gt;52,52,E73/F73)),0)</f>
        <v>5</v>
      </c>
      <c r="H73" t="str">
        <f t="shared" ref="H73:H136" si="5">(IF(E73&lt;120,"Остаток не функционален",IF(G73=52,"Оборачиваемость стока более года, неликвид",IF(G73&lt;4,"Низкая оборачиваемость, месяц не обеспечен",IF(AND(G73&gt;=4,G73&lt;=20),"Оптимальная оборачиваемость",IF(AND(G73&gt;20,G73&lt;52),"СЛТ","Стока нет"))))))</f>
        <v>Оптимальная оборачиваемость</v>
      </c>
      <c r="I73" s="31">
        <f>IFERROR(VLOOKUP(A73,'Источник по продажам'!B:I,8,0),0)</f>
        <v>370.56</v>
      </c>
      <c r="K73" s="33" t="str">
        <f t="shared" si="3"/>
        <v/>
      </c>
    </row>
    <row r="74" spans="1:11" x14ac:dyDescent="0.25">
      <c r="A74" s="27" t="s">
        <v>560</v>
      </c>
      <c r="B74" s="27" t="s">
        <v>559</v>
      </c>
      <c r="C74" s="27" t="s">
        <v>82</v>
      </c>
      <c r="D74" s="27" t="s">
        <v>144</v>
      </c>
      <c r="E74" s="22">
        <v>642</v>
      </c>
      <c r="F74" s="31">
        <f>IFERROR(VLOOKUP(A74,'Источник по продажам'!B:H,7,0),0)</f>
        <v>26813.846153846152</v>
      </c>
      <c r="G74" s="18">
        <f t="shared" si="4"/>
        <v>0</v>
      </c>
      <c r="H74" t="str">
        <f t="shared" si="5"/>
        <v>Низкая оборачиваемость, месяц не обеспечен</v>
      </c>
      <c r="I74" s="31">
        <f>IFERROR(VLOOKUP(A74,'Источник по продажам'!B:I,8,0),0)</f>
        <v>370.83</v>
      </c>
      <c r="K74" s="33" t="str">
        <f t="shared" si="3"/>
        <v/>
      </c>
    </row>
    <row r="75" spans="1:11" x14ac:dyDescent="0.25">
      <c r="A75" s="27" t="s">
        <v>593</v>
      </c>
      <c r="B75" s="27" t="s">
        <v>592</v>
      </c>
      <c r="C75" s="27" t="s">
        <v>88</v>
      </c>
      <c r="D75" s="27" t="s">
        <v>138</v>
      </c>
      <c r="E75" s="22">
        <v>459</v>
      </c>
      <c r="F75" s="31">
        <f>IFERROR(VLOOKUP(A75,'Источник по продажам'!B:H,7,0),0)</f>
        <v>11706.461538461539</v>
      </c>
      <c r="G75" s="18">
        <f t="shared" si="4"/>
        <v>0</v>
      </c>
      <c r="H75" t="str">
        <f t="shared" si="5"/>
        <v>Низкая оборачиваемость, месяц не обеспечен</v>
      </c>
      <c r="I75" s="31">
        <f>IFERROR(VLOOKUP(A75,'Источник по продажам'!B:I,8,0),0)</f>
        <v>375.43</v>
      </c>
      <c r="K75" s="33" t="str">
        <f t="shared" si="3"/>
        <v/>
      </c>
    </row>
    <row r="76" spans="1:11" x14ac:dyDescent="0.25">
      <c r="A76" s="27" t="s">
        <v>596</v>
      </c>
      <c r="B76" s="27" t="s">
        <v>595</v>
      </c>
      <c r="C76" s="27" t="s">
        <v>89</v>
      </c>
      <c r="D76" s="27" t="s">
        <v>138</v>
      </c>
      <c r="E76" s="23">
        <v>8113</v>
      </c>
      <c r="F76" s="31">
        <f>IFERROR(VLOOKUP(A76,'Источник по продажам'!B:H,7,0),0)</f>
        <v>257.76923076923077</v>
      </c>
      <c r="G76" s="18">
        <f t="shared" si="4"/>
        <v>31</v>
      </c>
      <c r="H76" t="str">
        <f t="shared" si="5"/>
        <v>СЛТ</v>
      </c>
      <c r="I76" s="31">
        <f>IFERROR(VLOOKUP(A76,'Источник по продажам'!B:I,8,0),0)</f>
        <v>750.75</v>
      </c>
      <c r="K76" s="33">
        <f t="shared" si="3"/>
        <v>2128722.75</v>
      </c>
    </row>
    <row r="77" spans="1:11" x14ac:dyDescent="0.25">
      <c r="A77" s="27" t="s">
        <v>328</v>
      </c>
      <c r="B77" s="27" t="s">
        <v>327</v>
      </c>
      <c r="C77" s="27" t="s">
        <v>32</v>
      </c>
      <c r="D77" s="27" t="s">
        <v>138</v>
      </c>
      <c r="E77" s="23">
        <v>219316</v>
      </c>
      <c r="F77" s="31">
        <f>IFERROR(VLOOKUP(A77,'Источник по продажам'!B:H,7,0),0)</f>
        <v>1269.2307692307693</v>
      </c>
      <c r="G77" s="18">
        <f t="shared" si="4"/>
        <v>52</v>
      </c>
      <c r="H77" t="str">
        <f t="shared" si="5"/>
        <v>Оборачиваемость стока более года, неликвид</v>
      </c>
      <c r="I77" s="31">
        <f>IFERROR(VLOOKUP(A77,'Источник по продажам'!B:I,8,0),0)</f>
        <v>48.62</v>
      </c>
      <c r="K77" s="33">
        <f t="shared" si="3"/>
        <v>10663143.92</v>
      </c>
    </row>
    <row r="78" spans="1:11" x14ac:dyDescent="0.25">
      <c r="A78" s="27" t="s">
        <v>331</v>
      </c>
      <c r="B78" s="27" t="s">
        <v>330</v>
      </c>
      <c r="C78" s="27" t="s">
        <v>33</v>
      </c>
      <c r="D78" s="27" t="s">
        <v>138</v>
      </c>
      <c r="E78" s="23">
        <v>41998</v>
      </c>
      <c r="F78" s="31">
        <f>IFERROR(VLOOKUP(A78,'Источник по продажам'!B:H,7,0),0)</f>
        <v>7461.9230769230771</v>
      </c>
      <c r="G78" s="18">
        <f t="shared" si="4"/>
        <v>6</v>
      </c>
      <c r="H78" t="str">
        <f t="shared" si="5"/>
        <v>Оптимальная оборачиваемость</v>
      </c>
      <c r="I78" s="31">
        <f>IFERROR(VLOOKUP(A78,'Источник по продажам'!B:I,8,0),0)</f>
        <v>107.08</v>
      </c>
      <c r="K78" s="33" t="str">
        <f t="shared" si="3"/>
        <v/>
      </c>
    </row>
    <row r="79" spans="1:11" x14ac:dyDescent="0.25">
      <c r="A79" s="27" t="s">
        <v>333</v>
      </c>
      <c r="B79" s="27" t="s">
        <v>330</v>
      </c>
      <c r="C79" s="27" t="s">
        <v>33</v>
      </c>
      <c r="D79" s="27" t="s">
        <v>160</v>
      </c>
      <c r="E79" s="23">
        <v>193488</v>
      </c>
      <c r="F79" s="31">
        <f>IFERROR(VLOOKUP(A79,'Источник по продажам'!B:H,7,0),0)</f>
        <v>9.2307692307692299</v>
      </c>
      <c r="G79" s="18">
        <f t="shared" si="4"/>
        <v>52</v>
      </c>
      <c r="H79" t="str">
        <f t="shared" si="5"/>
        <v>Оборачиваемость стока более года, неликвид</v>
      </c>
      <c r="I79" s="31">
        <f>IFERROR(VLOOKUP(A79,'Источник по продажам'!B:I,8,0),0)</f>
        <v>120.96</v>
      </c>
      <c r="K79" s="33">
        <f t="shared" si="3"/>
        <v>23404308.48</v>
      </c>
    </row>
    <row r="80" spans="1:11" x14ac:dyDescent="0.25">
      <c r="A80" s="27" t="s">
        <v>345</v>
      </c>
      <c r="B80" s="27" t="s">
        <v>344</v>
      </c>
      <c r="C80" s="27" t="s">
        <v>35</v>
      </c>
      <c r="D80" s="27" t="s">
        <v>138</v>
      </c>
      <c r="E80" s="23">
        <v>19993</v>
      </c>
      <c r="F80" s="31">
        <f>IFERROR(VLOOKUP(A80,'Источник по продажам'!B:H,7,0),0)</f>
        <v>1590.4615384615386</v>
      </c>
      <c r="G80" s="18">
        <f t="shared" si="4"/>
        <v>13</v>
      </c>
      <c r="H80" t="str">
        <f t="shared" si="5"/>
        <v>Оптимальная оборачиваемость</v>
      </c>
      <c r="I80" s="31">
        <f>IFERROR(VLOOKUP(A80,'Источник по продажам'!B:I,8,0),0)</f>
        <v>299.23</v>
      </c>
      <c r="K80" s="33" t="str">
        <f t="shared" si="3"/>
        <v/>
      </c>
    </row>
    <row r="81" spans="1:11" x14ac:dyDescent="0.25">
      <c r="A81" s="27" t="s">
        <v>339</v>
      </c>
      <c r="B81" s="27" t="s">
        <v>338</v>
      </c>
      <c r="C81" s="27" t="s">
        <v>34</v>
      </c>
      <c r="D81" s="27" t="s">
        <v>138</v>
      </c>
      <c r="E81" s="23">
        <v>12240</v>
      </c>
      <c r="F81" s="31">
        <f>IFERROR(VLOOKUP(A81,'Источник по продажам'!B:H,7,0),0)</f>
        <v>38536.615384615383</v>
      </c>
      <c r="G81" s="18">
        <f t="shared" si="4"/>
        <v>0</v>
      </c>
      <c r="H81" t="str">
        <f t="shared" si="5"/>
        <v>Низкая оборачиваемость, месяц не обеспечен</v>
      </c>
      <c r="I81" s="31">
        <f>IFERROR(VLOOKUP(A81,'Источник по продажам'!B:I,8,0),0)</f>
        <v>210.1</v>
      </c>
      <c r="K81" s="33" t="str">
        <f t="shared" si="3"/>
        <v/>
      </c>
    </row>
    <row r="82" spans="1:11" x14ac:dyDescent="0.25">
      <c r="A82" s="27" t="s">
        <v>865</v>
      </c>
      <c r="B82" s="27" t="s">
        <v>866</v>
      </c>
      <c r="C82" s="27" t="s">
        <v>161</v>
      </c>
      <c r="D82" s="27" t="s">
        <v>138</v>
      </c>
      <c r="E82" s="23">
        <v>30421</v>
      </c>
      <c r="F82" s="31">
        <f>IFERROR(VLOOKUP(A82,'Источник по продажам'!B:H,7,0),0)</f>
        <v>0</v>
      </c>
      <c r="G82" s="18">
        <f t="shared" si="4"/>
        <v>52</v>
      </c>
      <c r="H82" t="str">
        <f t="shared" si="5"/>
        <v>Оборачиваемость стока более года, неликвид</v>
      </c>
      <c r="I82" s="31">
        <f>IFERROR(VLOOKUP(A82,'Источник по продажам'!B:I,8,0),0)</f>
        <v>0</v>
      </c>
      <c r="K82" s="33">
        <f t="shared" si="3"/>
        <v>0</v>
      </c>
    </row>
    <row r="83" spans="1:11" x14ac:dyDescent="0.25">
      <c r="A83" s="27" t="s">
        <v>653</v>
      </c>
      <c r="B83" s="27" t="s">
        <v>652</v>
      </c>
      <c r="C83" s="27" t="s">
        <v>101</v>
      </c>
      <c r="D83" s="27" t="s">
        <v>138</v>
      </c>
      <c r="E83" s="23">
        <v>3550</v>
      </c>
      <c r="F83" s="31">
        <f>IFERROR(VLOOKUP(A83,'Источник по продажам'!B:H,7,0),0)</f>
        <v>150.46153846153845</v>
      </c>
      <c r="G83" s="18">
        <f t="shared" si="4"/>
        <v>24</v>
      </c>
      <c r="H83" t="str">
        <f t="shared" si="5"/>
        <v>СЛТ</v>
      </c>
      <c r="I83" s="31">
        <f>IFERROR(VLOOKUP(A83,'Источник по продажам'!B:I,8,0),0)</f>
        <v>185.95</v>
      </c>
      <c r="K83" s="33">
        <f t="shared" si="3"/>
        <v>111913.29230769229</v>
      </c>
    </row>
    <row r="84" spans="1:11" x14ac:dyDescent="0.25">
      <c r="A84" s="27" t="s">
        <v>656</v>
      </c>
      <c r="B84" s="27" t="s">
        <v>655</v>
      </c>
      <c r="C84" s="27" t="s">
        <v>102</v>
      </c>
      <c r="D84" s="27" t="s">
        <v>138</v>
      </c>
      <c r="E84" s="23">
        <v>35463</v>
      </c>
      <c r="F84" s="31">
        <f>IFERROR(VLOOKUP(A84,'Источник по продажам'!B:H,7,0),0)</f>
        <v>46.384615384615387</v>
      </c>
      <c r="G84" s="18">
        <f t="shared" si="4"/>
        <v>52</v>
      </c>
      <c r="H84" t="str">
        <f t="shared" si="5"/>
        <v>Оборачиваемость стока более года, неликвид</v>
      </c>
      <c r="I84" s="31">
        <f>IFERROR(VLOOKUP(A84,'Источник по продажам'!B:I,8,0),0)</f>
        <v>375.86</v>
      </c>
      <c r="K84" s="33">
        <f t="shared" si="3"/>
        <v>13329123.18</v>
      </c>
    </row>
    <row r="85" spans="1:11" x14ac:dyDescent="0.25">
      <c r="A85" s="27" t="s">
        <v>842</v>
      </c>
      <c r="B85" s="27" t="s">
        <v>538</v>
      </c>
      <c r="C85" s="27" t="s">
        <v>78</v>
      </c>
      <c r="D85" s="27" t="s">
        <v>178</v>
      </c>
      <c r="E85" s="22">
        <v>385</v>
      </c>
      <c r="F85" s="31">
        <f>IFERROR(VLOOKUP(A85,'Источник по продажам'!B:H,7,0),0)</f>
        <v>0</v>
      </c>
      <c r="G85" s="18">
        <f t="shared" si="4"/>
        <v>52</v>
      </c>
      <c r="H85" t="str">
        <f t="shared" si="5"/>
        <v>Оборачиваемость стока более года, неликвид</v>
      </c>
      <c r="I85" s="31">
        <f>IFERROR(VLOOKUP(A85,'Источник по продажам'!B:I,8,0),0)</f>
        <v>0</v>
      </c>
      <c r="K85" s="33">
        <f t="shared" si="3"/>
        <v>0</v>
      </c>
    </row>
    <row r="86" spans="1:11" x14ac:dyDescent="0.25">
      <c r="A86" s="27" t="s">
        <v>539</v>
      </c>
      <c r="B86" s="27" t="s">
        <v>538</v>
      </c>
      <c r="C86" s="27" t="s">
        <v>78</v>
      </c>
      <c r="D86" s="27" t="s">
        <v>179</v>
      </c>
      <c r="E86" s="22">
        <v>52</v>
      </c>
      <c r="F86" s="31">
        <f>IFERROR(VLOOKUP(A86,'Источник по продажам'!B:H,7,0),0)</f>
        <v>1078.8461538461538</v>
      </c>
      <c r="G86" s="18">
        <f t="shared" si="4"/>
        <v>0</v>
      </c>
      <c r="H86" t="str">
        <f t="shared" si="5"/>
        <v>Остаток не функционален</v>
      </c>
      <c r="I86" s="31">
        <f>IFERROR(VLOOKUP(A86,'Источник по продажам'!B:I,8,0),0)</f>
        <v>78</v>
      </c>
      <c r="K86" s="33">
        <f t="shared" si="3"/>
        <v>4056</v>
      </c>
    </row>
    <row r="87" spans="1:11" x14ac:dyDescent="0.25">
      <c r="A87" s="27" t="s">
        <v>876</v>
      </c>
      <c r="B87" s="27" t="s">
        <v>538</v>
      </c>
      <c r="C87" s="27" t="s">
        <v>78</v>
      </c>
      <c r="D87" s="27" t="s">
        <v>177</v>
      </c>
      <c r="E87" s="22">
        <v>102</v>
      </c>
      <c r="F87" s="31">
        <f>IFERROR(VLOOKUP(A87,'Источник по продажам'!B:H,7,0),0)</f>
        <v>0</v>
      </c>
      <c r="G87" s="18">
        <f t="shared" si="4"/>
        <v>52</v>
      </c>
      <c r="H87" t="str">
        <f t="shared" si="5"/>
        <v>Остаток не функционален</v>
      </c>
      <c r="I87" s="31">
        <f>IFERROR(VLOOKUP(A87,'Источник по продажам'!B:I,8,0),0)</f>
        <v>0</v>
      </c>
      <c r="K87" s="33">
        <f t="shared" si="3"/>
        <v>0</v>
      </c>
    </row>
    <row r="88" spans="1:11" x14ac:dyDescent="0.25">
      <c r="A88" s="27" t="s">
        <v>422</v>
      </c>
      <c r="B88" s="27" t="s">
        <v>421</v>
      </c>
      <c r="C88" s="27" t="s">
        <v>56</v>
      </c>
      <c r="D88" s="27" t="s">
        <v>146</v>
      </c>
      <c r="E88" s="23">
        <v>81620</v>
      </c>
      <c r="F88" s="31">
        <f>IFERROR(VLOOKUP(A88,'Источник по продажам'!B:H,7,0),0)</f>
        <v>3041.5384615384614</v>
      </c>
      <c r="G88" s="18">
        <f t="shared" si="4"/>
        <v>27</v>
      </c>
      <c r="H88" t="str">
        <f t="shared" si="5"/>
        <v>СЛТ</v>
      </c>
      <c r="I88" s="31">
        <f>IFERROR(VLOOKUP(A88,'Источник по продажам'!B:I,8,0),0)</f>
        <v>210</v>
      </c>
      <c r="K88" s="33">
        <f t="shared" si="3"/>
        <v>4471061.538461538</v>
      </c>
    </row>
    <row r="89" spans="1:11" x14ac:dyDescent="0.25">
      <c r="A89" s="27" t="s">
        <v>419</v>
      </c>
      <c r="B89" s="27" t="s">
        <v>418</v>
      </c>
      <c r="C89" s="27" t="s">
        <v>55</v>
      </c>
      <c r="D89" s="27" t="s">
        <v>146</v>
      </c>
      <c r="E89" s="23">
        <v>77480</v>
      </c>
      <c r="F89" s="31">
        <f>IFERROR(VLOOKUP(A89,'Источник по продажам'!B:H,7,0),0)</f>
        <v>5341.1538461538457</v>
      </c>
      <c r="G89" s="18">
        <f t="shared" si="4"/>
        <v>15</v>
      </c>
      <c r="H89" t="str">
        <f t="shared" si="5"/>
        <v>Оптимальная оборачиваемость</v>
      </c>
      <c r="I89" s="31">
        <f>IFERROR(VLOOKUP(A89,'Источник по продажам'!B:I,8,0),0)</f>
        <v>105</v>
      </c>
      <c r="K89" s="33" t="str">
        <f t="shared" si="3"/>
        <v/>
      </c>
    </row>
    <row r="90" spans="1:11" x14ac:dyDescent="0.25">
      <c r="A90" s="27" t="s">
        <v>416</v>
      </c>
      <c r="B90" s="27" t="s">
        <v>415</v>
      </c>
      <c r="C90" s="27" t="s">
        <v>54</v>
      </c>
      <c r="D90" s="27" t="s">
        <v>146</v>
      </c>
      <c r="E90" s="23">
        <v>48670</v>
      </c>
      <c r="F90" s="31">
        <f>IFERROR(VLOOKUP(A90,'Источник по продажам'!B:H,7,0),0)</f>
        <v>6000.9230769230771</v>
      </c>
      <c r="G90" s="18">
        <f t="shared" si="4"/>
        <v>8</v>
      </c>
      <c r="H90" t="str">
        <f t="shared" si="5"/>
        <v>Оптимальная оборачиваемость</v>
      </c>
      <c r="I90" s="31">
        <f>IFERROR(VLOOKUP(A90,'Источник по продажам'!B:I,8,0),0)</f>
        <v>49.67</v>
      </c>
      <c r="K90" s="33" t="str">
        <f t="shared" si="3"/>
        <v/>
      </c>
    </row>
    <row r="91" spans="1:11" x14ac:dyDescent="0.25">
      <c r="A91" s="27" t="s">
        <v>425</v>
      </c>
      <c r="B91" s="27" t="s">
        <v>424</v>
      </c>
      <c r="C91" s="27" t="s">
        <v>57</v>
      </c>
      <c r="D91" s="27" t="s">
        <v>146</v>
      </c>
      <c r="E91" s="23">
        <v>18084</v>
      </c>
      <c r="F91" s="31">
        <f>IFERROR(VLOOKUP(A91,'Источник по продажам'!B:H,7,0),0)</f>
        <v>857.53846153846155</v>
      </c>
      <c r="G91" s="18">
        <f t="shared" si="4"/>
        <v>21</v>
      </c>
      <c r="H91" t="str">
        <f t="shared" si="5"/>
        <v>СЛТ</v>
      </c>
      <c r="I91" s="31">
        <f>IFERROR(VLOOKUP(A91,'Источник по продажам'!B:I,8,0),0)</f>
        <v>294</v>
      </c>
      <c r="K91" s="33">
        <f t="shared" si="3"/>
        <v>252116.30769230769</v>
      </c>
    </row>
    <row r="92" spans="1:11" x14ac:dyDescent="0.25">
      <c r="A92" s="27" t="s">
        <v>428</v>
      </c>
      <c r="B92" s="27" t="s">
        <v>427</v>
      </c>
      <c r="C92" s="27" t="s">
        <v>58</v>
      </c>
      <c r="D92" s="27" t="s">
        <v>146</v>
      </c>
      <c r="E92" s="23">
        <v>31858</v>
      </c>
      <c r="F92" s="31">
        <f>IFERROR(VLOOKUP(A92,'Источник по продажам'!B:H,7,0),0)</f>
        <v>912.92307692307691</v>
      </c>
      <c r="G92" s="18">
        <f t="shared" si="4"/>
        <v>35</v>
      </c>
      <c r="H92" t="str">
        <f t="shared" si="5"/>
        <v>СЛТ</v>
      </c>
      <c r="I92" s="31">
        <f>IFERROR(VLOOKUP(A92,'Источник по продажам'!B:I,8,0),0)</f>
        <v>420</v>
      </c>
      <c r="K92" s="33">
        <f t="shared" si="3"/>
        <v>5751415.384615385</v>
      </c>
    </row>
    <row r="93" spans="1:11" x14ac:dyDescent="0.25">
      <c r="A93" s="27" t="s">
        <v>407</v>
      </c>
      <c r="B93" s="27" t="s">
        <v>406</v>
      </c>
      <c r="C93" s="27" t="s">
        <v>51</v>
      </c>
      <c r="D93" s="27" t="s">
        <v>138</v>
      </c>
      <c r="E93" s="23">
        <v>171886</v>
      </c>
      <c r="F93" s="31">
        <f>IFERROR(VLOOKUP(A93,'Источник по продажам'!B:H,7,0),0)</f>
        <v>890.07692307692309</v>
      </c>
      <c r="G93" s="18">
        <f t="shared" si="4"/>
        <v>52</v>
      </c>
      <c r="H93" t="str">
        <f t="shared" si="5"/>
        <v>Оборачиваемость стока более года, неликвид</v>
      </c>
      <c r="I93" s="31">
        <f>IFERROR(VLOOKUP(A93,'Источник по продажам'!B:I,8,0),0)</f>
        <v>46.38</v>
      </c>
      <c r="K93" s="33">
        <f t="shared" si="3"/>
        <v>7972072.6800000006</v>
      </c>
    </row>
    <row r="94" spans="1:11" x14ac:dyDescent="0.25">
      <c r="A94" s="27" t="s">
        <v>410</v>
      </c>
      <c r="B94" s="27" t="s">
        <v>409</v>
      </c>
      <c r="C94" s="27" t="s">
        <v>52</v>
      </c>
      <c r="D94" s="27" t="s">
        <v>138</v>
      </c>
      <c r="E94" s="23">
        <v>211425</v>
      </c>
      <c r="F94" s="31">
        <f>IFERROR(VLOOKUP(A94,'Источник по продажам'!B:H,7,0),0)</f>
        <v>113.53846153846153</v>
      </c>
      <c r="G94" s="18">
        <f t="shared" si="4"/>
        <v>52</v>
      </c>
      <c r="H94" t="str">
        <f t="shared" si="5"/>
        <v>Оборачиваемость стока более года, неликвид</v>
      </c>
      <c r="I94" s="31">
        <f>IFERROR(VLOOKUP(A94,'Источник по продажам'!B:I,8,0),0)</f>
        <v>105.53</v>
      </c>
      <c r="K94" s="33">
        <f t="shared" si="3"/>
        <v>22311680.25</v>
      </c>
    </row>
    <row r="95" spans="1:11" x14ac:dyDescent="0.25">
      <c r="A95" s="27" t="s">
        <v>413</v>
      </c>
      <c r="B95" s="27" t="s">
        <v>412</v>
      </c>
      <c r="C95" s="27" t="s">
        <v>53</v>
      </c>
      <c r="D95" s="27" t="s">
        <v>138</v>
      </c>
      <c r="E95" s="23">
        <v>11031</v>
      </c>
      <c r="F95" s="31">
        <f>IFERROR(VLOOKUP(A95,'Источник по продажам'!B:H,7,0),0)</f>
        <v>2380</v>
      </c>
      <c r="G95" s="18">
        <f t="shared" si="4"/>
        <v>5</v>
      </c>
      <c r="H95" t="str">
        <f t="shared" si="5"/>
        <v>Оптимальная оборачиваемость</v>
      </c>
      <c r="I95" s="31">
        <f>IFERROR(VLOOKUP(A95,'Источник по продажам'!B:I,8,0),0)</f>
        <v>205.92</v>
      </c>
      <c r="K95" s="33" t="str">
        <f t="shared" si="3"/>
        <v/>
      </c>
    </row>
    <row r="96" spans="1:11" x14ac:dyDescent="0.25">
      <c r="A96" s="27" t="s">
        <v>879</v>
      </c>
      <c r="B96" s="27" t="s">
        <v>880</v>
      </c>
      <c r="C96" s="27" t="s">
        <v>166</v>
      </c>
      <c r="D96" s="27" t="s">
        <v>138</v>
      </c>
      <c r="E96" s="22">
        <v>300</v>
      </c>
      <c r="F96" s="31">
        <f>IFERROR(VLOOKUP(A96,'Источник по продажам'!B:H,7,0),0)</f>
        <v>0</v>
      </c>
      <c r="G96" s="18">
        <f t="shared" si="4"/>
        <v>52</v>
      </c>
      <c r="H96" t="str">
        <f t="shared" si="5"/>
        <v>Оборачиваемость стока более года, неликвид</v>
      </c>
      <c r="I96" s="31">
        <f>IFERROR(VLOOKUP(A96,'Источник по продажам'!B:I,8,0),0)</f>
        <v>0</v>
      </c>
      <c r="K96" s="33">
        <f t="shared" si="3"/>
        <v>0</v>
      </c>
    </row>
    <row r="97" spans="1:11" x14ac:dyDescent="0.25">
      <c r="A97" s="27" t="s">
        <v>877</v>
      </c>
      <c r="B97" s="27" t="s">
        <v>878</v>
      </c>
      <c r="C97" s="27" t="s">
        <v>167</v>
      </c>
      <c r="D97" s="27" t="s">
        <v>138</v>
      </c>
      <c r="E97" s="22">
        <v>300</v>
      </c>
      <c r="F97" s="31">
        <f>IFERROR(VLOOKUP(A97,'Источник по продажам'!B:H,7,0),0)</f>
        <v>0</v>
      </c>
      <c r="G97" s="18">
        <f t="shared" si="4"/>
        <v>52</v>
      </c>
      <c r="H97" t="str">
        <f t="shared" si="5"/>
        <v>Оборачиваемость стока более года, неликвид</v>
      </c>
      <c r="I97" s="31">
        <f>IFERROR(VLOOKUP(A97,'Источник по продажам'!B:I,8,0),0)</f>
        <v>0</v>
      </c>
      <c r="K97" s="33">
        <f t="shared" si="3"/>
        <v>0</v>
      </c>
    </row>
    <row r="98" spans="1:11" x14ac:dyDescent="0.25">
      <c r="A98" s="27" t="s">
        <v>368</v>
      </c>
      <c r="B98" s="27" t="s">
        <v>367</v>
      </c>
      <c r="C98" s="27" t="s">
        <v>40</v>
      </c>
      <c r="D98" s="27" t="s">
        <v>163</v>
      </c>
      <c r="E98" s="23">
        <v>83640</v>
      </c>
      <c r="F98" s="31">
        <f>IFERROR(VLOOKUP(A98,'Источник по продажам'!B:H,7,0),0)</f>
        <v>1977.6923076923076</v>
      </c>
      <c r="G98" s="18">
        <f t="shared" si="4"/>
        <v>42</v>
      </c>
      <c r="H98" t="str">
        <f t="shared" si="5"/>
        <v>СЛТ</v>
      </c>
      <c r="I98" s="31">
        <f>IFERROR(VLOOKUP(A98,'Источник по продажам'!B:I,8,0),0)</f>
        <v>210</v>
      </c>
      <c r="K98" s="33">
        <f t="shared" si="3"/>
        <v>9136938.4615384601</v>
      </c>
    </row>
    <row r="99" spans="1:11" x14ac:dyDescent="0.25">
      <c r="A99" s="27" t="s">
        <v>368</v>
      </c>
      <c r="B99" s="27" t="s">
        <v>367</v>
      </c>
      <c r="C99" s="27" t="s">
        <v>40</v>
      </c>
      <c r="D99" s="27" t="s">
        <v>164</v>
      </c>
      <c r="E99" s="23">
        <v>15120</v>
      </c>
      <c r="F99" s="31">
        <f>IFERROR(VLOOKUP(A99,'Источник по продажам'!B:H,7,0),0)</f>
        <v>1977.6923076923076</v>
      </c>
      <c r="G99" s="18">
        <f t="shared" si="4"/>
        <v>8</v>
      </c>
      <c r="H99" t="str">
        <f t="shared" si="5"/>
        <v>Оптимальная оборачиваемость</v>
      </c>
      <c r="I99" s="31">
        <f>IFERROR(VLOOKUP(A99,'Источник по продажам'!B:I,8,0),0)</f>
        <v>210</v>
      </c>
      <c r="K99" s="33" t="str">
        <f t="shared" si="3"/>
        <v/>
      </c>
    </row>
    <row r="100" spans="1:11" x14ac:dyDescent="0.25">
      <c r="A100" s="27" t="s">
        <v>365</v>
      </c>
      <c r="B100" s="27" t="s">
        <v>362</v>
      </c>
      <c r="C100" s="27" t="s">
        <v>39</v>
      </c>
      <c r="D100" s="27" t="s">
        <v>138</v>
      </c>
      <c r="E100" s="23">
        <v>9284</v>
      </c>
      <c r="F100" s="31">
        <f>IFERROR(VLOOKUP(A100,'Источник по продажам'!B:H,7,0),0)</f>
        <v>7978.4615384615381</v>
      </c>
      <c r="G100" s="18">
        <f t="shared" si="4"/>
        <v>1</v>
      </c>
      <c r="H100" t="str">
        <f t="shared" si="5"/>
        <v>Низкая оборачиваемость, месяц не обеспечен</v>
      </c>
      <c r="I100" s="31">
        <f>IFERROR(VLOOKUP(A100,'Источник по продажам'!B:I,8,0),0)</f>
        <v>208.58</v>
      </c>
      <c r="K100" s="33" t="str">
        <f t="shared" si="3"/>
        <v/>
      </c>
    </row>
    <row r="101" spans="1:11" x14ac:dyDescent="0.25">
      <c r="A101" s="27" t="s">
        <v>363</v>
      </c>
      <c r="B101" s="27" t="s">
        <v>362</v>
      </c>
      <c r="C101" s="27" t="s">
        <v>39</v>
      </c>
      <c r="D101" s="27" t="s">
        <v>162</v>
      </c>
      <c r="E101" s="23">
        <v>23520</v>
      </c>
      <c r="F101" s="31">
        <f>IFERROR(VLOOKUP(A101,'Источник по продажам'!B:H,7,0),0)</f>
        <v>3249.2307692307691</v>
      </c>
      <c r="G101" s="18">
        <f t="shared" si="4"/>
        <v>7</v>
      </c>
      <c r="H101" t="str">
        <f t="shared" si="5"/>
        <v>Оптимальная оборачиваемость</v>
      </c>
      <c r="I101" s="31">
        <f>IFERROR(VLOOKUP(A101,'Источник по продажам'!B:I,8,0),0)</f>
        <v>203</v>
      </c>
      <c r="K101" s="33" t="str">
        <f t="shared" si="3"/>
        <v/>
      </c>
    </row>
    <row r="102" spans="1:11" x14ac:dyDescent="0.25">
      <c r="A102" s="27" t="s">
        <v>768</v>
      </c>
      <c r="B102" s="27" t="s">
        <v>767</v>
      </c>
      <c r="C102" s="27" t="s">
        <v>128</v>
      </c>
      <c r="D102" s="27" t="s">
        <v>163</v>
      </c>
      <c r="E102" s="23">
        <v>93738</v>
      </c>
      <c r="F102" s="31">
        <f>IFERROR(VLOOKUP(A102,'Источник по продажам'!B:H,7,0),0)</f>
        <v>672.30769230769226</v>
      </c>
      <c r="G102" s="18">
        <f t="shared" si="4"/>
        <v>52</v>
      </c>
      <c r="H102" t="str">
        <f t="shared" si="5"/>
        <v>Оборачиваемость стока более года, неликвид</v>
      </c>
      <c r="I102" s="31">
        <f>IFERROR(VLOOKUP(A102,'Источник по продажам'!B:I,8,0),0)</f>
        <v>205.81</v>
      </c>
      <c r="K102" s="33">
        <f t="shared" si="3"/>
        <v>19292217.780000001</v>
      </c>
    </row>
    <row r="103" spans="1:11" x14ac:dyDescent="0.25">
      <c r="A103" s="27" t="s">
        <v>726</v>
      </c>
      <c r="B103" s="27" t="s">
        <v>725</v>
      </c>
      <c r="C103" s="27" t="s">
        <v>118</v>
      </c>
      <c r="D103" s="27" t="s">
        <v>139</v>
      </c>
      <c r="E103" s="22">
        <v>6</v>
      </c>
      <c r="F103" s="31">
        <f>IFERROR(VLOOKUP(A103,'Источник по продажам'!B:H,7,0),0)</f>
        <v>3.4615384615384617</v>
      </c>
      <c r="G103" s="18">
        <f t="shared" si="4"/>
        <v>2</v>
      </c>
      <c r="H103" t="str">
        <f t="shared" si="5"/>
        <v>Остаток не функционален</v>
      </c>
      <c r="I103" s="31">
        <f>IFERROR(VLOOKUP(A103,'Источник по продажам'!B:I,8,0),0)</f>
        <v>125</v>
      </c>
      <c r="K103" s="33">
        <f t="shared" si="3"/>
        <v>750</v>
      </c>
    </row>
    <row r="104" spans="1:11" x14ac:dyDescent="0.25">
      <c r="A104" s="27" t="s">
        <v>857</v>
      </c>
      <c r="B104" s="27" t="s">
        <v>858</v>
      </c>
      <c r="C104" s="27" t="s">
        <v>201</v>
      </c>
      <c r="D104" s="27" t="s">
        <v>139</v>
      </c>
      <c r="E104" s="23">
        <v>12176</v>
      </c>
      <c r="F104" s="31">
        <f>IFERROR(VLOOKUP(A104,'Источник по продажам'!B:H,7,0),0)</f>
        <v>0</v>
      </c>
      <c r="G104" s="18">
        <f t="shared" si="4"/>
        <v>52</v>
      </c>
      <c r="H104" t="str">
        <f t="shared" si="5"/>
        <v>Оборачиваемость стока более года, неликвид</v>
      </c>
      <c r="I104" s="31">
        <f>IFERROR(VLOOKUP(A104,'Источник по продажам'!B:I,8,0),0)</f>
        <v>0</v>
      </c>
      <c r="K104" s="33">
        <f t="shared" si="3"/>
        <v>0</v>
      </c>
    </row>
    <row r="105" spans="1:11" x14ac:dyDescent="0.25">
      <c r="A105" s="27" t="s">
        <v>783</v>
      </c>
      <c r="B105" s="27" t="s">
        <v>782</v>
      </c>
      <c r="C105" s="27" t="s">
        <v>133</v>
      </c>
      <c r="D105" s="27" t="s">
        <v>139</v>
      </c>
      <c r="E105" s="22">
        <v>5</v>
      </c>
      <c r="F105" s="31">
        <f>IFERROR(VLOOKUP(A105,'Источник по продажам'!B:H,7,0),0)</f>
        <v>2.7692307692307692</v>
      </c>
      <c r="G105" s="18">
        <f t="shared" si="4"/>
        <v>2</v>
      </c>
      <c r="H105" t="str">
        <f t="shared" si="5"/>
        <v>Остаток не функционален</v>
      </c>
      <c r="I105" s="31">
        <f>IFERROR(VLOOKUP(A105,'Источник по продажам'!B:I,8,0),0)</f>
        <v>235</v>
      </c>
      <c r="K105" s="33">
        <f t="shared" si="3"/>
        <v>1175</v>
      </c>
    </row>
    <row r="106" spans="1:11" x14ac:dyDescent="0.25">
      <c r="A106" s="27" t="s">
        <v>789</v>
      </c>
      <c r="B106" s="27" t="s">
        <v>788</v>
      </c>
      <c r="C106" s="27" t="s">
        <v>134</v>
      </c>
      <c r="D106" s="27" t="s">
        <v>139</v>
      </c>
      <c r="E106" s="22">
        <v>4</v>
      </c>
      <c r="F106" s="31">
        <f>IFERROR(VLOOKUP(A106,'Источник по продажам'!B:H,7,0),0)</f>
        <v>3.2307692307692308</v>
      </c>
      <c r="G106" s="18">
        <f t="shared" si="4"/>
        <v>1</v>
      </c>
      <c r="H106" t="str">
        <f t="shared" si="5"/>
        <v>Остаток не функционален</v>
      </c>
      <c r="I106" s="31">
        <f>IFERROR(VLOOKUP(A106,'Источник по продажам'!B:I,8,0),0)</f>
        <v>235</v>
      </c>
      <c r="K106" s="33">
        <f t="shared" si="3"/>
        <v>940</v>
      </c>
    </row>
    <row r="107" spans="1:11" x14ac:dyDescent="0.25">
      <c r="A107" s="27" t="s">
        <v>221</v>
      </c>
      <c r="B107" s="27" t="s">
        <v>220</v>
      </c>
      <c r="C107" s="27" t="s">
        <v>11</v>
      </c>
      <c r="D107" s="27" t="s">
        <v>139</v>
      </c>
      <c r="E107" s="22">
        <v>930</v>
      </c>
      <c r="F107" s="31">
        <f>IFERROR(VLOOKUP(A107,'Источник по продажам'!B:H,7,0),0)</f>
        <v>127.61538461538461</v>
      </c>
      <c r="G107" s="18">
        <f t="shared" si="4"/>
        <v>7</v>
      </c>
      <c r="H107" t="str">
        <f t="shared" si="5"/>
        <v>Оптимальная оборачиваемость</v>
      </c>
      <c r="I107" s="31">
        <f>IFERROR(VLOOKUP(A107,'Источник по продажам'!B:I,8,0),0)</f>
        <v>294.51</v>
      </c>
      <c r="K107" s="33" t="str">
        <f t="shared" si="3"/>
        <v/>
      </c>
    </row>
    <row r="108" spans="1:11" x14ac:dyDescent="0.25">
      <c r="A108" s="27" t="s">
        <v>861</v>
      </c>
      <c r="B108" s="27" t="s">
        <v>862</v>
      </c>
      <c r="C108" s="27" t="s">
        <v>193</v>
      </c>
      <c r="D108" s="27" t="s">
        <v>146</v>
      </c>
      <c r="E108" s="22">
        <v>27</v>
      </c>
      <c r="F108" s="31">
        <f>IFERROR(VLOOKUP(A108,'Источник по продажам'!B:H,7,0),0)</f>
        <v>0</v>
      </c>
      <c r="G108" s="18">
        <f t="shared" si="4"/>
        <v>52</v>
      </c>
      <c r="H108" t="str">
        <f t="shared" si="5"/>
        <v>Остаток не функционален</v>
      </c>
      <c r="I108" s="31">
        <f>IFERROR(VLOOKUP(A108,'Источник по продажам'!B:I,8,0),0)</f>
        <v>0</v>
      </c>
      <c r="K108" s="33">
        <f t="shared" si="3"/>
        <v>0</v>
      </c>
    </row>
    <row r="109" spans="1:11" x14ac:dyDescent="0.25">
      <c r="A109" s="27" t="s">
        <v>516</v>
      </c>
      <c r="B109" s="27" t="s">
        <v>513</v>
      </c>
      <c r="C109" s="27" t="s">
        <v>72</v>
      </c>
      <c r="D109" s="27" t="s">
        <v>139</v>
      </c>
      <c r="E109" s="23">
        <v>10003</v>
      </c>
      <c r="F109" s="31">
        <f>IFERROR(VLOOKUP(A109,'Источник по продажам'!B:H,7,0),0)</f>
        <v>3</v>
      </c>
      <c r="G109" s="18">
        <f t="shared" si="4"/>
        <v>52</v>
      </c>
      <c r="H109" t="str">
        <f t="shared" si="5"/>
        <v>Оборачиваемость стока более года, неликвид</v>
      </c>
      <c r="I109" s="31">
        <f>IFERROR(VLOOKUP(A109,'Источник по продажам'!B:I,8,0),0)</f>
        <v>391.67</v>
      </c>
      <c r="K109" s="33">
        <f t="shared" si="3"/>
        <v>3917875.0100000002</v>
      </c>
    </row>
    <row r="110" spans="1:11" x14ac:dyDescent="0.25">
      <c r="A110" s="27" t="s">
        <v>514</v>
      </c>
      <c r="B110" s="27" t="s">
        <v>513</v>
      </c>
      <c r="C110" s="27" t="s">
        <v>72</v>
      </c>
      <c r="D110" s="27" t="s">
        <v>173</v>
      </c>
      <c r="E110" s="23">
        <v>39389</v>
      </c>
      <c r="F110" s="31">
        <f>IFERROR(VLOOKUP(A110,'Источник по продажам'!B:H,7,0),0)</f>
        <v>967.61538461538464</v>
      </c>
      <c r="G110" s="18">
        <f t="shared" si="4"/>
        <v>41</v>
      </c>
      <c r="H110" t="str">
        <f t="shared" si="5"/>
        <v>СЛТ</v>
      </c>
      <c r="I110" s="31">
        <f>IFERROR(VLOOKUP(A110,'Источник по продажам'!B:I,8,0),0)</f>
        <v>391.55</v>
      </c>
      <c r="K110" s="33">
        <f t="shared" si="3"/>
        <v>7956265.8807692314</v>
      </c>
    </row>
    <row r="111" spans="1:11" x14ac:dyDescent="0.25">
      <c r="A111" s="27" t="s">
        <v>843</v>
      </c>
      <c r="B111" s="27" t="s">
        <v>844</v>
      </c>
      <c r="C111" s="27" t="s">
        <v>174</v>
      </c>
      <c r="D111" s="27" t="s">
        <v>139</v>
      </c>
      <c r="E111" s="22">
        <v>46</v>
      </c>
      <c r="F111" s="31">
        <f>IFERROR(VLOOKUP(A111,'Источник по продажам'!B:H,7,0),0)</f>
        <v>0</v>
      </c>
      <c r="G111" s="18">
        <f t="shared" si="4"/>
        <v>52</v>
      </c>
      <c r="H111" t="str">
        <f t="shared" si="5"/>
        <v>Остаток не функционален</v>
      </c>
      <c r="I111" s="31">
        <f>IFERROR(VLOOKUP(A111,'Источник по продажам'!B:I,8,0),0)</f>
        <v>0</v>
      </c>
      <c r="K111" s="33">
        <f t="shared" si="3"/>
        <v>0</v>
      </c>
    </row>
    <row r="112" spans="1:11" x14ac:dyDescent="0.25">
      <c r="A112" s="27" t="s">
        <v>881</v>
      </c>
      <c r="B112" s="27" t="s">
        <v>508</v>
      </c>
      <c r="C112" s="27" t="s">
        <v>71</v>
      </c>
      <c r="D112" s="27" t="s">
        <v>168</v>
      </c>
      <c r="E112" s="23">
        <v>8119</v>
      </c>
      <c r="F112" s="31">
        <f>IFERROR(VLOOKUP(A112,'Источник по продажам'!B:H,7,0),0)</f>
        <v>0</v>
      </c>
      <c r="G112" s="18">
        <f t="shared" si="4"/>
        <v>52</v>
      </c>
      <c r="H112" t="str">
        <f t="shared" si="5"/>
        <v>Оборачиваемость стока более года, неликвид</v>
      </c>
      <c r="I112" s="31">
        <f>IFERROR(VLOOKUP(A112,'Источник по продажам'!B:I,8,0),0)</f>
        <v>0</v>
      </c>
      <c r="K112" s="33">
        <f t="shared" si="3"/>
        <v>0</v>
      </c>
    </row>
    <row r="113" spans="1:11" x14ac:dyDescent="0.25">
      <c r="A113" s="27" t="s">
        <v>511</v>
      </c>
      <c r="B113" s="27" t="s">
        <v>508</v>
      </c>
      <c r="C113" s="27" t="s">
        <v>71</v>
      </c>
      <c r="D113" s="27" t="s">
        <v>171</v>
      </c>
      <c r="E113" s="23">
        <v>127051</v>
      </c>
      <c r="F113" s="31">
        <f>IFERROR(VLOOKUP(A113,'Источник по продажам'!B:H,7,0),0)</f>
        <v>1078.0384615384614</v>
      </c>
      <c r="G113" s="18">
        <f t="shared" si="4"/>
        <v>52</v>
      </c>
      <c r="H113" t="str">
        <f t="shared" si="5"/>
        <v>Оборачиваемость стока более года, неликвид</v>
      </c>
      <c r="I113" s="31">
        <f>IFERROR(VLOOKUP(A113,'Источник по продажам'!B:I,8,0),0)</f>
        <v>385.6</v>
      </c>
      <c r="K113" s="33">
        <f t="shared" si="3"/>
        <v>48990865.600000001</v>
      </c>
    </row>
    <row r="114" spans="1:11" x14ac:dyDescent="0.25">
      <c r="A114" s="27" t="s">
        <v>509</v>
      </c>
      <c r="B114" s="27" t="s">
        <v>508</v>
      </c>
      <c r="C114" s="27" t="s">
        <v>71</v>
      </c>
      <c r="D114" s="27" t="s">
        <v>169</v>
      </c>
      <c r="E114" s="23">
        <v>27891</v>
      </c>
      <c r="F114" s="31">
        <f>IFERROR(VLOOKUP(A114,'Источник по продажам'!B:H,7,0),0)</f>
        <v>266.30769230769232</v>
      </c>
      <c r="G114" s="18">
        <f t="shared" si="4"/>
        <v>52</v>
      </c>
      <c r="H114" t="str">
        <f t="shared" si="5"/>
        <v>Оборачиваемость стока более года, неликвид</v>
      </c>
      <c r="I114" s="31">
        <f>IFERROR(VLOOKUP(A114,'Источник по продажам'!B:I,8,0),0)</f>
        <v>370</v>
      </c>
      <c r="K114" s="33">
        <f t="shared" si="3"/>
        <v>10319670</v>
      </c>
    </row>
    <row r="115" spans="1:11" x14ac:dyDescent="0.25">
      <c r="A115" s="27" t="s">
        <v>890</v>
      </c>
      <c r="B115" s="27" t="s">
        <v>508</v>
      </c>
      <c r="C115" s="27" t="s">
        <v>71</v>
      </c>
      <c r="D115" s="27" t="s">
        <v>170</v>
      </c>
      <c r="E115" s="23">
        <v>11465</v>
      </c>
      <c r="F115" s="31">
        <f>IFERROR(VLOOKUP(A115,'Источник по продажам'!B:H,7,0),0)</f>
        <v>0</v>
      </c>
      <c r="G115" s="18">
        <f t="shared" si="4"/>
        <v>52</v>
      </c>
      <c r="H115" t="str">
        <f t="shared" si="5"/>
        <v>Оборачиваемость стока более года, неликвид</v>
      </c>
      <c r="I115" s="31">
        <f>IFERROR(VLOOKUP(A115,'Источник по продажам'!B:I,8,0),0)</f>
        <v>0</v>
      </c>
      <c r="K115" s="33">
        <f t="shared" si="3"/>
        <v>0</v>
      </c>
    </row>
    <row r="116" spans="1:11" x14ac:dyDescent="0.25">
      <c r="A116" s="27" t="s">
        <v>404</v>
      </c>
      <c r="B116" s="27" t="s">
        <v>403</v>
      </c>
      <c r="C116" s="27" t="s">
        <v>50</v>
      </c>
      <c r="D116" s="27" t="s">
        <v>146</v>
      </c>
      <c r="E116" s="23">
        <v>48384</v>
      </c>
      <c r="F116" s="31">
        <f>IFERROR(VLOOKUP(A116,'Источник по продажам'!B:H,7,0),0)</f>
        <v>1369.8461538461538</v>
      </c>
      <c r="G116" s="18">
        <f t="shared" si="4"/>
        <v>35</v>
      </c>
      <c r="H116" t="str">
        <f t="shared" si="5"/>
        <v>СЛТ</v>
      </c>
      <c r="I116" s="31">
        <f>IFERROR(VLOOKUP(A116,'Источник по продажам'!B:I,8,0),0)</f>
        <v>203.06</v>
      </c>
      <c r="K116" s="33">
        <f t="shared" si="3"/>
        <v>4172414.4000000004</v>
      </c>
    </row>
    <row r="117" spans="1:11" x14ac:dyDescent="0.25">
      <c r="A117" s="27" t="s">
        <v>741</v>
      </c>
      <c r="B117" s="27" t="s">
        <v>740</v>
      </c>
      <c r="C117" s="27" t="s">
        <v>121</v>
      </c>
      <c r="D117" s="27" t="s">
        <v>138</v>
      </c>
      <c r="E117" s="23">
        <v>12864</v>
      </c>
      <c r="F117" s="31">
        <f>IFERROR(VLOOKUP(A117,'Источник по продажам'!B:H,7,0),0)</f>
        <v>317.53846153846155</v>
      </c>
      <c r="G117" s="18">
        <f t="shared" si="4"/>
        <v>41</v>
      </c>
      <c r="H117" t="str">
        <f t="shared" si="5"/>
        <v>СЛТ</v>
      </c>
      <c r="I117" s="31">
        <f>IFERROR(VLOOKUP(A117,'Источник по продажам'!B:I,8,0),0)</f>
        <v>91.92</v>
      </c>
      <c r="K117" s="33">
        <f t="shared" si="3"/>
        <v>612950.84307692305</v>
      </c>
    </row>
    <row r="118" spans="1:11" x14ac:dyDescent="0.25">
      <c r="A118" s="27" t="s">
        <v>744</v>
      </c>
      <c r="B118" s="27" t="s">
        <v>743</v>
      </c>
      <c r="C118" s="27" t="s">
        <v>122</v>
      </c>
      <c r="D118" s="27" t="s">
        <v>138</v>
      </c>
      <c r="E118" s="23">
        <v>9720</v>
      </c>
      <c r="F118" s="31">
        <f>IFERROR(VLOOKUP(A118,'Источник по продажам'!B:H,7,0),0)</f>
        <v>263.07692307692309</v>
      </c>
      <c r="G118" s="18">
        <f t="shared" si="4"/>
        <v>37</v>
      </c>
      <c r="H118" t="str">
        <f t="shared" si="5"/>
        <v>СЛТ</v>
      </c>
      <c r="I118" s="31">
        <f>IFERROR(VLOOKUP(A118,'Источник по продажам'!B:I,8,0),0)</f>
        <v>119.95</v>
      </c>
      <c r="K118" s="33">
        <f t="shared" si="3"/>
        <v>536453.30769230775</v>
      </c>
    </row>
    <row r="119" spans="1:11" x14ac:dyDescent="0.25">
      <c r="A119" s="27" t="s">
        <v>738</v>
      </c>
      <c r="B119" s="27" t="s">
        <v>737</v>
      </c>
      <c r="C119" s="27" t="s">
        <v>120</v>
      </c>
      <c r="D119" s="27" t="s">
        <v>138</v>
      </c>
      <c r="E119" s="23">
        <v>21720</v>
      </c>
      <c r="F119" s="31">
        <f>IFERROR(VLOOKUP(A119,'Источник по продажам'!B:H,7,0),0)</f>
        <v>332.30769230769232</v>
      </c>
      <c r="G119" s="18">
        <f t="shared" si="4"/>
        <v>52</v>
      </c>
      <c r="H119" t="str">
        <f t="shared" si="5"/>
        <v>Оборачиваемость стока более года, неликвид</v>
      </c>
      <c r="I119" s="31">
        <f>IFERROR(VLOOKUP(A119,'Источник по продажам'!B:I,8,0),0)</f>
        <v>103.85</v>
      </c>
      <c r="K119" s="33">
        <f t="shared" si="3"/>
        <v>2255622</v>
      </c>
    </row>
    <row r="120" spans="1:11" x14ac:dyDescent="0.25">
      <c r="A120" s="27" t="s">
        <v>360</v>
      </c>
      <c r="B120" s="27" t="s">
        <v>359</v>
      </c>
      <c r="C120" s="27" t="s">
        <v>38</v>
      </c>
      <c r="D120" s="27" t="s">
        <v>138</v>
      </c>
      <c r="E120" s="23">
        <v>10660</v>
      </c>
      <c r="F120" s="31">
        <f>IFERROR(VLOOKUP(A120,'Источник по продажам'!B:H,7,0),0)</f>
        <v>157.42307692307693</v>
      </c>
      <c r="G120" s="18">
        <f t="shared" si="4"/>
        <v>52</v>
      </c>
      <c r="H120" t="str">
        <f t="shared" si="5"/>
        <v>Оборачиваемость стока более года, неликвид</v>
      </c>
      <c r="I120" s="31">
        <f>IFERROR(VLOOKUP(A120,'Источник по продажам'!B:I,8,0),0)</f>
        <v>219.32</v>
      </c>
      <c r="K120" s="33">
        <f t="shared" si="3"/>
        <v>2337951.1999999997</v>
      </c>
    </row>
    <row r="121" spans="1:11" x14ac:dyDescent="0.25">
      <c r="A121" s="27" t="s">
        <v>218</v>
      </c>
      <c r="B121" s="27" t="s">
        <v>217</v>
      </c>
      <c r="C121" s="27" t="s">
        <v>10</v>
      </c>
      <c r="D121" s="27" t="s">
        <v>138</v>
      </c>
      <c r="E121" s="23">
        <v>9179</v>
      </c>
      <c r="F121" s="31">
        <f>IFERROR(VLOOKUP(A121,'Источник по продажам'!B:H,7,0),0)</f>
        <v>545.46153846153845</v>
      </c>
      <c r="G121" s="18">
        <f t="shared" si="4"/>
        <v>17</v>
      </c>
      <c r="H121" t="str">
        <f t="shared" si="5"/>
        <v>Оптимальная оборачиваемость</v>
      </c>
      <c r="I121" s="31">
        <f>IFERROR(VLOOKUP(A121,'Источник по продажам'!B:I,8,0),0)</f>
        <v>281.08999999999997</v>
      </c>
      <c r="K121" s="33" t="str">
        <f t="shared" si="3"/>
        <v/>
      </c>
    </row>
    <row r="122" spans="1:11" x14ac:dyDescent="0.25">
      <c r="A122" s="27" t="s">
        <v>756</v>
      </c>
      <c r="B122" s="27" t="s">
        <v>755</v>
      </c>
      <c r="C122" s="27" t="s">
        <v>124</v>
      </c>
      <c r="D122" s="27" t="s">
        <v>138</v>
      </c>
      <c r="E122" s="23">
        <v>6847</v>
      </c>
      <c r="F122" s="31">
        <f>IFERROR(VLOOKUP(A122,'Источник по продажам'!B:H,7,0),0)</f>
        <v>600.96153846153845</v>
      </c>
      <c r="G122" s="18">
        <f t="shared" si="4"/>
        <v>11</v>
      </c>
      <c r="H122" t="str">
        <f t="shared" si="5"/>
        <v>Оптимальная оборачиваемость</v>
      </c>
      <c r="I122" s="31">
        <f>IFERROR(VLOOKUP(A122,'Источник по продажам'!B:I,8,0),0)</f>
        <v>246.17</v>
      </c>
      <c r="K122" s="33" t="str">
        <f t="shared" si="3"/>
        <v/>
      </c>
    </row>
    <row r="123" spans="1:11" x14ac:dyDescent="0.25">
      <c r="A123" s="27" t="s">
        <v>759</v>
      </c>
      <c r="B123" s="27" t="s">
        <v>758</v>
      </c>
      <c r="C123" s="27" t="s">
        <v>125</v>
      </c>
      <c r="D123" s="27" t="s">
        <v>138</v>
      </c>
      <c r="E123" s="22">
        <v>233</v>
      </c>
      <c r="F123" s="31">
        <f>IFERROR(VLOOKUP(A123,'Источник по продажам'!B:H,7,0),0)</f>
        <v>303.65384615384613</v>
      </c>
      <c r="G123" s="18">
        <f t="shared" si="4"/>
        <v>1</v>
      </c>
      <c r="H123" t="str">
        <f t="shared" si="5"/>
        <v>Низкая оборачиваемость, месяц не обеспечен</v>
      </c>
      <c r="I123" s="31">
        <f>IFERROR(VLOOKUP(A123,'Источник по продажам'!B:I,8,0),0)</f>
        <v>229.88</v>
      </c>
      <c r="K123" s="33" t="str">
        <f t="shared" si="3"/>
        <v/>
      </c>
    </row>
    <row r="124" spans="1:11" x14ac:dyDescent="0.25">
      <c r="A124" s="27" t="s">
        <v>762</v>
      </c>
      <c r="B124" s="27" t="s">
        <v>761</v>
      </c>
      <c r="C124" s="27" t="s">
        <v>126</v>
      </c>
      <c r="D124" s="27" t="s">
        <v>138</v>
      </c>
      <c r="E124" s="23">
        <v>9010</v>
      </c>
      <c r="F124" s="31">
        <f>IFERROR(VLOOKUP(A124,'Источник по продажам'!B:H,7,0),0)</f>
        <v>262.96153846153845</v>
      </c>
      <c r="G124" s="18">
        <f t="shared" si="4"/>
        <v>34</v>
      </c>
      <c r="H124" t="str">
        <f t="shared" si="5"/>
        <v>СЛТ</v>
      </c>
      <c r="I124" s="31">
        <f>IFERROR(VLOOKUP(A124,'Источник по продажам'!B:I,8,0),0)</f>
        <v>241.01</v>
      </c>
      <c r="K124" s="33">
        <f t="shared" si="3"/>
        <v>887269.04538461531</v>
      </c>
    </row>
    <row r="125" spans="1:11" x14ac:dyDescent="0.25">
      <c r="A125" s="27" t="s">
        <v>765</v>
      </c>
      <c r="B125" s="27" t="s">
        <v>764</v>
      </c>
      <c r="C125" s="27" t="s">
        <v>127</v>
      </c>
      <c r="D125" s="27" t="s">
        <v>138</v>
      </c>
      <c r="E125" s="23">
        <v>4842</v>
      </c>
      <c r="F125" s="31">
        <f>IFERROR(VLOOKUP(A125,'Источник по продажам'!B:H,7,0),0)</f>
        <v>168.69230769230768</v>
      </c>
      <c r="G125" s="18">
        <f t="shared" si="4"/>
        <v>29</v>
      </c>
      <c r="H125" t="str">
        <f t="shared" si="5"/>
        <v>СЛТ</v>
      </c>
      <c r="I125" s="31">
        <f>IFERROR(VLOOKUP(A125,'Источник по продажам'!B:I,8,0),0)</f>
        <v>234.56</v>
      </c>
      <c r="K125" s="33">
        <f t="shared" si="3"/>
        <v>356116.20923076919</v>
      </c>
    </row>
    <row r="126" spans="1:11" x14ac:dyDescent="0.25">
      <c r="A126" s="27" t="s">
        <v>795</v>
      </c>
      <c r="B126" s="27" t="s">
        <v>794</v>
      </c>
      <c r="C126" s="27" t="s">
        <v>136</v>
      </c>
      <c r="D126" s="27" t="s">
        <v>138</v>
      </c>
      <c r="E126" s="22">
        <v>808</v>
      </c>
      <c r="F126" s="31">
        <f>IFERROR(VLOOKUP(A126,'Источник по продажам'!B:H,7,0),0)</f>
        <v>306.92307692307691</v>
      </c>
      <c r="G126" s="18">
        <f t="shared" si="4"/>
        <v>3</v>
      </c>
      <c r="H126" t="str">
        <f t="shared" si="5"/>
        <v>Низкая оборачиваемость, месяц не обеспечен</v>
      </c>
      <c r="I126" s="31">
        <f>IFERROR(VLOOKUP(A126,'Источник по продажам'!B:I,8,0),0)</f>
        <v>213.15</v>
      </c>
      <c r="K126" s="33" t="str">
        <f t="shared" si="3"/>
        <v/>
      </c>
    </row>
    <row r="127" spans="1:11" x14ac:dyDescent="0.25">
      <c r="A127" s="27" t="s">
        <v>792</v>
      </c>
      <c r="B127" s="27" t="s">
        <v>791</v>
      </c>
      <c r="C127" s="27" t="s">
        <v>135</v>
      </c>
      <c r="D127" s="27" t="s">
        <v>138</v>
      </c>
      <c r="E127" s="23">
        <v>25011</v>
      </c>
      <c r="F127" s="31">
        <f>IFERROR(VLOOKUP(A127,'Источник по продажам'!B:H,7,0),0)</f>
        <v>1224.3461538461538</v>
      </c>
      <c r="G127" s="18">
        <f t="shared" si="4"/>
        <v>20</v>
      </c>
      <c r="H127" t="str">
        <f t="shared" si="5"/>
        <v>Оптимальная оборачиваемость</v>
      </c>
      <c r="I127" s="31">
        <f>IFERROR(VLOOKUP(A127,'Источник по продажам'!B:I,8,0),0)</f>
        <v>175.51</v>
      </c>
      <c r="K127" s="33" t="str">
        <f t="shared" si="3"/>
        <v/>
      </c>
    </row>
    <row r="128" spans="1:11" x14ac:dyDescent="0.25">
      <c r="A128" s="27" t="s">
        <v>882</v>
      </c>
      <c r="B128" s="27" t="s">
        <v>883</v>
      </c>
      <c r="C128" s="27" t="s">
        <v>172</v>
      </c>
      <c r="D128" s="27" t="s">
        <v>138</v>
      </c>
      <c r="E128" s="23">
        <v>4792</v>
      </c>
      <c r="F128" s="31">
        <f>IFERROR(VLOOKUP(A128,'Источник по продажам'!B:H,7,0),0)</f>
        <v>0</v>
      </c>
      <c r="G128" s="18">
        <f t="shared" si="4"/>
        <v>52</v>
      </c>
      <c r="H128" t="str">
        <f t="shared" si="5"/>
        <v>Оборачиваемость стока более года, неликвид</v>
      </c>
      <c r="I128" s="31">
        <f>IFERROR(VLOOKUP(A128,'Источник по продажам'!B:I,8,0),0)</f>
        <v>0</v>
      </c>
      <c r="K128" s="33">
        <f t="shared" si="3"/>
        <v>0</v>
      </c>
    </row>
    <row r="129" spans="1:11" x14ac:dyDescent="0.25">
      <c r="A129" s="27" t="s">
        <v>519</v>
      </c>
      <c r="B129" s="27" t="s">
        <v>518</v>
      </c>
      <c r="C129" s="27" t="s">
        <v>73</v>
      </c>
      <c r="D129" s="27" t="s">
        <v>138</v>
      </c>
      <c r="E129" s="23">
        <v>3054</v>
      </c>
      <c r="F129" s="31">
        <f>IFERROR(VLOOKUP(A129,'Источник по продажам'!B:H,7,0),0)</f>
        <v>11.076923076923077</v>
      </c>
      <c r="G129" s="18">
        <f t="shared" si="4"/>
        <v>52</v>
      </c>
      <c r="H129" t="str">
        <f t="shared" si="5"/>
        <v>Оборачиваемость стока более года, неликвид</v>
      </c>
      <c r="I129" s="31">
        <f>IFERROR(VLOOKUP(A129,'Источник по продажам'!B:I,8,0),0)</f>
        <v>874.52</v>
      </c>
      <c r="K129" s="33">
        <f t="shared" si="3"/>
        <v>2670784.08</v>
      </c>
    </row>
    <row r="130" spans="1:11" x14ac:dyDescent="0.25">
      <c r="A130" s="27" t="s">
        <v>441</v>
      </c>
      <c r="B130" s="27" t="s">
        <v>440</v>
      </c>
      <c r="C130" s="27" t="s">
        <v>61</v>
      </c>
      <c r="D130" s="27" t="s">
        <v>138</v>
      </c>
      <c r="E130" s="23">
        <v>36909</v>
      </c>
      <c r="F130" s="31">
        <f>IFERROR(VLOOKUP(A130,'Источник по продажам'!B:H,7,0),0)</f>
        <v>22481.538461538461</v>
      </c>
      <c r="G130" s="18">
        <f t="shared" si="4"/>
        <v>2</v>
      </c>
      <c r="H130" t="str">
        <f t="shared" si="5"/>
        <v>Низкая оборачиваемость, месяц не обеспечен</v>
      </c>
      <c r="I130" s="31">
        <f>IFERROR(VLOOKUP(A130,'Источник по продажам'!B:I,8,0),0)</f>
        <v>210.04</v>
      </c>
      <c r="K130" s="33" t="str">
        <f t="shared" si="3"/>
        <v/>
      </c>
    </row>
    <row r="131" spans="1:11" x14ac:dyDescent="0.25">
      <c r="A131" s="27" t="s">
        <v>386</v>
      </c>
      <c r="B131" s="27" t="s">
        <v>385</v>
      </c>
      <c r="C131" s="27" t="s">
        <v>46</v>
      </c>
      <c r="D131" s="27" t="s">
        <v>146</v>
      </c>
      <c r="E131" s="23">
        <v>48360</v>
      </c>
      <c r="F131" s="31">
        <f>IFERROR(VLOOKUP(A131,'Источник по продажам'!B:H,7,0),0)</f>
        <v>9466.6153846153848</v>
      </c>
      <c r="G131" s="18">
        <f t="shared" si="4"/>
        <v>5</v>
      </c>
      <c r="H131" t="str">
        <f t="shared" si="5"/>
        <v>Оптимальная оборачиваемость</v>
      </c>
      <c r="I131" s="31">
        <f>IFERROR(VLOOKUP(A131,'Источник по продажам'!B:I,8,0),0)</f>
        <v>203.01</v>
      </c>
      <c r="K131" s="33" t="str">
        <f t="shared" si="3"/>
        <v/>
      </c>
    </row>
    <row r="132" spans="1:11" x14ac:dyDescent="0.25">
      <c r="A132" s="27" t="s">
        <v>774</v>
      </c>
      <c r="B132" s="27" t="s">
        <v>773</v>
      </c>
      <c r="C132" s="27" t="s">
        <v>130</v>
      </c>
      <c r="D132" s="27" t="s">
        <v>146</v>
      </c>
      <c r="E132" s="23">
        <v>21060</v>
      </c>
      <c r="F132" s="31">
        <f>IFERROR(VLOOKUP(A132,'Источник по продажам'!B:H,7,0),0)</f>
        <v>2853</v>
      </c>
      <c r="G132" s="18">
        <f t="shared" si="4"/>
        <v>7</v>
      </c>
      <c r="H132" t="str">
        <f t="shared" si="5"/>
        <v>Оптимальная оборачиваемость</v>
      </c>
      <c r="I132" s="31">
        <f>IFERROR(VLOOKUP(A132,'Источник по продажам'!B:I,8,0),0)</f>
        <v>182.03</v>
      </c>
      <c r="K132" s="33" t="str">
        <f t="shared" si="3"/>
        <v/>
      </c>
    </row>
    <row r="133" spans="1:11" x14ac:dyDescent="0.25">
      <c r="A133" s="27" t="s">
        <v>780</v>
      </c>
      <c r="B133" s="27" t="s">
        <v>779</v>
      </c>
      <c r="C133" s="27" t="s">
        <v>132</v>
      </c>
      <c r="D133" s="27" t="s">
        <v>146</v>
      </c>
      <c r="E133" s="23">
        <v>41340</v>
      </c>
      <c r="F133" s="31">
        <f>IFERROR(VLOOKUP(A133,'Источник по продажам'!B:H,7,0),0)</f>
        <v>3813</v>
      </c>
      <c r="G133" s="18">
        <f t="shared" si="4"/>
        <v>11</v>
      </c>
      <c r="H133" t="str">
        <f t="shared" si="5"/>
        <v>Оптимальная оборачиваемость</v>
      </c>
      <c r="I133" s="31">
        <f>IFERROR(VLOOKUP(A133,'Источник по продажам'!B:I,8,0),0)</f>
        <v>195.02</v>
      </c>
      <c r="K133" s="33" t="str">
        <f t="shared" si="3"/>
        <v/>
      </c>
    </row>
    <row r="134" spans="1:11" x14ac:dyDescent="0.25">
      <c r="A134" s="27" t="s">
        <v>351</v>
      </c>
      <c r="B134" s="27" t="s">
        <v>350</v>
      </c>
      <c r="C134" s="27" t="s">
        <v>37</v>
      </c>
      <c r="D134" s="27" t="s">
        <v>138</v>
      </c>
      <c r="E134" s="23">
        <v>18962</v>
      </c>
      <c r="F134" s="31">
        <f>IFERROR(VLOOKUP(A134,'Источник по продажам'!B:H,7,0),0)</f>
        <v>93.692307692307693</v>
      </c>
      <c r="G134" s="18">
        <f t="shared" si="4"/>
        <v>52</v>
      </c>
      <c r="H134" t="str">
        <f t="shared" si="5"/>
        <v>Оборачиваемость стока более года, неликвид</v>
      </c>
      <c r="I134" s="31">
        <f>IFERROR(VLOOKUP(A134,'Источник по продажам'!B:I,8,0),0)</f>
        <v>225.23</v>
      </c>
      <c r="K134" s="33">
        <f t="shared" si="3"/>
        <v>4270811.26</v>
      </c>
    </row>
    <row r="135" spans="1:11" x14ac:dyDescent="0.25">
      <c r="A135" s="27" t="s">
        <v>602</v>
      </c>
      <c r="B135" s="27" t="s">
        <v>601</v>
      </c>
      <c r="C135" s="27" t="s">
        <v>90</v>
      </c>
      <c r="D135" s="27" t="s">
        <v>138</v>
      </c>
      <c r="E135" s="23">
        <v>29652</v>
      </c>
      <c r="F135" s="31">
        <f>IFERROR(VLOOKUP(A135,'Источник по продажам'!B:H,7,0),0)</f>
        <v>1947.6923076923076</v>
      </c>
      <c r="G135" s="18">
        <f t="shared" si="4"/>
        <v>15</v>
      </c>
      <c r="H135" t="str">
        <f t="shared" si="5"/>
        <v>Оптимальная оборачиваемость</v>
      </c>
      <c r="I135" s="31">
        <f>IFERROR(VLOOKUP(A135,'Источник по продажам'!B:I,8,0),0)</f>
        <v>185.07</v>
      </c>
      <c r="K135" s="33" t="str">
        <f t="shared" si="3"/>
        <v/>
      </c>
    </row>
    <row r="136" spans="1:11" x14ac:dyDescent="0.25">
      <c r="A136" s="27" t="s">
        <v>620</v>
      </c>
      <c r="B136" s="27" t="s">
        <v>619</v>
      </c>
      <c r="C136" s="27" t="s">
        <v>93</v>
      </c>
      <c r="D136" s="27" t="s">
        <v>138</v>
      </c>
      <c r="E136" s="23">
        <v>26299</v>
      </c>
      <c r="F136" s="31">
        <f>IFERROR(VLOOKUP(A136,'Источник по продажам'!B:H,7,0),0)</f>
        <v>3850.3461538461538</v>
      </c>
      <c r="G136" s="18">
        <f t="shared" si="4"/>
        <v>7</v>
      </c>
      <c r="H136" t="str">
        <f t="shared" si="5"/>
        <v>Оптимальная оборачиваемость</v>
      </c>
      <c r="I136" s="31">
        <f>IFERROR(VLOOKUP(A136,'Источник по продажам'!B:I,8,0),0)</f>
        <v>193.54</v>
      </c>
      <c r="K136" s="33" t="str">
        <f t="shared" ref="K136:K197" si="6">IF(H136="Оборачиваемость стока более года, неликвид",IF(I136=0,E136*J136,E136*I136),IF(H136="Оптимальная оборачиваемость","",IF(H136="Остаток не функционален",IF(I136=0,E136*J136,E136*I136),IF(H136="Оптимальная оборачиваемость","",IF(H136="СЛТ",IF(I136=0,F136*(G136-20)*J136,F136*(G136-20)*I136),"")))))</f>
        <v/>
      </c>
    </row>
    <row r="137" spans="1:11" x14ac:dyDescent="0.25">
      <c r="A137" s="27" t="s">
        <v>224</v>
      </c>
      <c r="B137" s="27" t="s">
        <v>223</v>
      </c>
      <c r="C137" s="27" t="s">
        <v>12</v>
      </c>
      <c r="D137" s="27" t="s">
        <v>138</v>
      </c>
      <c r="E137" s="23">
        <v>32730</v>
      </c>
      <c r="F137" s="31">
        <f>IFERROR(VLOOKUP(A137,'Источник по продажам'!B:H,7,0),0)</f>
        <v>1256.3076923076924</v>
      </c>
      <c r="G137" s="18">
        <f t="shared" ref="G137:G197" si="7">ROUND(IF(F137=0,52,IF(E137/F137&gt;52,52,E137/F137)),0)</f>
        <v>26</v>
      </c>
      <c r="H137" t="str">
        <f t="shared" ref="H137:H197" si="8">(IF(E137&lt;120,"Остаток не функционален",IF(G137=52,"Оборачиваемость стока более года, неликвид",IF(G137&lt;4,"Низкая оборачиваемость, месяц не обеспечен",IF(AND(G137&gt;=4,G137&lt;=20),"Оптимальная оборачиваемость",IF(AND(G137&gt;20,G137&lt;52),"СЛТ","Стока нет"))))))</f>
        <v>СЛТ</v>
      </c>
      <c r="I137" s="31">
        <f>IFERROR(VLOOKUP(A137,'Источник по продажам'!B:I,8,0),0)</f>
        <v>134.51</v>
      </c>
      <c r="K137" s="33">
        <f t="shared" si="6"/>
        <v>1013915.6861538461</v>
      </c>
    </row>
    <row r="138" spans="1:11" x14ac:dyDescent="0.25">
      <c r="A138" s="27" t="s">
        <v>227</v>
      </c>
      <c r="B138" s="27" t="s">
        <v>226</v>
      </c>
      <c r="C138" s="27" t="s">
        <v>13</v>
      </c>
      <c r="D138" s="27" t="s">
        <v>138</v>
      </c>
      <c r="E138" s="23">
        <v>9612</v>
      </c>
      <c r="F138" s="31">
        <f>IFERROR(VLOOKUP(A138,'Источник по продажам'!B:H,7,0),0)</f>
        <v>821.07692307692309</v>
      </c>
      <c r="G138" s="18">
        <f t="shared" si="7"/>
        <v>12</v>
      </c>
      <c r="H138" t="str">
        <f t="shared" si="8"/>
        <v>Оптимальная оборачиваемость</v>
      </c>
      <c r="I138" s="31">
        <f>IFERROR(VLOOKUP(A138,'Источник по продажам'!B:I,8,0),0)</f>
        <v>269</v>
      </c>
      <c r="K138" s="33" t="str">
        <f t="shared" si="6"/>
        <v/>
      </c>
    </row>
    <row r="139" spans="1:11" x14ac:dyDescent="0.25">
      <c r="A139" s="27" t="s">
        <v>279</v>
      </c>
      <c r="B139" s="27" t="s">
        <v>276</v>
      </c>
      <c r="C139" s="27" t="s">
        <v>22</v>
      </c>
      <c r="D139" s="27" t="s">
        <v>138</v>
      </c>
      <c r="E139" s="23">
        <v>155595</v>
      </c>
      <c r="F139" s="31">
        <f>IFERROR(VLOOKUP(A139,'Источник по продажам'!B:H,7,0),0)</f>
        <v>21609.615384615383</v>
      </c>
      <c r="G139" s="18">
        <f t="shared" si="7"/>
        <v>7</v>
      </c>
      <c r="H139" t="str">
        <f t="shared" si="8"/>
        <v>Оптимальная оборачиваемость</v>
      </c>
      <c r="I139" s="31">
        <f>IFERROR(VLOOKUP(A139,'Источник по продажам'!B:I,8,0),0)</f>
        <v>269.04000000000002</v>
      </c>
      <c r="K139" s="33" t="str">
        <f t="shared" si="6"/>
        <v/>
      </c>
    </row>
    <row r="140" spans="1:11" x14ac:dyDescent="0.25">
      <c r="A140" s="27" t="s">
        <v>277</v>
      </c>
      <c r="B140" s="27" t="s">
        <v>276</v>
      </c>
      <c r="C140" s="27" t="s">
        <v>22</v>
      </c>
      <c r="D140" s="27" t="s">
        <v>154</v>
      </c>
      <c r="E140" s="23">
        <v>2704</v>
      </c>
      <c r="F140" s="31">
        <f>IFERROR(VLOOKUP(A140,'Источник по продажам'!B:H,7,0),0)</f>
        <v>49.846153846153847</v>
      </c>
      <c r="G140" s="18">
        <f t="shared" si="7"/>
        <v>52</v>
      </c>
      <c r="H140" t="str">
        <f t="shared" si="8"/>
        <v>Оборачиваемость стока более года, неликвид</v>
      </c>
      <c r="I140" s="31">
        <f>IFERROR(VLOOKUP(A140,'Источник по продажам'!B:I,8,0),0)</f>
        <v>299</v>
      </c>
      <c r="K140" s="33">
        <f t="shared" si="6"/>
        <v>808496</v>
      </c>
    </row>
    <row r="141" spans="1:11" x14ac:dyDescent="0.25">
      <c r="A141" s="27" t="s">
        <v>735</v>
      </c>
      <c r="B141" s="27" t="s">
        <v>734</v>
      </c>
      <c r="C141" s="27" t="s">
        <v>119</v>
      </c>
      <c r="D141" s="27" t="s">
        <v>139</v>
      </c>
      <c r="E141" s="23">
        <v>9654</v>
      </c>
      <c r="F141" s="31">
        <f>IFERROR(VLOOKUP(A141,'Источник по продажам'!B:H,7,0),0)</f>
        <v>261.92307692307691</v>
      </c>
      <c r="G141" s="18">
        <f t="shared" si="7"/>
        <v>37</v>
      </c>
      <c r="H141" t="str">
        <f t="shared" si="8"/>
        <v>СЛТ</v>
      </c>
      <c r="I141" s="31">
        <f>IFERROR(VLOOKUP(A141,'Источник по продажам'!B:I,8,0),0)</f>
        <v>120.78</v>
      </c>
      <c r="K141" s="33">
        <f t="shared" si="6"/>
        <v>537796.17692307697</v>
      </c>
    </row>
    <row r="142" spans="1:11" x14ac:dyDescent="0.25">
      <c r="A142" s="27" t="s">
        <v>348</v>
      </c>
      <c r="B142" s="27" t="s">
        <v>347</v>
      </c>
      <c r="C142" s="27" t="s">
        <v>36</v>
      </c>
      <c r="D142" s="27" t="s">
        <v>138</v>
      </c>
      <c r="E142" s="23">
        <v>53130</v>
      </c>
      <c r="F142" s="31">
        <f>IFERROR(VLOOKUP(A142,'Источник по продажам'!B:H,7,0),0)</f>
        <v>217.15384615384616</v>
      </c>
      <c r="G142" s="18">
        <f t="shared" si="7"/>
        <v>52</v>
      </c>
      <c r="H142" t="str">
        <f t="shared" si="8"/>
        <v>Оборачиваемость стока более года, неликвид</v>
      </c>
      <c r="I142" s="31">
        <f>IFERROR(VLOOKUP(A142,'Источник по продажам'!B:I,8,0),0)</f>
        <v>422.51</v>
      </c>
      <c r="K142" s="33">
        <f t="shared" si="6"/>
        <v>22447956.300000001</v>
      </c>
    </row>
    <row r="143" spans="1:11" x14ac:dyDescent="0.25">
      <c r="A143" s="27" t="s">
        <v>717</v>
      </c>
      <c r="B143" s="27" t="s">
        <v>716</v>
      </c>
      <c r="C143" s="27" t="s">
        <v>115</v>
      </c>
      <c r="D143" s="27" t="s">
        <v>195</v>
      </c>
      <c r="E143" s="23">
        <v>7560</v>
      </c>
      <c r="F143" s="31">
        <f>IFERROR(VLOOKUP(A143,'Источник по продажам'!B:H,7,0),0)</f>
        <v>630</v>
      </c>
      <c r="G143" s="18">
        <f t="shared" si="7"/>
        <v>12</v>
      </c>
      <c r="H143" t="str">
        <f t="shared" si="8"/>
        <v>Оптимальная оборачиваемость</v>
      </c>
      <c r="I143" s="31">
        <f>IFERROR(VLOOKUP(A143,'Источник по продажам'!B:I,8,0),0)</f>
        <v>176</v>
      </c>
      <c r="K143" s="33" t="str">
        <f t="shared" si="6"/>
        <v/>
      </c>
    </row>
    <row r="144" spans="1:11" x14ac:dyDescent="0.25">
      <c r="A144" s="27" t="s">
        <v>888</v>
      </c>
      <c r="B144" s="27" t="s">
        <v>889</v>
      </c>
      <c r="C144" s="27" t="s">
        <v>196</v>
      </c>
      <c r="D144" s="27" t="s">
        <v>138</v>
      </c>
      <c r="E144" s="23">
        <v>38592</v>
      </c>
      <c r="F144" s="31">
        <f>IFERROR(VLOOKUP(A144,'Источник по продажам'!B:H,7,0),0)</f>
        <v>0</v>
      </c>
      <c r="G144" s="18">
        <f t="shared" si="7"/>
        <v>52</v>
      </c>
      <c r="H144" t="str">
        <f t="shared" si="8"/>
        <v>Оборачиваемость стока более года, неликвид</v>
      </c>
      <c r="I144" s="31">
        <f>IFERROR(VLOOKUP(A144,'Источник по продажам'!B:I,8,0),0)</f>
        <v>0</v>
      </c>
      <c r="K144" s="33">
        <f t="shared" si="6"/>
        <v>0</v>
      </c>
    </row>
    <row r="145" spans="1:11" x14ac:dyDescent="0.25">
      <c r="A145" s="27" t="s">
        <v>720</v>
      </c>
      <c r="B145" s="27" t="s">
        <v>719</v>
      </c>
      <c r="C145" s="27" t="s">
        <v>116</v>
      </c>
      <c r="D145" s="27" t="s">
        <v>138</v>
      </c>
      <c r="E145" s="23">
        <v>4320</v>
      </c>
      <c r="F145" s="31">
        <f>IFERROR(VLOOKUP(A145,'Источник по продажам'!B:H,7,0),0)</f>
        <v>110.76923076923077</v>
      </c>
      <c r="G145" s="18">
        <f t="shared" si="7"/>
        <v>39</v>
      </c>
      <c r="H145" t="str">
        <f t="shared" si="8"/>
        <v>СЛТ</v>
      </c>
      <c r="I145" s="31">
        <f>IFERROR(VLOOKUP(A145,'Источник по продажам'!B:I,8,0),0)</f>
        <v>176</v>
      </c>
      <c r="K145" s="33">
        <f t="shared" si="6"/>
        <v>370412.30769230775</v>
      </c>
    </row>
    <row r="146" spans="1:11" x14ac:dyDescent="0.25">
      <c r="A146" s="27" t="s">
        <v>886</v>
      </c>
      <c r="B146" s="27" t="s">
        <v>887</v>
      </c>
      <c r="C146" s="27" t="s">
        <v>197</v>
      </c>
      <c r="D146" s="27" t="s">
        <v>138</v>
      </c>
      <c r="E146" s="23">
        <v>4596</v>
      </c>
      <c r="F146" s="31">
        <f>IFERROR(VLOOKUP(A146,'Источник по продажам'!B:H,7,0),0)</f>
        <v>0</v>
      </c>
      <c r="G146" s="18">
        <f t="shared" si="7"/>
        <v>52</v>
      </c>
      <c r="H146" t="str">
        <f t="shared" si="8"/>
        <v>Оборачиваемость стока более года, неликвид</v>
      </c>
      <c r="I146" s="31">
        <f>IFERROR(VLOOKUP(A146,'Источник по продажам'!B:I,8,0),0)</f>
        <v>0</v>
      </c>
      <c r="K146" s="33">
        <f t="shared" si="6"/>
        <v>0</v>
      </c>
    </row>
    <row r="147" spans="1:11" x14ac:dyDescent="0.25">
      <c r="A147" s="27" t="s">
        <v>723</v>
      </c>
      <c r="B147" s="27" t="s">
        <v>722</v>
      </c>
      <c r="C147" s="27" t="s">
        <v>117</v>
      </c>
      <c r="D147" s="27" t="s">
        <v>195</v>
      </c>
      <c r="E147" s="23">
        <v>5760</v>
      </c>
      <c r="F147" s="31">
        <f>IFERROR(VLOOKUP(A147,'Источник по продажам'!B:H,7,0),0)</f>
        <v>678.46153846153845</v>
      </c>
      <c r="G147" s="18">
        <f t="shared" si="7"/>
        <v>8</v>
      </c>
      <c r="H147" t="str">
        <f t="shared" si="8"/>
        <v>Оптимальная оборачиваемость</v>
      </c>
      <c r="I147" s="31">
        <f>IFERROR(VLOOKUP(A147,'Источник по продажам'!B:I,8,0),0)</f>
        <v>176</v>
      </c>
      <c r="K147" s="33" t="str">
        <f t="shared" si="6"/>
        <v/>
      </c>
    </row>
    <row r="148" spans="1:11" x14ac:dyDescent="0.25">
      <c r="A148" s="27" t="s">
        <v>884</v>
      </c>
      <c r="B148" s="27" t="s">
        <v>885</v>
      </c>
      <c r="C148" s="27" t="s">
        <v>198</v>
      </c>
      <c r="D148" s="27" t="s">
        <v>138</v>
      </c>
      <c r="E148" s="23">
        <v>32832</v>
      </c>
      <c r="F148" s="31">
        <f>IFERROR(VLOOKUP(A148,'Источник по продажам'!B:H,7,0),0)</f>
        <v>0</v>
      </c>
      <c r="G148" s="18">
        <f t="shared" si="7"/>
        <v>52</v>
      </c>
      <c r="H148" t="str">
        <f t="shared" si="8"/>
        <v>Оборачиваемость стока более года, неликвид</v>
      </c>
      <c r="I148" s="31">
        <f>IFERROR(VLOOKUP(A148,'Источник по продажам'!B:I,8,0),0)</f>
        <v>0</v>
      </c>
      <c r="K148" s="33">
        <f t="shared" si="6"/>
        <v>0</v>
      </c>
    </row>
    <row r="149" spans="1:11" x14ac:dyDescent="0.25">
      <c r="A149" s="27" t="s">
        <v>303</v>
      </c>
      <c r="B149" s="27" t="s">
        <v>302</v>
      </c>
      <c r="C149" s="27" t="s">
        <v>26</v>
      </c>
      <c r="D149" s="27" t="s">
        <v>146</v>
      </c>
      <c r="E149" s="23">
        <v>10368</v>
      </c>
      <c r="F149" s="31">
        <f>IFERROR(VLOOKUP(A149,'Источник по продажам'!B:H,7,0),0)</f>
        <v>1744.6153846153845</v>
      </c>
      <c r="G149" s="18">
        <f t="shared" si="7"/>
        <v>6</v>
      </c>
      <c r="H149" t="str">
        <f t="shared" si="8"/>
        <v>Оптимальная оборачиваемость</v>
      </c>
      <c r="I149" s="31">
        <f>IFERROR(VLOOKUP(A149,'Источник по продажам'!B:I,8,0),0)</f>
        <v>203.03</v>
      </c>
      <c r="K149" s="33" t="str">
        <f t="shared" si="6"/>
        <v/>
      </c>
    </row>
    <row r="150" spans="1:11" x14ac:dyDescent="0.25">
      <c r="A150" s="27" t="s">
        <v>306</v>
      </c>
      <c r="B150" s="27" t="s">
        <v>305</v>
      </c>
      <c r="C150" s="27" t="s">
        <v>27</v>
      </c>
      <c r="D150" s="27" t="s">
        <v>146</v>
      </c>
      <c r="E150" s="23">
        <v>18144</v>
      </c>
      <c r="F150" s="31">
        <f>IFERROR(VLOOKUP(A150,'Источник по продажам'!B:H,7,0),0)</f>
        <v>1470.4615384615386</v>
      </c>
      <c r="G150" s="18">
        <f t="shared" si="7"/>
        <v>12</v>
      </c>
      <c r="H150" t="str">
        <f t="shared" si="8"/>
        <v>Оптимальная оборачиваемость</v>
      </c>
      <c r="I150" s="31">
        <f>IFERROR(VLOOKUP(A150,'Источник по продажам'!B:I,8,0),0)</f>
        <v>203.03</v>
      </c>
      <c r="K150" s="33" t="str">
        <f t="shared" si="6"/>
        <v/>
      </c>
    </row>
    <row r="151" spans="1:11" x14ac:dyDescent="0.25">
      <c r="A151" s="27" t="s">
        <v>309</v>
      </c>
      <c r="B151" s="27" t="s">
        <v>308</v>
      </c>
      <c r="C151" s="27" t="s">
        <v>28</v>
      </c>
      <c r="D151" s="27" t="s">
        <v>146</v>
      </c>
      <c r="E151" s="23">
        <v>18792</v>
      </c>
      <c r="F151" s="31">
        <f>IFERROR(VLOOKUP(A151,'Источник по продажам'!B:H,7,0),0)</f>
        <v>2118.4615384615386</v>
      </c>
      <c r="G151" s="18">
        <f t="shared" si="7"/>
        <v>9</v>
      </c>
      <c r="H151" t="str">
        <f t="shared" si="8"/>
        <v>Оптимальная оборачиваемость</v>
      </c>
      <c r="I151" s="31">
        <f>IFERROR(VLOOKUP(A151,'Источник по продажам'!B:I,8,0),0)</f>
        <v>203.04</v>
      </c>
      <c r="K151" s="33" t="str">
        <f t="shared" si="6"/>
        <v/>
      </c>
    </row>
    <row r="152" spans="1:11" x14ac:dyDescent="0.25">
      <c r="A152" s="27" t="s">
        <v>545</v>
      </c>
      <c r="B152" s="27" t="s">
        <v>544</v>
      </c>
      <c r="C152" s="27" t="s">
        <v>79</v>
      </c>
      <c r="D152" s="27" t="s">
        <v>138</v>
      </c>
      <c r="E152" s="23">
        <v>147028</v>
      </c>
      <c r="F152" s="31">
        <f>IFERROR(VLOOKUP(A152,'Источник по продажам'!B:H,7,0),0)</f>
        <v>88343.538461538468</v>
      </c>
      <c r="G152" s="18">
        <f t="shared" si="7"/>
        <v>2</v>
      </c>
      <c r="H152" t="str">
        <f t="shared" si="8"/>
        <v>Низкая оборачиваемость, месяц не обеспечен</v>
      </c>
      <c r="I152" s="31">
        <f>IFERROR(VLOOKUP(A152,'Источник по продажам'!B:I,8,0),0)</f>
        <v>74.19</v>
      </c>
      <c r="K152" s="33" t="str">
        <f t="shared" si="6"/>
        <v/>
      </c>
    </row>
    <row r="153" spans="1:11" x14ac:dyDescent="0.25">
      <c r="A153" s="27" t="s">
        <v>641</v>
      </c>
      <c r="B153" s="27" t="s">
        <v>640</v>
      </c>
      <c r="C153" s="27" t="s">
        <v>98</v>
      </c>
      <c r="D153" s="27" t="s">
        <v>138</v>
      </c>
      <c r="E153" s="23">
        <v>25272</v>
      </c>
      <c r="F153" s="31">
        <f>IFERROR(VLOOKUP(A153,'Источник по продажам'!B:H,7,0),0)</f>
        <v>4909.8461538461543</v>
      </c>
      <c r="G153" s="18">
        <f t="shared" si="7"/>
        <v>5</v>
      </c>
      <c r="H153" t="str">
        <f t="shared" si="8"/>
        <v>Оптимальная оборачиваемость</v>
      </c>
      <c r="I153" s="31">
        <f>IFERROR(VLOOKUP(A153,'Источник по продажам'!B:I,8,0),0)</f>
        <v>352</v>
      </c>
      <c r="K153" s="33" t="str">
        <f t="shared" si="6"/>
        <v/>
      </c>
    </row>
    <row r="154" spans="1:11" x14ac:dyDescent="0.25">
      <c r="A154" s="27" t="s">
        <v>285</v>
      </c>
      <c r="B154" s="27" t="s">
        <v>284</v>
      </c>
      <c r="C154" s="27" t="s">
        <v>24</v>
      </c>
      <c r="D154" s="27" t="s">
        <v>138</v>
      </c>
      <c r="E154" s="23">
        <v>59668</v>
      </c>
      <c r="F154" s="31">
        <f>IFERROR(VLOOKUP(A154,'Источник по продажам'!B:H,7,0),0)</f>
        <v>583.15384615384619</v>
      </c>
      <c r="G154" s="18">
        <f t="shared" si="7"/>
        <v>52</v>
      </c>
      <c r="H154" t="str">
        <f t="shared" si="8"/>
        <v>Оборачиваемость стока более года, неликвид</v>
      </c>
      <c r="I154" s="31">
        <f>IFERROR(VLOOKUP(A154,'Источник по продажам'!B:I,8,0),0)</f>
        <v>276.70999999999998</v>
      </c>
      <c r="K154" s="33">
        <f t="shared" si="6"/>
        <v>16510732.279999999</v>
      </c>
    </row>
    <row r="155" spans="1:11" x14ac:dyDescent="0.25">
      <c r="A155" s="27" t="s">
        <v>891</v>
      </c>
      <c r="B155" s="27" t="s">
        <v>892</v>
      </c>
      <c r="C155" s="27" t="s">
        <v>155</v>
      </c>
      <c r="D155" s="27" t="s">
        <v>138</v>
      </c>
      <c r="E155" s="22">
        <v>280</v>
      </c>
      <c r="F155" s="31">
        <f>IFERROR(VLOOKUP(A155,'Источник по продажам'!B:H,7,0),0)</f>
        <v>0</v>
      </c>
      <c r="G155" s="18">
        <f t="shared" si="7"/>
        <v>52</v>
      </c>
      <c r="H155" t="str">
        <f t="shared" si="8"/>
        <v>Оборачиваемость стока более года, неликвид</v>
      </c>
      <c r="I155" s="31">
        <f>IFERROR(VLOOKUP(A155,'Источник по продажам'!B:I,8,0),0)</f>
        <v>0</v>
      </c>
      <c r="K155" s="33">
        <f t="shared" si="6"/>
        <v>0</v>
      </c>
    </row>
    <row r="156" spans="1:11" x14ac:dyDescent="0.25">
      <c r="A156" s="27" t="s">
        <v>557</v>
      </c>
      <c r="B156" s="27" t="s">
        <v>556</v>
      </c>
      <c r="C156" s="27" t="s">
        <v>81</v>
      </c>
      <c r="D156" s="27" t="s">
        <v>138</v>
      </c>
      <c r="E156" s="23">
        <v>227312</v>
      </c>
      <c r="F156" s="31">
        <f>IFERROR(VLOOKUP(A156,'Источник по продажам'!B:H,7,0),0)</f>
        <v>70008.88461538461</v>
      </c>
      <c r="G156" s="18">
        <f t="shared" si="7"/>
        <v>3</v>
      </c>
      <c r="H156" t="str">
        <f t="shared" si="8"/>
        <v>Низкая оборачиваемость, месяц не обеспечен</v>
      </c>
      <c r="I156" s="31">
        <f>IFERROR(VLOOKUP(A156,'Источник по продажам'!B:I,8,0),0)</f>
        <v>185.55</v>
      </c>
      <c r="K156" s="33" t="str">
        <f t="shared" si="6"/>
        <v/>
      </c>
    </row>
    <row r="157" spans="1:11" x14ac:dyDescent="0.25">
      <c r="A157" s="27" t="s">
        <v>590</v>
      </c>
      <c r="B157" s="27" t="s">
        <v>587</v>
      </c>
      <c r="C157" s="27" t="s">
        <v>87</v>
      </c>
      <c r="D157" s="27" t="s">
        <v>183</v>
      </c>
      <c r="E157" s="23">
        <v>7902</v>
      </c>
      <c r="F157" s="31">
        <f>IFERROR(VLOOKUP(A157,'Источник по продажам'!B:H,7,0),0)</f>
        <v>889.38461538461536</v>
      </c>
      <c r="G157" s="18">
        <f t="shared" si="7"/>
        <v>9</v>
      </c>
      <c r="H157" t="str">
        <f t="shared" si="8"/>
        <v>Оптимальная оборачиваемость</v>
      </c>
      <c r="I157" s="31">
        <f>IFERROR(VLOOKUP(A157,'Источник по продажам'!B:I,8,0),0)</f>
        <v>741.07</v>
      </c>
      <c r="K157" s="33" t="str">
        <f t="shared" si="6"/>
        <v/>
      </c>
    </row>
    <row r="158" spans="1:11" x14ac:dyDescent="0.25">
      <c r="A158" s="27" t="s">
        <v>588</v>
      </c>
      <c r="B158" s="27" t="s">
        <v>587</v>
      </c>
      <c r="C158" s="27" t="s">
        <v>87</v>
      </c>
      <c r="D158" s="27" t="s">
        <v>182</v>
      </c>
      <c r="E158" s="23">
        <v>1060</v>
      </c>
      <c r="F158" s="31">
        <f>IFERROR(VLOOKUP(A158,'Источник по продажам'!B:H,7,0),0)</f>
        <v>198.30769230769232</v>
      </c>
      <c r="G158" s="18">
        <f t="shared" si="7"/>
        <v>5</v>
      </c>
      <c r="H158" t="str">
        <f t="shared" si="8"/>
        <v>Оптимальная оборачиваемость</v>
      </c>
      <c r="I158" s="31">
        <f>IFERROR(VLOOKUP(A158,'Источник по продажам'!B:I,8,0),0)</f>
        <v>740</v>
      </c>
      <c r="K158" s="33" t="str">
        <f t="shared" si="6"/>
        <v/>
      </c>
    </row>
    <row r="159" spans="1:11" x14ac:dyDescent="0.25">
      <c r="A159" s="27" t="s">
        <v>530</v>
      </c>
      <c r="B159" s="27" t="s">
        <v>529</v>
      </c>
      <c r="C159" s="27" t="s">
        <v>75</v>
      </c>
      <c r="D159" s="27" t="s">
        <v>138</v>
      </c>
      <c r="E159" s="23">
        <v>35292</v>
      </c>
      <c r="F159" s="31">
        <f>IFERROR(VLOOKUP(A159,'Источник по продажам'!B:H,7,0),0)</f>
        <v>2429.5384615384614</v>
      </c>
      <c r="G159" s="18">
        <f t="shared" si="7"/>
        <v>15</v>
      </c>
      <c r="H159" t="str">
        <f t="shared" si="8"/>
        <v>Оптимальная оборачиваемость</v>
      </c>
      <c r="I159" s="31">
        <f>IFERROR(VLOOKUP(A159,'Источник по продажам'!B:I,8,0),0)</f>
        <v>186.13</v>
      </c>
      <c r="K159" s="33" t="str">
        <f t="shared" si="6"/>
        <v/>
      </c>
    </row>
    <row r="160" spans="1:11" x14ac:dyDescent="0.25">
      <c r="A160" s="27" t="s">
        <v>212</v>
      </c>
      <c r="B160" s="27" t="s">
        <v>211</v>
      </c>
      <c r="C160" s="27" t="s">
        <v>8</v>
      </c>
      <c r="D160" s="27" t="s">
        <v>138</v>
      </c>
      <c r="E160" s="23">
        <v>19046</v>
      </c>
      <c r="F160" s="31">
        <f>IFERROR(VLOOKUP(A160,'Источник по продажам'!B:H,7,0),0)</f>
        <v>13971.153846153846</v>
      </c>
      <c r="G160" s="18">
        <f t="shared" si="7"/>
        <v>1</v>
      </c>
      <c r="H160" t="str">
        <f t="shared" si="8"/>
        <v>Низкая оборачиваемость, месяц не обеспечен</v>
      </c>
      <c r="I160" s="31">
        <f>IFERROR(VLOOKUP(A160,'Источник по продажам'!B:I,8,0),0)</f>
        <v>220.72</v>
      </c>
      <c r="K160" s="33" t="str">
        <f t="shared" si="6"/>
        <v/>
      </c>
    </row>
    <row r="161" spans="1:11" x14ac:dyDescent="0.25">
      <c r="A161" s="27" t="s">
        <v>635</v>
      </c>
      <c r="B161" s="27" t="s">
        <v>634</v>
      </c>
      <c r="C161" s="27" t="s">
        <v>97</v>
      </c>
      <c r="D161" s="27" t="s">
        <v>138</v>
      </c>
      <c r="E161" s="23">
        <v>15203</v>
      </c>
      <c r="F161" s="31">
        <f>IFERROR(VLOOKUP(A161,'Источник по продажам'!B:H,7,0),0)</f>
        <v>74.538461538461533</v>
      </c>
      <c r="G161" s="18">
        <f t="shared" si="7"/>
        <v>52</v>
      </c>
      <c r="H161" t="str">
        <f t="shared" si="8"/>
        <v>Оборачиваемость стока более года, неликвид</v>
      </c>
      <c r="I161" s="31">
        <f>IFERROR(VLOOKUP(A161,'Источник по продажам'!B:I,8,0),0)</f>
        <v>740</v>
      </c>
      <c r="K161" s="33">
        <f t="shared" si="6"/>
        <v>11250220</v>
      </c>
    </row>
    <row r="162" spans="1:11" x14ac:dyDescent="0.25">
      <c r="A162" s="27" t="s">
        <v>679</v>
      </c>
      <c r="B162" s="27" t="s">
        <v>678</v>
      </c>
      <c r="C162" s="27" t="s">
        <v>109</v>
      </c>
      <c r="D162" s="27" t="s">
        <v>138</v>
      </c>
      <c r="E162" s="23">
        <v>41736</v>
      </c>
      <c r="F162" s="31">
        <f>IFERROR(VLOOKUP(A162,'Источник по продажам'!B:H,7,0),0)</f>
        <v>11877.23076923077</v>
      </c>
      <c r="G162" s="18">
        <f t="shared" si="7"/>
        <v>4</v>
      </c>
      <c r="H162" t="str">
        <f t="shared" si="8"/>
        <v>Оптимальная оборачиваемость</v>
      </c>
      <c r="I162" s="31">
        <f>IFERROR(VLOOKUP(A162,'Источник по продажам'!B:I,8,0),0)</f>
        <v>333</v>
      </c>
      <c r="K162" s="33" t="str">
        <f t="shared" si="6"/>
        <v/>
      </c>
    </row>
    <row r="163" spans="1:11" x14ac:dyDescent="0.25">
      <c r="A163" s="27" t="s">
        <v>257</v>
      </c>
      <c r="B163" s="27" t="s">
        <v>256</v>
      </c>
      <c r="C163" s="27" t="s">
        <v>18</v>
      </c>
      <c r="D163" s="27" t="s">
        <v>146</v>
      </c>
      <c r="E163" s="23">
        <v>21888</v>
      </c>
      <c r="F163" s="31">
        <f>IFERROR(VLOOKUP(A163,'Источник по продажам'!B:H,7,0),0)</f>
        <v>17126.307692307691</v>
      </c>
      <c r="G163" s="18">
        <f t="shared" si="7"/>
        <v>1</v>
      </c>
      <c r="H163" t="str">
        <f t="shared" si="8"/>
        <v>Низкая оборачиваемость, месяц не обеспечен</v>
      </c>
      <c r="I163" s="31">
        <f>IFERROR(VLOOKUP(A163,'Источник по продажам'!B:I,8,0),0)</f>
        <v>272.16000000000003</v>
      </c>
      <c r="K163" s="33" t="str">
        <f t="shared" si="6"/>
        <v/>
      </c>
    </row>
    <row r="164" spans="1:11" x14ac:dyDescent="0.25">
      <c r="A164" s="27" t="s">
        <v>899</v>
      </c>
      <c r="B164" s="27" t="s">
        <v>900</v>
      </c>
      <c r="C164" s="27" t="s">
        <v>149</v>
      </c>
      <c r="D164" s="27" t="s">
        <v>139</v>
      </c>
      <c r="E164" s="23">
        <v>2172</v>
      </c>
      <c r="F164" s="31">
        <f>IFERROR(VLOOKUP(A164,'Источник по продажам'!B:H,7,0),0)</f>
        <v>0</v>
      </c>
      <c r="G164" s="18">
        <f t="shared" si="7"/>
        <v>52</v>
      </c>
      <c r="H164" t="str">
        <f t="shared" si="8"/>
        <v>Оборачиваемость стока более года, неликвид</v>
      </c>
      <c r="I164" s="31">
        <f>IFERROR(VLOOKUP(A164,'Источник по продажам'!B:I,8,0),0)</f>
        <v>0</v>
      </c>
      <c r="K164" s="33">
        <f t="shared" si="6"/>
        <v>0</v>
      </c>
    </row>
    <row r="165" spans="1:11" x14ac:dyDescent="0.25">
      <c r="A165" s="27" t="s">
        <v>893</v>
      </c>
      <c r="B165" s="27" t="s">
        <v>894</v>
      </c>
      <c r="C165" s="27" t="s">
        <v>150</v>
      </c>
      <c r="D165" s="27" t="s">
        <v>139</v>
      </c>
      <c r="E165" s="23">
        <v>3581</v>
      </c>
      <c r="F165" s="31">
        <f>IFERROR(VLOOKUP(A165,'Источник по продажам'!B:H,7,0),0)</f>
        <v>0</v>
      </c>
      <c r="G165" s="18">
        <f t="shared" si="7"/>
        <v>52</v>
      </c>
      <c r="H165" t="str">
        <f t="shared" si="8"/>
        <v>Оборачиваемость стока более года, неликвид</v>
      </c>
      <c r="I165" s="31">
        <f>IFERROR(VLOOKUP(A165,'Источник по продажам'!B:I,8,0),0)</f>
        <v>0</v>
      </c>
      <c r="K165" s="33">
        <f t="shared" si="6"/>
        <v>0</v>
      </c>
    </row>
    <row r="166" spans="1:11" x14ac:dyDescent="0.25">
      <c r="A166" s="27" t="s">
        <v>897</v>
      </c>
      <c r="B166" s="27" t="s">
        <v>898</v>
      </c>
      <c r="C166" s="27" t="s">
        <v>152</v>
      </c>
      <c r="D166" s="27" t="s">
        <v>139</v>
      </c>
      <c r="E166" s="23">
        <v>1956</v>
      </c>
      <c r="F166" s="31">
        <f>IFERROR(VLOOKUP(A166,'Источник по продажам'!B:H,7,0),0)</f>
        <v>0</v>
      </c>
      <c r="G166" s="18">
        <f t="shared" si="7"/>
        <v>52</v>
      </c>
      <c r="H166" t="str">
        <f t="shared" si="8"/>
        <v>Оборачиваемость стока более года, неликвид</v>
      </c>
      <c r="I166" s="31">
        <f>IFERROR(VLOOKUP(A166,'Источник по продажам'!B:I,8,0),0)</f>
        <v>0</v>
      </c>
      <c r="K166" s="33">
        <f t="shared" si="6"/>
        <v>0</v>
      </c>
    </row>
    <row r="167" spans="1:11" x14ac:dyDescent="0.25">
      <c r="A167" s="27" t="s">
        <v>895</v>
      </c>
      <c r="B167" s="27" t="s">
        <v>896</v>
      </c>
      <c r="C167" s="27" t="s">
        <v>151</v>
      </c>
      <c r="D167" s="27" t="s">
        <v>139</v>
      </c>
      <c r="E167" s="23">
        <v>2555</v>
      </c>
      <c r="F167" s="31">
        <f>IFERROR(VLOOKUP(A167,'Источник по продажам'!B:H,7,0),0)</f>
        <v>0</v>
      </c>
      <c r="G167" s="18">
        <f t="shared" si="7"/>
        <v>52</v>
      </c>
      <c r="H167" t="str">
        <f t="shared" si="8"/>
        <v>Оборачиваемость стока более года, неликвид</v>
      </c>
      <c r="I167" s="31">
        <f>IFERROR(VLOOKUP(A167,'Источник по продажам'!B:I,8,0),0)</f>
        <v>0</v>
      </c>
      <c r="K167" s="33">
        <f t="shared" si="6"/>
        <v>0</v>
      </c>
    </row>
    <row r="168" spans="1:11" x14ac:dyDescent="0.25">
      <c r="A168" s="27" t="s">
        <v>901</v>
      </c>
      <c r="B168" s="27" t="s">
        <v>902</v>
      </c>
      <c r="C168" s="27" t="s">
        <v>153</v>
      </c>
      <c r="D168" s="27" t="s">
        <v>139</v>
      </c>
      <c r="E168" s="23">
        <v>3432</v>
      </c>
      <c r="F168" s="31">
        <f>IFERROR(VLOOKUP(A168,'Источник по продажам'!B:H,7,0),0)</f>
        <v>0</v>
      </c>
      <c r="G168" s="18">
        <f t="shared" si="7"/>
        <v>52</v>
      </c>
      <c r="H168" t="str">
        <f t="shared" si="8"/>
        <v>Оборачиваемость стока более года, неликвид</v>
      </c>
      <c r="I168" s="31">
        <f>IFERROR(VLOOKUP(A168,'Источник по продажам'!B:I,8,0),0)</f>
        <v>0</v>
      </c>
      <c r="K168" s="33">
        <f t="shared" si="6"/>
        <v>0</v>
      </c>
    </row>
    <row r="169" spans="1:11" x14ac:dyDescent="0.25">
      <c r="A169" s="27" t="s">
        <v>813</v>
      </c>
      <c r="B169" s="27" t="s">
        <v>812</v>
      </c>
      <c r="C169" s="27" t="s">
        <v>137</v>
      </c>
      <c r="D169" s="27" t="s">
        <v>138</v>
      </c>
      <c r="E169" s="23">
        <v>27840</v>
      </c>
      <c r="F169" s="31">
        <f>IFERROR(VLOOKUP(A169,'Источник по продажам'!B:H,7,0),0)</f>
        <v>118.15384615384616</v>
      </c>
      <c r="G169" s="18">
        <f t="shared" si="7"/>
        <v>52</v>
      </c>
      <c r="H169" t="str">
        <f t="shared" si="8"/>
        <v>Оборачиваемость стока более года, неликвид</v>
      </c>
      <c r="I169" s="31">
        <f>IFERROR(VLOOKUP(A169,'Источник по продажам'!B:I,8,0),0)</f>
        <v>285.51</v>
      </c>
      <c r="K169" s="33">
        <f t="shared" si="6"/>
        <v>7948598.3999999994</v>
      </c>
    </row>
    <row r="170" spans="1:11" x14ac:dyDescent="0.25">
      <c r="A170" s="27" t="s">
        <v>577</v>
      </c>
      <c r="B170" s="27" t="s">
        <v>576</v>
      </c>
      <c r="C170" s="27" t="s">
        <v>85</v>
      </c>
      <c r="D170" s="27" t="s">
        <v>138</v>
      </c>
      <c r="E170" s="23">
        <v>28254</v>
      </c>
      <c r="F170" s="31">
        <f>IFERROR(VLOOKUP(A170,'Источник по продажам'!B:H,7,0),0)</f>
        <v>127.61538461538461</v>
      </c>
      <c r="G170" s="18">
        <f t="shared" si="7"/>
        <v>52</v>
      </c>
      <c r="H170" t="str">
        <f t="shared" si="8"/>
        <v>Оборачиваемость стока более года, неликвид</v>
      </c>
      <c r="I170" s="31">
        <f>IFERROR(VLOOKUP(A170,'Источник по продажам'!B:I,8,0),0)</f>
        <v>542.54999999999995</v>
      </c>
      <c r="K170" s="33">
        <f t="shared" si="6"/>
        <v>15329207.699999999</v>
      </c>
    </row>
    <row r="171" spans="1:11" x14ac:dyDescent="0.25">
      <c r="A171" s="27" t="s">
        <v>271</v>
      </c>
      <c r="B171" s="27" t="s">
        <v>270</v>
      </c>
      <c r="C171" s="27" t="s">
        <v>20</v>
      </c>
      <c r="D171" s="27" t="s">
        <v>138</v>
      </c>
      <c r="E171" s="23">
        <v>58908</v>
      </c>
      <c r="F171" s="31">
        <f>IFERROR(VLOOKUP(A171,'Источник по продажам'!B:H,7,0),0)</f>
        <v>25277.076923076922</v>
      </c>
      <c r="G171" s="18">
        <f t="shared" si="7"/>
        <v>2</v>
      </c>
      <c r="H171" t="str">
        <f t="shared" si="8"/>
        <v>Низкая оборачиваемость, месяц не обеспечен</v>
      </c>
      <c r="I171" s="31">
        <f>IFERROR(VLOOKUP(A171,'Источник по продажам'!B:I,8,0),0)</f>
        <v>134.56</v>
      </c>
      <c r="K171" s="33" t="str">
        <f t="shared" si="6"/>
        <v/>
      </c>
    </row>
    <row r="172" spans="1:11" x14ac:dyDescent="0.25">
      <c r="A172" s="27" t="s">
        <v>910</v>
      </c>
      <c r="B172" s="27" t="s">
        <v>270</v>
      </c>
      <c r="C172" s="27" t="s">
        <v>20</v>
      </c>
      <c r="D172" s="27" t="s">
        <v>911</v>
      </c>
      <c r="E172" s="23">
        <v>47520</v>
      </c>
      <c r="F172" s="31">
        <f>IFERROR(VLOOKUP(A172,'Источник по продажам'!B:H,7,0),0)</f>
        <v>0</v>
      </c>
      <c r="G172" s="18">
        <f t="shared" si="7"/>
        <v>52</v>
      </c>
      <c r="H172" t="str">
        <f t="shared" si="8"/>
        <v>Оборачиваемость стока более года, неликвид</v>
      </c>
      <c r="I172" s="31">
        <f>IFERROR(VLOOKUP(A172,'Источник по продажам'!B:I,8,0),0)</f>
        <v>0</v>
      </c>
      <c r="K172" s="33">
        <f t="shared" si="6"/>
        <v>0</v>
      </c>
    </row>
    <row r="173" spans="1:11" x14ac:dyDescent="0.25">
      <c r="A173" s="27" t="s">
        <v>268</v>
      </c>
      <c r="B173" s="27" t="s">
        <v>267</v>
      </c>
      <c r="C173" s="27" t="s">
        <v>19</v>
      </c>
      <c r="D173" s="27" t="s">
        <v>138</v>
      </c>
      <c r="E173" s="23">
        <v>48331</v>
      </c>
      <c r="F173" s="31">
        <f>IFERROR(VLOOKUP(A173,'Источник по продажам'!B:H,7,0),0)</f>
        <v>15469.384615384615</v>
      </c>
      <c r="G173" s="18">
        <f t="shared" si="7"/>
        <v>3</v>
      </c>
      <c r="H173" t="str">
        <f t="shared" si="8"/>
        <v>Низкая оборачиваемость, месяц не обеспечен</v>
      </c>
      <c r="I173" s="31">
        <f>IFERROR(VLOOKUP(A173,'Источник по продажам'!B:I,8,0),0)</f>
        <v>53.9</v>
      </c>
      <c r="K173" s="33" t="str">
        <f t="shared" si="6"/>
        <v/>
      </c>
    </row>
    <row r="174" spans="1:11" x14ac:dyDescent="0.25">
      <c r="A174" s="27" t="s">
        <v>914</v>
      </c>
      <c r="B174" s="27" t="s">
        <v>267</v>
      </c>
      <c r="C174" s="27" t="s">
        <v>19</v>
      </c>
      <c r="D174" s="27" t="s">
        <v>911</v>
      </c>
      <c r="E174" s="23">
        <v>9072</v>
      </c>
      <c r="F174" s="31">
        <f>IFERROR(VLOOKUP(A174,'Источник по продажам'!B:H,7,0),0)</f>
        <v>0</v>
      </c>
      <c r="G174" s="18">
        <f t="shared" si="7"/>
        <v>52</v>
      </c>
      <c r="H174" t="str">
        <f t="shared" si="8"/>
        <v>Оборачиваемость стока более года, неликвид</v>
      </c>
      <c r="I174" s="31">
        <f>IFERROR(VLOOKUP(A174,'Источник по продажам'!B:I,8,0),0)</f>
        <v>0</v>
      </c>
      <c r="K174" s="33">
        <f t="shared" si="6"/>
        <v>0</v>
      </c>
    </row>
    <row r="175" spans="1:11" x14ac:dyDescent="0.25">
      <c r="A175" s="27" t="s">
        <v>230</v>
      </c>
      <c r="B175" s="27" t="s">
        <v>229</v>
      </c>
      <c r="C175" s="27" t="s">
        <v>14</v>
      </c>
      <c r="D175" s="27" t="s">
        <v>138</v>
      </c>
      <c r="E175" s="23">
        <v>17133</v>
      </c>
      <c r="F175" s="31">
        <f>IFERROR(VLOOKUP(A175,'Источник по продажам'!B:H,7,0),0)</f>
        <v>220.30769230769232</v>
      </c>
      <c r="G175" s="18">
        <f t="shared" si="7"/>
        <v>52</v>
      </c>
      <c r="H175" t="str">
        <f t="shared" si="8"/>
        <v>Оборачиваемость стока более года, неликвид</v>
      </c>
      <c r="I175" s="31">
        <f>IFERROR(VLOOKUP(A175,'Источник по продажам'!B:I,8,0),0)</f>
        <v>298.02</v>
      </c>
      <c r="K175" s="33">
        <f t="shared" si="6"/>
        <v>5105976.66</v>
      </c>
    </row>
    <row r="176" spans="1:11" x14ac:dyDescent="0.25">
      <c r="A176" s="27" t="s">
        <v>503</v>
      </c>
      <c r="B176" s="27" t="s">
        <v>502</v>
      </c>
      <c r="C176" s="27" t="s">
        <v>69</v>
      </c>
      <c r="D176" s="27" t="s">
        <v>138</v>
      </c>
      <c r="E176" s="23">
        <v>7572</v>
      </c>
      <c r="F176" s="31">
        <f>IFERROR(VLOOKUP(A176,'Источник по продажам'!B:H,7,0),0)</f>
        <v>107.07692307692308</v>
      </c>
      <c r="G176" s="18">
        <f t="shared" si="7"/>
        <v>52</v>
      </c>
      <c r="H176" t="str">
        <f t="shared" si="8"/>
        <v>Оборачиваемость стока более года, неликвид</v>
      </c>
      <c r="I176" s="31">
        <f>IFERROR(VLOOKUP(A176,'Источник по продажам'!B:I,8,0),0)</f>
        <v>370</v>
      </c>
      <c r="K176" s="33">
        <f t="shared" si="6"/>
        <v>2801640</v>
      </c>
    </row>
    <row r="177" spans="1:11" x14ac:dyDescent="0.25">
      <c r="A177" s="27" t="s">
        <v>506</v>
      </c>
      <c r="B177" s="27" t="s">
        <v>505</v>
      </c>
      <c r="C177" s="27" t="s">
        <v>70</v>
      </c>
      <c r="D177" s="27" t="s">
        <v>138</v>
      </c>
      <c r="E177" s="23">
        <v>3558</v>
      </c>
      <c r="F177" s="31">
        <f>IFERROR(VLOOKUP(A177,'Источник по продажам'!B:H,7,0),0)</f>
        <v>261.46153846153845</v>
      </c>
      <c r="G177" s="18">
        <f t="shared" si="7"/>
        <v>14</v>
      </c>
      <c r="H177" t="str">
        <f t="shared" si="8"/>
        <v>Оптимальная оборачиваемость</v>
      </c>
      <c r="I177" s="31">
        <f>IFERROR(VLOOKUP(A177,'Источник по продажам'!B:I,8,0),0)</f>
        <v>370</v>
      </c>
      <c r="K177" s="33" t="str">
        <f t="shared" si="6"/>
        <v/>
      </c>
    </row>
    <row r="178" spans="1:11" x14ac:dyDescent="0.25">
      <c r="A178" s="27" t="s">
        <v>383</v>
      </c>
      <c r="B178" s="27" t="s">
        <v>382</v>
      </c>
      <c r="C178" s="27" t="s">
        <v>45</v>
      </c>
      <c r="D178" s="27" t="s">
        <v>146</v>
      </c>
      <c r="E178" s="23">
        <v>53760</v>
      </c>
      <c r="F178" s="31">
        <f>IFERROR(VLOOKUP(A178,'Источник по продажам'!B:H,7,0),0)</f>
        <v>1447.3846153846155</v>
      </c>
      <c r="G178" s="18">
        <f t="shared" si="7"/>
        <v>37</v>
      </c>
      <c r="H178" t="str">
        <f t="shared" si="8"/>
        <v>СЛТ</v>
      </c>
      <c r="I178" s="31">
        <f>IFERROR(VLOOKUP(A178,'Источник по продажам'!B:I,8,0),0)</f>
        <v>101.5</v>
      </c>
      <c r="K178" s="33">
        <f t="shared" si="6"/>
        <v>2497462.153846154</v>
      </c>
    </row>
    <row r="179" spans="1:11" x14ac:dyDescent="0.25">
      <c r="A179" s="27" t="s">
        <v>771</v>
      </c>
      <c r="B179" s="27" t="s">
        <v>770</v>
      </c>
      <c r="C179" s="27" t="s">
        <v>129</v>
      </c>
      <c r="D179" s="27" t="s">
        <v>146</v>
      </c>
      <c r="E179" s="23">
        <v>4676</v>
      </c>
      <c r="F179" s="31">
        <f>IFERROR(VLOOKUP(A179,'Источник по продажам'!B:H,7,0),0)</f>
        <v>1550.7692307692307</v>
      </c>
      <c r="G179" s="18">
        <f t="shared" si="7"/>
        <v>3</v>
      </c>
      <c r="H179" t="str">
        <f t="shared" si="8"/>
        <v>Низкая оборачиваемость, месяц не обеспечен</v>
      </c>
      <c r="I179" s="31">
        <f>IFERROR(VLOOKUP(A179,'Источник по продажам'!B:I,8,0),0)</f>
        <v>91</v>
      </c>
      <c r="K179" s="33" t="str">
        <f t="shared" si="6"/>
        <v/>
      </c>
    </row>
    <row r="180" spans="1:11" x14ac:dyDescent="0.25">
      <c r="A180" s="27" t="s">
        <v>777</v>
      </c>
      <c r="B180" s="27" t="s">
        <v>776</v>
      </c>
      <c r="C180" s="27" t="s">
        <v>131</v>
      </c>
      <c r="D180" s="27" t="s">
        <v>146</v>
      </c>
      <c r="E180" s="23">
        <v>24836</v>
      </c>
      <c r="F180" s="31">
        <f>IFERROR(VLOOKUP(A180,'Источник по продажам'!B:H,7,0),0)</f>
        <v>775.38461538461536</v>
      </c>
      <c r="G180" s="18">
        <f t="shared" si="7"/>
        <v>32</v>
      </c>
      <c r="H180" t="str">
        <f t="shared" si="8"/>
        <v>СЛТ</v>
      </c>
      <c r="I180" s="31">
        <f>IFERROR(VLOOKUP(A180,'Источник по продажам'!B:I,8,0),0)</f>
        <v>97.5</v>
      </c>
      <c r="K180" s="33">
        <f t="shared" si="6"/>
        <v>907200</v>
      </c>
    </row>
    <row r="181" spans="1:11" x14ac:dyDescent="0.25">
      <c r="A181" s="27" t="s">
        <v>438</v>
      </c>
      <c r="B181" s="27" t="s">
        <v>437</v>
      </c>
      <c r="C181" s="27" t="s">
        <v>60</v>
      </c>
      <c r="D181" s="27" t="s">
        <v>138</v>
      </c>
      <c r="E181" s="23">
        <v>119891</v>
      </c>
      <c r="F181" s="31">
        <f>IFERROR(VLOOKUP(A181,'Источник по продажам'!B:H,7,0),0)</f>
        <v>3572.3076923076924</v>
      </c>
      <c r="G181" s="18">
        <f t="shared" si="7"/>
        <v>34</v>
      </c>
      <c r="H181" t="str">
        <f t="shared" si="8"/>
        <v>СЛТ</v>
      </c>
      <c r="I181" s="31">
        <f>IFERROR(VLOOKUP(A181,'Источник по продажам'!B:I,8,0),0)</f>
        <v>210</v>
      </c>
      <c r="K181" s="33">
        <f t="shared" si="6"/>
        <v>10502584.615384616</v>
      </c>
    </row>
    <row r="182" spans="1:11" x14ac:dyDescent="0.25">
      <c r="A182" s="27" t="s">
        <v>629</v>
      </c>
      <c r="B182" s="27" t="s">
        <v>628</v>
      </c>
      <c r="C182" s="27" t="s">
        <v>95</v>
      </c>
      <c r="D182" s="27" t="s">
        <v>186</v>
      </c>
      <c r="E182" s="23">
        <v>67403</v>
      </c>
      <c r="F182" s="31">
        <f>IFERROR(VLOOKUP(A182,'Источник по продажам'!B:H,7,0),0)</f>
        <v>5715.6923076923076</v>
      </c>
      <c r="G182" s="18">
        <f t="shared" si="7"/>
        <v>12</v>
      </c>
      <c r="H182" t="str">
        <f t="shared" si="8"/>
        <v>Оптимальная оборачиваемость</v>
      </c>
      <c r="I182" s="31">
        <f>IFERROR(VLOOKUP(A182,'Источник по продажам'!B:I,8,0),0)</f>
        <v>371.09</v>
      </c>
      <c r="K182" s="33" t="str">
        <f t="shared" si="6"/>
        <v/>
      </c>
    </row>
    <row r="183" spans="1:11" x14ac:dyDescent="0.25">
      <c r="A183" s="27" t="s">
        <v>455</v>
      </c>
      <c r="B183" s="27" t="s">
        <v>454</v>
      </c>
      <c r="C183" s="27" t="s">
        <v>63</v>
      </c>
      <c r="D183" s="27" t="s">
        <v>138</v>
      </c>
      <c r="E183" s="23">
        <v>126906</v>
      </c>
      <c r="F183" s="31">
        <f>IFERROR(VLOOKUP(A183,'Источник по продажам'!B:H,7,0),0)</f>
        <v>10295.307692307691</v>
      </c>
      <c r="G183" s="18">
        <f t="shared" si="7"/>
        <v>12</v>
      </c>
      <c r="H183" t="str">
        <f t="shared" si="8"/>
        <v>Оптимальная оборачиваемость</v>
      </c>
      <c r="I183" s="31">
        <f>IFERROR(VLOOKUP(A183,'Источник по продажам'!B:I,8,0),0)</f>
        <v>266.82</v>
      </c>
      <c r="K183" s="33" t="str">
        <f t="shared" si="6"/>
        <v/>
      </c>
    </row>
    <row r="184" spans="1:11" x14ac:dyDescent="0.25">
      <c r="A184" s="27" t="s">
        <v>611</v>
      </c>
      <c r="B184" s="27" t="s">
        <v>610</v>
      </c>
      <c r="C184" s="27" t="s">
        <v>92</v>
      </c>
      <c r="D184" s="27" t="s">
        <v>138</v>
      </c>
      <c r="E184" s="23">
        <v>7464</v>
      </c>
      <c r="F184" s="31">
        <f>IFERROR(VLOOKUP(A184,'Источник по продажам'!B:H,7,0),0)</f>
        <v>607.61538461538464</v>
      </c>
      <c r="G184" s="18">
        <f t="shared" si="7"/>
        <v>12</v>
      </c>
      <c r="H184" t="str">
        <f t="shared" si="8"/>
        <v>Оптимальная оборачиваемость</v>
      </c>
      <c r="I184" s="31">
        <f>IFERROR(VLOOKUP(A184,'Источник по продажам'!B:I,8,0),0)</f>
        <v>370</v>
      </c>
      <c r="K184" s="33" t="str">
        <f t="shared" si="6"/>
        <v/>
      </c>
    </row>
    <row r="185" spans="1:11" x14ac:dyDescent="0.25">
      <c r="A185" s="27" t="s">
        <v>464</v>
      </c>
      <c r="B185" s="27" t="s">
        <v>463</v>
      </c>
      <c r="C185" s="27" t="s">
        <v>66</v>
      </c>
      <c r="D185" s="27" t="s">
        <v>138</v>
      </c>
      <c r="E185" s="23">
        <v>319253</v>
      </c>
      <c r="F185" s="31">
        <f>IFERROR(VLOOKUP(A185,'Источник по продажам'!B:H,7,0),0)</f>
        <v>185.53846153846155</v>
      </c>
      <c r="G185" s="18">
        <f t="shared" si="7"/>
        <v>52</v>
      </c>
      <c r="H185" t="str">
        <f t="shared" si="8"/>
        <v>Оборачиваемость стока более года, неликвид</v>
      </c>
      <c r="I185" s="31">
        <f>IFERROR(VLOOKUP(A185,'Источник по продажам'!B:I,8,0),0)</f>
        <v>179.94</v>
      </c>
      <c r="K185" s="33">
        <f t="shared" si="6"/>
        <v>57446384.82</v>
      </c>
    </row>
    <row r="186" spans="1:11" x14ac:dyDescent="0.25">
      <c r="A186" s="27" t="s">
        <v>470</v>
      </c>
      <c r="B186" s="27" t="s">
        <v>469</v>
      </c>
      <c r="C186" s="27" t="s">
        <v>68</v>
      </c>
      <c r="D186" s="27" t="s">
        <v>138</v>
      </c>
      <c r="E186" s="23">
        <v>313110</v>
      </c>
      <c r="F186" s="31">
        <f>IFERROR(VLOOKUP(A186,'Источник по продажам'!B:H,7,0),0)</f>
        <v>423</v>
      </c>
      <c r="G186" s="18">
        <f t="shared" si="7"/>
        <v>52</v>
      </c>
      <c r="H186" t="str">
        <f t="shared" si="8"/>
        <v>Оборачиваемость стока более года, неликвид</v>
      </c>
      <c r="I186" s="31">
        <f>IFERROR(VLOOKUP(A186,'Источник по продажам'!B:I,8,0),0)</f>
        <v>181.49</v>
      </c>
      <c r="K186" s="33">
        <f t="shared" si="6"/>
        <v>56826333.900000006</v>
      </c>
    </row>
    <row r="187" spans="1:11" x14ac:dyDescent="0.25">
      <c r="A187" s="27" t="s">
        <v>874</v>
      </c>
      <c r="B187" s="27" t="s">
        <v>875</v>
      </c>
      <c r="C187" s="27" t="s">
        <v>203</v>
      </c>
      <c r="D187" s="27" t="s">
        <v>138</v>
      </c>
      <c r="E187" s="23">
        <v>20361</v>
      </c>
      <c r="F187" s="31">
        <f>IFERROR(VLOOKUP(A187,'Источник по продажам'!B:H,7,0),0)</f>
        <v>0</v>
      </c>
      <c r="G187" s="18">
        <f t="shared" si="7"/>
        <v>52</v>
      </c>
      <c r="H187" t="str">
        <f t="shared" si="8"/>
        <v>Оборачиваемость стока более года, неликвид</v>
      </c>
      <c r="I187" s="31">
        <f>IFERROR(VLOOKUP(A187,'Источник по продажам'!B:I,8,0),0)</f>
        <v>0</v>
      </c>
      <c r="K187" s="33">
        <f t="shared" si="6"/>
        <v>0</v>
      </c>
    </row>
    <row r="188" spans="1:11" x14ac:dyDescent="0.25">
      <c r="A188" s="27" t="s">
        <v>903</v>
      </c>
      <c r="B188" s="27" t="s">
        <v>904</v>
      </c>
      <c r="C188" s="27" t="s">
        <v>202</v>
      </c>
      <c r="D188" s="27" t="s">
        <v>138</v>
      </c>
      <c r="E188" s="23">
        <v>20364</v>
      </c>
      <c r="F188" s="31">
        <f>IFERROR(VLOOKUP(A188,'Источник по продажам'!B:H,7,0),0)</f>
        <v>0</v>
      </c>
      <c r="G188" s="18">
        <f t="shared" si="7"/>
        <v>52</v>
      </c>
      <c r="H188" t="str">
        <f t="shared" si="8"/>
        <v>Оборачиваемость стока более года, неликвид</v>
      </c>
      <c r="I188" s="31">
        <f>IFERROR(VLOOKUP(A188,'Источник по продажам'!B:I,8,0),0)</f>
        <v>0</v>
      </c>
      <c r="K188" s="33">
        <f t="shared" si="6"/>
        <v>0</v>
      </c>
    </row>
    <row r="189" spans="1:11" x14ac:dyDescent="0.25">
      <c r="A189" s="27" t="s">
        <v>568</v>
      </c>
      <c r="B189" s="27" t="s">
        <v>567</v>
      </c>
      <c r="C189" s="27" t="s">
        <v>83</v>
      </c>
      <c r="D189" s="27" t="s">
        <v>144</v>
      </c>
      <c r="E189" s="23">
        <v>93920</v>
      </c>
      <c r="F189" s="31">
        <f>IFERROR(VLOOKUP(A189,'Источник по продажам'!B:H,7,0),0)</f>
        <v>11289.538461538461</v>
      </c>
      <c r="G189" s="18">
        <f t="shared" si="7"/>
        <v>8</v>
      </c>
      <c r="H189" t="str">
        <f t="shared" si="8"/>
        <v>Оптимальная оборачиваемость</v>
      </c>
      <c r="I189" s="31">
        <f>IFERROR(VLOOKUP(A189,'Источник по продажам'!B:I,8,0),0)</f>
        <v>370.28</v>
      </c>
      <c r="K189" s="33" t="str">
        <f t="shared" si="6"/>
        <v/>
      </c>
    </row>
    <row r="190" spans="1:11" x14ac:dyDescent="0.25">
      <c r="A190" s="27" t="s">
        <v>536</v>
      </c>
      <c r="B190" s="27" t="s">
        <v>535</v>
      </c>
      <c r="C190" s="27" t="s">
        <v>77</v>
      </c>
      <c r="D190" s="27" t="s">
        <v>138</v>
      </c>
      <c r="E190" s="23">
        <v>32296</v>
      </c>
      <c r="F190" s="31">
        <f>IFERROR(VLOOKUP(A190,'Источник по продажам'!B:H,7,0),0)</f>
        <v>3885.2307692307691</v>
      </c>
      <c r="G190" s="18">
        <f t="shared" si="7"/>
        <v>8</v>
      </c>
      <c r="H190" t="str">
        <f t="shared" si="8"/>
        <v>Оптимальная оборачиваемость</v>
      </c>
      <c r="I190" s="31">
        <f>IFERROR(VLOOKUP(A190,'Источник по продажам'!B:I,8,0),0)</f>
        <v>370.08</v>
      </c>
      <c r="K190" s="33" t="str">
        <f t="shared" si="6"/>
        <v/>
      </c>
    </row>
    <row r="191" spans="1:11" x14ac:dyDescent="0.25">
      <c r="A191" s="27" t="s">
        <v>215</v>
      </c>
      <c r="B191" s="27" t="s">
        <v>214</v>
      </c>
      <c r="C191" s="27" t="s">
        <v>9</v>
      </c>
      <c r="D191" s="27" t="s">
        <v>138</v>
      </c>
      <c r="E191" s="23">
        <v>16944</v>
      </c>
      <c r="F191" s="31">
        <f>IFERROR(VLOOKUP(A191,'Источник по продажам'!B:H,7,0),0)</f>
        <v>225.23076923076923</v>
      </c>
      <c r="G191" s="18">
        <f t="shared" si="7"/>
        <v>52</v>
      </c>
      <c r="H191" t="str">
        <f t="shared" si="8"/>
        <v>Оборачиваемость стока более года, неликвид</v>
      </c>
      <c r="I191" s="31">
        <f>IFERROR(VLOOKUP(A191,'Источник по продажам'!B:I,8,0),0)</f>
        <v>268.54000000000002</v>
      </c>
      <c r="K191" s="33">
        <f t="shared" si="6"/>
        <v>4550141.7600000007</v>
      </c>
    </row>
    <row r="192" spans="1:11" x14ac:dyDescent="0.25">
      <c r="A192" s="27" t="s">
        <v>750</v>
      </c>
      <c r="B192" s="27" t="s">
        <v>749</v>
      </c>
      <c r="C192" s="27" t="s">
        <v>123</v>
      </c>
      <c r="D192" s="27" t="s">
        <v>138</v>
      </c>
      <c r="E192" s="23">
        <v>240444</v>
      </c>
      <c r="F192" s="31">
        <f>IFERROR(VLOOKUP(A192,'Источник по продажам'!B:H,7,0),0)</f>
        <v>2714.3076923076924</v>
      </c>
      <c r="G192" s="18">
        <f t="shared" si="7"/>
        <v>52</v>
      </c>
      <c r="H192" t="str">
        <f t="shared" si="8"/>
        <v>Оборачиваемость стока более года, неликвид</v>
      </c>
      <c r="I192" s="31">
        <f>IFERROR(VLOOKUP(A192,'Источник по продажам'!B:I,8,0),0)</f>
        <v>202.01</v>
      </c>
      <c r="K192" s="33">
        <f t="shared" si="6"/>
        <v>48572092.439999998</v>
      </c>
    </row>
    <row r="193" spans="1:11" x14ac:dyDescent="0.25">
      <c r="A193" s="27" t="s">
        <v>905</v>
      </c>
      <c r="B193" s="27" t="s">
        <v>906</v>
      </c>
      <c r="C193" s="27" t="s">
        <v>907</v>
      </c>
      <c r="D193" s="27" t="s">
        <v>138</v>
      </c>
      <c r="E193" s="23">
        <v>64890</v>
      </c>
      <c r="F193" s="31">
        <f>IFERROR(VLOOKUP(A193,'Источник по продажам'!B:H,7,0),0)</f>
        <v>0</v>
      </c>
      <c r="G193" s="18">
        <f t="shared" si="7"/>
        <v>52</v>
      </c>
      <c r="H193" t="str">
        <f t="shared" si="8"/>
        <v>Оборачиваемость стока более года, неликвид</v>
      </c>
      <c r="I193" s="31">
        <f>IFERROR(VLOOKUP(A193,'Источник по продажам'!B:I,8,0),0)</f>
        <v>0</v>
      </c>
      <c r="K193" s="33">
        <f t="shared" si="6"/>
        <v>0</v>
      </c>
    </row>
    <row r="194" spans="1:11" x14ac:dyDescent="0.25">
      <c r="A194" s="27" t="s">
        <v>908</v>
      </c>
      <c r="B194" s="27" t="s">
        <v>909</v>
      </c>
      <c r="C194" s="27" t="s">
        <v>145</v>
      </c>
      <c r="D194" s="27" t="s">
        <v>146</v>
      </c>
      <c r="E194" s="23">
        <v>48445</v>
      </c>
      <c r="F194" s="31">
        <f>IFERROR(VLOOKUP(A194,'Источник по продажам'!B:H,7,0),0)</f>
        <v>0</v>
      </c>
      <c r="G194" s="18">
        <f t="shared" si="7"/>
        <v>52</v>
      </c>
      <c r="H194" t="str">
        <f t="shared" si="8"/>
        <v>Оборачиваемость стока более года, неликвид</v>
      </c>
      <c r="I194" s="31">
        <f>IFERROR(VLOOKUP(A194,'Источник по продажам'!B:I,8,0),0)</f>
        <v>0</v>
      </c>
      <c r="K194" s="33">
        <f t="shared" si="6"/>
        <v>0</v>
      </c>
    </row>
    <row r="195" spans="1:11" x14ac:dyDescent="0.25">
      <c r="A195" s="27" t="s">
        <v>315</v>
      </c>
      <c r="B195" s="27" t="s">
        <v>314</v>
      </c>
      <c r="C195" s="27" t="s">
        <v>29</v>
      </c>
      <c r="D195" s="27" t="s">
        <v>139</v>
      </c>
      <c r="E195" s="22">
        <v>744</v>
      </c>
      <c r="F195" s="31">
        <f>IFERROR(VLOOKUP(A195,'Источник по продажам'!B:H,7,0),0)</f>
        <v>4.615384615384615</v>
      </c>
      <c r="G195" s="18">
        <f t="shared" si="7"/>
        <v>52</v>
      </c>
      <c r="H195" t="str">
        <f t="shared" si="8"/>
        <v>Оборачиваемость стока более года, неликвид</v>
      </c>
      <c r="I195" s="31">
        <f>IFERROR(VLOOKUP(A195,'Источник по продажам'!B:I,8,0),0)</f>
        <v>344.31</v>
      </c>
      <c r="K195" s="33">
        <f t="shared" si="6"/>
        <v>256166.64</v>
      </c>
    </row>
    <row r="196" spans="1:11" x14ac:dyDescent="0.25">
      <c r="A196" s="27" t="s">
        <v>912</v>
      </c>
      <c r="B196" s="27" t="s">
        <v>913</v>
      </c>
      <c r="C196" s="27" t="s">
        <v>156</v>
      </c>
      <c r="D196" s="27" t="s">
        <v>139</v>
      </c>
      <c r="E196" s="23">
        <v>7680</v>
      </c>
      <c r="F196" s="31">
        <f>IFERROR(VLOOKUP(A196,'Источник по продажам'!B:H,7,0),0)</f>
        <v>0</v>
      </c>
      <c r="G196" s="18">
        <f t="shared" si="7"/>
        <v>52</v>
      </c>
      <c r="H196" t="str">
        <f t="shared" si="8"/>
        <v>Оборачиваемость стока более года, неликвид</v>
      </c>
      <c r="I196" s="31">
        <f>IFERROR(VLOOKUP(A196,'Источник по продажам'!B:I,8,0),0)</f>
        <v>0</v>
      </c>
      <c r="K196" s="33">
        <f t="shared" si="6"/>
        <v>0</v>
      </c>
    </row>
    <row r="197" spans="1:11" x14ac:dyDescent="0.25">
      <c r="A197" s="25" t="s">
        <v>5</v>
      </c>
      <c r="B197" s="25"/>
      <c r="C197" s="25"/>
      <c r="D197" s="25"/>
      <c r="E197" s="24">
        <v>6751059</v>
      </c>
      <c r="F197" s="31">
        <f>IFERROR(VLOOKUP(A197,'Источник по продажам'!B:H,7,0),0)</f>
        <v>0</v>
      </c>
      <c r="G197" s="18">
        <f t="shared" si="7"/>
        <v>52</v>
      </c>
      <c r="H197" t="str">
        <f t="shared" si="8"/>
        <v>Оборачиваемость стока более года, неликвид</v>
      </c>
      <c r="I197" s="31">
        <f>IFERROR(VLOOKUP(A197,'Источник по продажам'!B:I,8,0),0)</f>
        <v>0</v>
      </c>
      <c r="K197" s="33">
        <f t="shared" si="6"/>
        <v>0</v>
      </c>
    </row>
  </sheetData>
  <autoFilter ref="A7:K197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Источник по продажам</vt:lpstr>
      <vt:lpstr>Оборачиваемость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Млечкова Анастасия Анатольевна</dc:creator>
  <cp:lastModifiedBy>Соболев Василий</cp:lastModifiedBy>
  <dcterms:created xsi:type="dcterms:W3CDTF">2021-07-21T14:51:57Z</dcterms:created>
  <dcterms:modified xsi:type="dcterms:W3CDTF">2021-08-02T14:52:34Z</dcterms:modified>
</cp:coreProperties>
</file>