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<sst xmlns="http://schemas.openxmlformats.org/spreadsheetml/2006/main" count="39" uniqueCount="34">
  <si>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Планы продаж</t>
  </si>
  <si>
    <t>Период: Апрель 2021 г.</t>
  </si>
  <si>
    <t>Показатели: Количество(Ед. отчетов); Стоимость в валюте упр. учета(С НДС);</t>
  </si>
  <si>
    <t>Группировки строк: Контрагент.Основной менеджер покупателя (Элементы); Контрагент (Элементы); Номенклатура (Элементы); Характеристика номенклатуры (Элементы);</t>
  </si>
  <si>
    <t>Контрагент.Основной менеджер покупателя</t>
  </si>
  <si>
    <t>Количество</t>
  </si>
  <si>
    <t>Стоимость
в валюте упр. учета</t>
  </si>
  <si>
    <t>Контрагент</t>
  </si>
  <si>
    <t>Ед. отчетов</t>
  </si>
  <si>
    <t>С НДС</t>
  </si>
  <si>
    <t>Номенклатура</t>
  </si>
  <si>
    <t>Характеристика номенклатуры</t>
  </si>
  <si>
    <t>Пищевая фабрика ООО</t>
  </si>
  <si>
    <t>120*190*65 3-х шовный пакет PA/PE В</t>
  </si>
  <si>
    <t>Без печати</t>
  </si>
  <si>
    <t>250*64 Полотно РЕТ12/PET12Мет/PE40</t>
  </si>
  <si>
    <t>Пищевая фабрика Семечки Крупняшки 100 г (1260)</t>
  </si>
  <si>
    <t>Пищевая фабрика Семечки Крупняшки Соленые 100 г (1286)</t>
  </si>
  <si>
    <t>Барнаульский МК АО</t>
  </si>
  <si>
    <t>180*250*60 3-х шовный пакет PA/PE А</t>
  </si>
  <si>
    <t>Творог 2% Лакт Большое</t>
  </si>
  <si>
    <t>245*350+40*27 Викет-пакет ПРОЗРАЧНЫЙ</t>
  </si>
  <si>
    <t>Центр логистики  Мытые Овощи ФИОЛЕТ Идрис</t>
  </si>
  <si>
    <t>320*52 Полотно РЕТ12/РЕ40</t>
  </si>
  <si>
    <t>370*52 Полотно РЕТ12/РЕ40 peel</t>
  </si>
  <si>
    <t>Итог</t>
  </si>
  <si>
    <t>Цена</t>
  </si>
  <si>
    <t>Цена                   (вид цен Базовая)</t>
  </si>
  <si>
    <t>Наценка</t>
  </si>
  <si>
    <t>%</t>
  </si>
  <si>
    <t>Наценка (Руб)</t>
  </si>
  <si>
    <t>Богданов</t>
  </si>
  <si>
    <t xml:space="preserve">Центр Логистики </t>
  </si>
  <si>
    <t>ТД ООО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</si>
</sst>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9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vertical="top" wrapText="1" indent="1"/>
    </xf>
    <xf numFmtId="4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vertical="top" wrapText="1" indent="2"/>
    </xf>
    <xf numFmtId="0" fontId="4" fillId="34" borderId="10" xfId="0" applyNumberFormat="1" applyFont="1" applyFill="1" applyBorder="1" applyAlignment="1">
      <alignment vertical="top" wrapText="1" indent="3"/>
    </xf>
    <xf numFmtId="4" fontId="4" fillId="34" borderId="10" xfId="0" applyNumberFormat="1" applyFont="1" applyFill="1" applyBorder="1" applyAlignment="1">
      <alignment horizontal="right" vertical="top" wrapText="1"/>
    </xf>
    <xf numFmtId="10" fontId="4" fillId="34" borderId="10" xfId="0" applyNumberFormat="1" applyFont="1" applyFill="1" applyBorder="1" applyAlignment="1">
      <alignment horizontal="right" vertical="top" wrapText="1"/>
    </xf>
    <xf numFmtId="10" fontId="2" fillId="33" borderId="10" xfId="0" applyNumberFormat="1" applyFont="1" applyFill="1" applyBorder="1" applyAlignment="1">
      <alignment horizontal="right" vertical="top" wrapText="1"/>
    </xf>
    <xf numFmtId="10" fontId="3" fillId="34" borderId="10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H30"/>
  <sheetViews>
    <sheetView tabSelected="1" zoomScalePageLayoutView="0" workbookViewId="0" topLeftCell="A1">
      <selection activeCell="B20" sqref="B20"/>
    </sheetView>
  </sheetViews>
  <sheetFormatPr defaultColWidth="10.66015625" defaultRowHeight="11.25" outlineLevelRow="3"/>
  <cols>
    <col min="1" max="1" width="2.33203125" style="0" customWidth="1"/>
    <col min="2" max="2" width="59.5" style="0" customWidth="1"/>
    <col min="3" max="5" width="17.5" style="0" customWidth="1"/>
    <col min="6" max="8" width="18.66015625" style="0" customWidth="1"/>
  </cols>
  <sheetData>
    <row r="1" ht="15.75" customHeight="1">
      <c r="B1" s="1" t="s">
        <v>0</v>
      </c>
    </row>
    <row r="2" ht="11.25" customHeight="1">
      <c r="B2" s="2" t="s">
        <v>1</v>
      </c>
    </row>
    <row r="3" ht="11.25" customHeight="1">
      <c r="B3" s="2" t="s">
        <v>2</v>
      </c>
    </row>
    <row r="4" ht="11.25" customHeight="1">
      <c r="B4" s="2" t="s">
        <v>3</v>
      </c>
    </row>
    <row r="5" spans="2:3" ht="42.75" customHeight="1">
      <c r="B5" s="18"/>
      <c r="C5" s="18"/>
    </row>
    <row r="7" spans="2:8" ht="32.25" customHeight="1">
      <c r="B7" s="3" t="s">
        <v>4</v>
      </c>
      <c r="C7" s="4" t="s">
        <v>5</v>
      </c>
      <c r="D7" s="4" t="s">
        <v>6</v>
      </c>
      <c r="E7" s="4" t="s">
        <v>26</v>
      </c>
      <c r="F7" s="4" t="s">
        <v>27</v>
      </c>
      <c r="G7" s="4" t="s">
        <v>30</v>
      </c>
      <c r="H7" s="4" t="s">
        <v>28</v>
      </c>
    </row>
    <row r="8" spans="2:8" ht="11.25" customHeight="1">
      <c r="B8" s="3" t="s">
        <v>7</v>
      </c>
      <c r="C8" s="15" t="s">
        <v>8</v>
      </c>
      <c r="D8" s="15" t="s">
        <v>9</v>
      </c>
      <c r="E8" s="15" t="s">
        <v>9</v>
      </c>
      <c r="F8" s="15" t="s">
        <v>9</v>
      </c>
      <c r="G8" s="15" t="s">
        <v>9</v>
      </c>
      <c r="H8" s="15" t="s">
        <v>29</v>
      </c>
    </row>
    <row r="9" spans="2:8" ht="11.25" customHeight="1">
      <c r="B9" s="3" t="s">
        <v>10</v>
      </c>
      <c r="C9" s="16"/>
      <c r="D9" s="16"/>
      <c r="E9" s="16"/>
      <c r="F9" s="16"/>
      <c r="G9" s="16"/>
      <c r="H9" s="16"/>
    </row>
    <row r="10" spans="2:8" ht="11.25" customHeight="1">
      <c r="B10" s="3" t="s">
        <v>11</v>
      </c>
      <c r="C10" s="17"/>
      <c r="D10" s="17"/>
      <c r="E10" s="17"/>
      <c r="F10" s="17"/>
      <c r="G10" s="17"/>
      <c r="H10" s="17"/>
    </row>
    <row r="11" ht="4.5" customHeight="1"/>
    <row r="12" spans="2:8" ht="11.25" customHeight="1">
      <c r="B12" s="5" t="s">
        <v>31</v>
      </c>
      <c r="C12" s="6">
        <f>SUM(C13,C19,C22,C25)</f>
        <v>4183.969</v>
      </c>
      <c r="D12" s="6">
        <f>SUM(D13,D19,D22,D25)</f>
        <v>1635690</v>
      </c>
      <c r="E12" s="6">
        <f>D12/C12</f>
        <v>390.9421891032175</v>
      </c>
      <c r="F12" s="6">
        <f>((F13*C13)+(F19*C19)+(F22*C22)+(F25*C25))/C12</f>
        <v>237.4405818972368</v>
      </c>
      <c r="G12" s="6">
        <f>SUM(G13,G19,G22,G25)</f>
        <v>642245.966</v>
      </c>
      <c r="H12" s="13">
        <f>G12/D12</f>
        <v>0.39264528486449146</v>
      </c>
    </row>
    <row r="13" spans="2:8" ht="11.25" customHeight="1" outlineLevel="1">
      <c r="B13" s="7" t="s">
        <v>12</v>
      </c>
      <c r="C13" s="8">
        <f>SUM(C14,C16)</f>
        <v>2085.714</v>
      </c>
      <c r="D13" s="8">
        <f>SUM(D14,D16)</f>
        <v>754400</v>
      </c>
      <c r="E13" s="8">
        <f>D13/C13</f>
        <v>361.69867968475063</v>
      </c>
      <c r="F13" s="8">
        <f>((F14*C14)+(F16*C16))/C13</f>
        <v>223.87670792831616</v>
      </c>
      <c r="G13" s="8">
        <f>SUM(G14,G16)</f>
        <v>287457.216</v>
      </c>
      <c r="H13" s="14">
        <f>G13/D13</f>
        <v>0.3810408483563097</v>
      </c>
    </row>
    <row r="14" spans="2:8" ht="11.25" customHeight="1" outlineLevel="2">
      <c r="B14" s="9" t="s">
        <v>13</v>
      </c>
      <c r="C14" s="8">
        <f>SUM(C15)</f>
        <v>85.714</v>
      </c>
      <c r="D14" s="8">
        <f>SUM(D15)</f>
        <v>44400</v>
      </c>
      <c r="E14" s="8">
        <f aca="true" t="shared" si="0" ref="E14:E29">D14/C14</f>
        <v>518.0017266724223</v>
      </c>
      <c r="F14" s="8">
        <f>F15*C15/C14</f>
        <v>256</v>
      </c>
      <c r="G14" s="8">
        <f>SUM(G15)</f>
        <v>22457.216</v>
      </c>
      <c r="H14" s="14">
        <f>G14/D14</f>
        <v>0.5057931531531532</v>
      </c>
    </row>
    <row r="15" spans="2:8" ht="11.25" customHeight="1" outlineLevel="3">
      <c r="B15" s="10" t="s">
        <v>14</v>
      </c>
      <c r="C15" s="11">
        <v>85.714</v>
      </c>
      <c r="D15" s="11">
        <v>44400</v>
      </c>
      <c r="E15" s="11">
        <f t="shared" si="0"/>
        <v>518.0017266724223</v>
      </c>
      <c r="F15" s="11">
        <v>256</v>
      </c>
      <c r="G15" s="11">
        <f>(E15-F15)*C15</f>
        <v>22457.216</v>
      </c>
      <c r="H15" s="12">
        <f>G15/D15</f>
        <v>0.5057931531531532</v>
      </c>
    </row>
    <row r="16" spans="2:8" ht="11.25" customHeight="1" outlineLevel="2">
      <c r="B16" s="9" t="s">
        <v>15</v>
      </c>
      <c r="C16" s="8">
        <f>SUM(C17:C18)</f>
        <v>2000</v>
      </c>
      <c r="D16" s="8">
        <f>SUM(D17:D18)</f>
        <v>710000</v>
      </c>
      <c r="E16" s="8">
        <f t="shared" si="0"/>
        <v>355</v>
      </c>
      <c r="F16" s="8">
        <f>((F17*C17)+(F18*C18))/C16</f>
        <v>222.5</v>
      </c>
      <c r="G16" s="8">
        <f>SUM(G17:G18)</f>
        <v>265000</v>
      </c>
      <c r="H16" s="14">
        <f>G16/D16</f>
        <v>0.3732394366197183</v>
      </c>
    </row>
    <row r="17" spans="2:8" ht="11.25" customHeight="1" outlineLevel="3">
      <c r="B17" s="10" t="s">
        <v>16</v>
      </c>
      <c r="C17" s="11">
        <v>1000</v>
      </c>
      <c r="D17" s="11">
        <v>355000</v>
      </c>
      <c r="E17" s="11">
        <f t="shared" si="0"/>
        <v>355</v>
      </c>
      <c r="F17" s="11">
        <v>230</v>
      </c>
      <c r="G17" s="11">
        <f>(E17-F17)*C17</f>
        <v>125000</v>
      </c>
      <c r="H17" s="12">
        <f aca="true" t="shared" si="1" ref="H17:H30">G17/D17</f>
        <v>0.352112676056338</v>
      </c>
    </row>
    <row r="18" spans="2:8" ht="11.25" customHeight="1" outlineLevel="3">
      <c r="B18" s="10" t="s">
        <v>17</v>
      </c>
      <c r="C18" s="11">
        <v>1000</v>
      </c>
      <c r="D18" s="11">
        <v>355000</v>
      </c>
      <c r="E18" s="11">
        <f t="shared" si="0"/>
        <v>355</v>
      </c>
      <c r="F18" s="11">
        <v>215</v>
      </c>
      <c r="G18" s="11">
        <f>(E18-F18)*C18</f>
        <v>140000</v>
      </c>
      <c r="H18" s="12">
        <f t="shared" si="1"/>
        <v>0.39436619718309857</v>
      </c>
    </row>
    <row r="19" spans="2:8" ht="11.25" customHeight="1" outlineLevel="1">
      <c r="B19" s="7" t="s">
        <v>18</v>
      </c>
      <c r="C19" s="8">
        <f>SUM(C20)</f>
        <v>1093.75</v>
      </c>
      <c r="D19" s="8">
        <f>SUM(D20)</f>
        <v>554400</v>
      </c>
      <c r="E19" s="8">
        <f t="shared" si="0"/>
        <v>506.88</v>
      </c>
      <c r="F19" s="8">
        <f>F20*C20/C19</f>
        <v>260</v>
      </c>
      <c r="G19" s="8">
        <f>SUM(G20)</f>
        <v>270025</v>
      </c>
      <c r="H19" s="14">
        <f t="shared" si="1"/>
        <v>0.48705808080808083</v>
      </c>
    </row>
    <row r="20" spans="2:8" ht="11.25" customHeight="1" outlineLevel="2">
      <c r="B20" s="9" t="s">
        <v>19</v>
      </c>
      <c r="C20" s="8">
        <f>SUM(C21)</f>
        <v>1093.75</v>
      </c>
      <c r="D20" s="8">
        <f>SUM(D21)</f>
        <v>554400</v>
      </c>
      <c r="E20" s="8">
        <f t="shared" si="0"/>
        <v>506.88</v>
      </c>
      <c r="F20" s="8">
        <f>F21*C21/C20</f>
        <v>260</v>
      </c>
      <c r="G20" s="8">
        <f>SUM(G21)</f>
        <v>270025</v>
      </c>
      <c r="H20" s="14">
        <f t="shared" si="1"/>
        <v>0.48705808080808083</v>
      </c>
    </row>
    <row r="21" spans="2:8" ht="11.25" customHeight="1" outlineLevel="3">
      <c r="B21" s="10" t="s">
        <v>20</v>
      </c>
      <c r="C21" s="11">
        <v>1093.75</v>
      </c>
      <c r="D21" s="11">
        <v>554400</v>
      </c>
      <c r="E21" s="11">
        <f t="shared" si="0"/>
        <v>506.88</v>
      </c>
      <c r="F21" s="11">
        <v>260</v>
      </c>
      <c r="G21" s="11">
        <f>(E21-F21)*C21</f>
        <v>270025</v>
      </c>
      <c r="H21" s="12">
        <f t="shared" si="1"/>
        <v>0.48705808080808083</v>
      </c>
    </row>
    <row r="22" spans="2:8" ht="11.25" customHeight="1" outlineLevel="1">
      <c r="B22" s="7" t="s">
        <v>32</v>
      </c>
      <c r="C22" s="8">
        <f>SUM(C23)</f>
        <v>4.505</v>
      </c>
      <c r="D22" s="8">
        <f>SUM(D23)</f>
        <v>1390</v>
      </c>
      <c r="E22" s="8">
        <f t="shared" si="0"/>
        <v>308.5460599334073</v>
      </c>
      <c r="F22" s="8">
        <f>F23*C23/C22</f>
        <v>250</v>
      </c>
      <c r="G22" s="8">
        <f>SUM(G23)</f>
        <v>263.75</v>
      </c>
      <c r="H22" s="14">
        <f t="shared" si="1"/>
        <v>0.18974820143884893</v>
      </c>
    </row>
    <row r="23" spans="2:8" ht="11.25" customHeight="1" outlineLevel="2">
      <c r="B23" s="9" t="s">
        <v>21</v>
      </c>
      <c r="C23" s="8">
        <f>SUM(C24)</f>
        <v>4.505</v>
      </c>
      <c r="D23" s="8">
        <f>SUM(D24)</f>
        <v>1390</v>
      </c>
      <c r="E23" s="8">
        <f t="shared" si="0"/>
        <v>308.5460599334073</v>
      </c>
      <c r="F23" s="8">
        <f>F24*C24/C23</f>
        <v>250</v>
      </c>
      <c r="G23" s="8">
        <f>SUM(G24)</f>
        <v>263.75</v>
      </c>
      <c r="H23" s="14">
        <f t="shared" si="1"/>
        <v>0.18974820143884893</v>
      </c>
    </row>
    <row r="24" spans="2:8" ht="11.25" customHeight="1" outlineLevel="3">
      <c r="B24" s="10" t="s">
        <v>22</v>
      </c>
      <c r="C24" s="11">
        <v>4.505</v>
      </c>
      <c r="D24" s="11">
        <v>1390</v>
      </c>
      <c r="E24" s="11">
        <f t="shared" si="0"/>
        <v>308.5460599334073</v>
      </c>
      <c r="F24" s="11">
        <v>250</v>
      </c>
      <c r="G24" s="11">
        <f>(E24-F24)*C24</f>
        <v>263.75</v>
      </c>
      <c r="H24" s="12">
        <f t="shared" si="1"/>
        <v>0.18974820143884893</v>
      </c>
    </row>
    <row r="25" spans="2:8" ht="11.25" customHeight="1" outlineLevel="1">
      <c r="B25" s="7" t="s">
        <v>33</v>
      </c>
      <c r="C25" s="8">
        <f>SUM(C26,C28)</f>
        <v>1000</v>
      </c>
      <c r="D25" s="8">
        <f>SUM(D26,D28)</f>
        <v>325500</v>
      </c>
      <c r="E25" s="8">
        <f t="shared" si="0"/>
        <v>325.5</v>
      </c>
      <c r="F25" s="8">
        <f>((F26*C26)+(F28*C28))/C25</f>
        <v>241</v>
      </c>
      <c r="G25" s="8">
        <f>SUM(G26,G28)</f>
        <v>84500</v>
      </c>
      <c r="H25" s="14">
        <f t="shared" si="1"/>
        <v>0.25960061443932414</v>
      </c>
    </row>
    <row r="26" spans="2:8" ht="11.25" customHeight="1" outlineLevel="2">
      <c r="B26" s="9" t="s">
        <v>23</v>
      </c>
      <c r="C26" s="8">
        <f>SUM(C27)</f>
        <v>500</v>
      </c>
      <c r="D26" s="8">
        <f>SUM(D27)</f>
        <v>143000</v>
      </c>
      <c r="E26" s="8">
        <f t="shared" si="0"/>
        <v>286</v>
      </c>
      <c r="F26" s="8">
        <f>F27*C27/C26</f>
        <v>237</v>
      </c>
      <c r="G26" s="8">
        <f>SUM(G27)</f>
        <v>24500</v>
      </c>
      <c r="H26" s="14">
        <f t="shared" si="1"/>
        <v>0.17132867132867133</v>
      </c>
    </row>
    <row r="27" spans="2:8" ht="11.25" customHeight="1" outlineLevel="3">
      <c r="B27" s="10" t="s">
        <v>14</v>
      </c>
      <c r="C27" s="11">
        <v>500</v>
      </c>
      <c r="D27" s="11">
        <v>143000</v>
      </c>
      <c r="E27" s="11">
        <f t="shared" si="0"/>
        <v>286</v>
      </c>
      <c r="F27" s="11">
        <v>237</v>
      </c>
      <c r="G27" s="11">
        <f>(E27-F27)*C27</f>
        <v>24500</v>
      </c>
      <c r="H27" s="12">
        <f t="shared" si="1"/>
        <v>0.17132867132867133</v>
      </c>
    </row>
    <row r="28" spans="2:8" ht="11.25" customHeight="1" outlineLevel="2">
      <c r="B28" s="9" t="s">
        <v>24</v>
      </c>
      <c r="C28" s="8">
        <f>SUM(C29)</f>
        <v>500</v>
      </c>
      <c r="D28" s="8">
        <f>SUM(D29)</f>
        <v>182500</v>
      </c>
      <c r="E28" s="8">
        <f t="shared" si="0"/>
        <v>365</v>
      </c>
      <c r="F28" s="8">
        <f>F29*C29/C28</f>
        <v>245</v>
      </c>
      <c r="G28" s="8">
        <f>SUM(G29)</f>
        <v>60000</v>
      </c>
      <c r="H28" s="14">
        <f t="shared" si="1"/>
        <v>0.3287671232876712</v>
      </c>
    </row>
    <row r="29" spans="2:8" ht="11.25" customHeight="1" outlineLevel="3">
      <c r="B29" s="10" t="s">
        <v>14</v>
      </c>
      <c r="C29" s="11">
        <v>500</v>
      </c>
      <c r="D29" s="11">
        <v>182500</v>
      </c>
      <c r="E29" s="11">
        <f t="shared" si="0"/>
        <v>365</v>
      </c>
      <c r="F29" s="11">
        <v>245</v>
      </c>
      <c r="G29" s="11">
        <f>(E29-F29)*C29</f>
        <v>60000</v>
      </c>
      <c r="H29" s="12">
        <f t="shared" si="1"/>
        <v>0.3287671232876712</v>
      </c>
    </row>
    <row r="30" spans="2:8" ht="11.25" customHeight="1">
      <c r="B30" s="3" t="s">
        <v>25</v>
      </c>
      <c r="C30" s="6">
        <f>SUM(C13,C19,C22,C25)</f>
        <v>4183.969</v>
      </c>
      <c r="D30" s="6">
        <f>SUM(D13,D19,D22,D25)</f>
        <v>1635690</v>
      </c>
      <c r="E30" s="6">
        <f>D30/C30</f>
        <v>390.9421891032175</v>
      </c>
      <c r="F30" s="6">
        <f>((F12*C12))/C30</f>
        <v>237.4405818972368</v>
      </c>
      <c r="G30" s="6">
        <f>SUM(G12)</f>
        <v>642245.966</v>
      </c>
      <c r="H30" s="13">
        <f t="shared" si="1"/>
        <v>0.39264528486449146</v>
      </c>
    </row>
  </sheetData>
  <sheetProtection/>
  <mergeCells count="7">
    <mergeCell ref="H8:H10"/>
    <mergeCell ref="B5:C5"/>
    <mergeCell ref="C8:C10"/>
    <mergeCell ref="D8:D10"/>
    <mergeCell ref="E8:E10"/>
    <mergeCell ref="F8:F10"/>
    <mergeCell ref="G8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Соболев Василий</cp:lastModifiedBy>
  <cp:lastPrinted>2021-04-23T09:40:17Z</cp:lastPrinted>
  <dcterms:created xsi:type="dcterms:W3CDTF">2021-04-23T09:40:17Z</dcterms:created>
  <dcterms:modified xsi:type="dcterms:W3CDTF">2021-04-23T14:20:13Z</dcterms:modified>
  <cp:category/>
  <cp:version/>
  <cp:contentType/>
  <cp:contentStatus/>
  <cp:revision>1</cp:revision>
</cp:coreProperties>
</file>