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rabov\Desktop\1 с ТЗ\"/>
    </mc:Choice>
  </mc:AlternateContent>
  <bookViews>
    <workbookView xWindow="0" yWindow="0" windowWidth="28800" windowHeight="137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16" i="1"/>
  <c r="J16" i="1"/>
  <c r="K16" i="1"/>
  <c r="L16" i="1"/>
  <c r="L3" i="1" s="1"/>
  <c r="M16" i="1"/>
  <c r="F16" i="1"/>
  <c r="F3" i="1"/>
  <c r="G3" i="1"/>
  <c r="I3" i="1"/>
  <c r="J3" i="1"/>
  <c r="M3" i="1"/>
  <c r="K3" i="1"/>
  <c r="G13" i="1"/>
  <c r="I13" i="1"/>
  <c r="J13" i="1"/>
  <c r="K13" i="1"/>
  <c r="L13" i="1"/>
  <c r="M13" i="1"/>
  <c r="F13" i="1"/>
  <c r="M12" i="1"/>
  <c r="G11" i="1" l="1"/>
  <c r="M10" i="1"/>
  <c r="K10" i="1"/>
  <c r="M9" i="1"/>
  <c r="K9" i="1"/>
  <c r="M6" i="1"/>
  <c r="M7" i="1" s="1"/>
  <c r="K6" i="1"/>
  <c r="K5" i="1"/>
  <c r="M11" i="1" l="1"/>
  <c r="K11" i="1"/>
</calcChain>
</file>

<file path=xl/comments1.xml><?xml version="1.0" encoding="utf-8"?>
<comments xmlns="http://schemas.openxmlformats.org/spreadsheetml/2006/main">
  <authors>
    <author>Ляна Ахмадеева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Ляна Ахмадеева:</t>
        </r>
        <r>
          <rPr>
            <sz val="9"/>
            <color indexed="81"/>
            <rFont val="Tahoma"/>
            <family val="2"/>
            <charset val="204"/>
          </rPr>
          <t xml:space="preserve">
Все суммы</t>
        </r>
      </text>
    </comment>
  </commentList>
</comments>
</file>

<file path=xl/sharedStrings.xml><?xml version="1.0" encoding="utf-8"?>
<sst xmlns="http://schemas.openxmlformats.org/spreadsheetml/2006/main" count="53" uniqueCount="43">
  <si>
    <t>Дата отгрузки</t>
  </si>
  <si>
    <t>Оплата(факт получено)</t>
  </si>
  <si>
    <t>Отгрузка (по документам)</t>
  </si>
  <si>
    <t>Остаток по закрытию, документ</t>
  </si>
  <si>
    <t>Долг НПО  НЕЗАКР. АВАНС от ПОКуп-й</t>
  </si>
  <si>
    <t>Долг контрагента по подписанным док.-аванс</t>
  </si>
  <si>
    <t>АКРОПОЛЬ ИНЖИНИРИНГ</t>
  </si>
  <si>
    <t>Договор подр №08-08-16-М от 08.08.2016г</t>
  </si>
  <si>
    <t>Одинцово</t>
  </si>
  <si>
    <t>Переустановка обратных клапанов, Битца, жил.здан№2</t>
  </si>
  <si>
    <t>ПОСТАВКА и СМР ПНР ИТП АТМ, ИТП ЭОМ, ВНС АТМ, ВНС ЭОМ, УУТ, АОВ, АВК,  Битца, жил.здан№1</t>
  </si>
  <si>
    <t>Контрагент</t>
  </si>
  <si>
    <t>Гимс</t>
  </si>
  <si>
    <t>НПО-14СМР/21</t>
  </si>
  <si>
    <t>НПО-15СМР/21</t>
  </si>
  <si>
    <t>НПО-76-ПМ/20</t>
  </si>
  <si>
    <t>дата</t>
  </si>
  <si>
    <t>предмет договора</t>
  </si>
  <si>
    <t>Договор подряда</t>
  </si>
  <si>
    <t>№08-08-16-М</t>
  </si>
  <si>
    <t>Итого</t>
  </si>
  <si>
    <t>из раздела договор</t>
  </si>
  <si>
    <t>наименование</t>
  </si>
  <si>
    <t>добавить в раздел договора</t>
  </si>
  <si>
    <t>разница между ценой договора F и выставленным документам G/
 F-G=J</t>
  </si>
  <si>
    <t>g-i=M</t>
  </si>
  <si>
    <t>из раздела договор/счет</t>
  </si>
  <si>
    <t>Переустановка обратных клапанов ,</t>
  </si>
  <si>
    <t>Битца, жил.здан№1</t>
  </si>
  <si>
    <t>брать из документов привязанных к договору/счету (отгрузки)</t>
  </si>
  <si>
    <t>брать из документов привязанных к договору/счету(отгрузки)</t>
  </si>
  <si>
    <t>брать из документов привязанных к договору(поступления по договору/ счету)</t>
  </si>
  <si>
    <t>Дата оплаты</t>
  </si>
  <si>
    <t>разница между I-G</t>
  </si>
  <si>
    <t>номер договора/счте</t>
  </si>
  <si>
    <t>ТехноИнжПромСтрой</t>
  </si>
  <si>
    <t xml:space="preserve">Счет 280 </t>
  </si>
  <si>
    <t>Счет 535</t>
  </si>
  <si>
    <t xml:space="preserve"> 19.02.2021</t>
  </si>
  <si>
    <t xml:space="preserve"> 08.08.2016</t>
  </si>
  <si>
    <t>добавить в раздел договора/для счета взять из суммы счета</t>
  </si>
  <si>
    <t>Цена договора /счета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</si>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</sst>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/>
    <xf numFmtId="0" fontId="2" fillId="5" borderId="0" xfId="0" applyFont="1" applyFill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3" fillId="5" borderId="5" xfId="0" applyNumberFormat="1" applyFont="1" applyFill="1" applyBorder="1" applyAlignment="1">
      <alignment horizontal="left" vertical="top" wrapText="1"/>
    </xf>
    <xf numFmtId="0" fontId="0" fillId="0" borderId="4" xfId="0" applyBorder="1"/>
    <xf numFmtId="0" fontId="3" fillId="0" borderId="4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right"/>
    </xf>
    <xf numFmtId="0" fontId="5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left" vertical="top" wrapText="1"/>
    </xf>
    <xf numFmtId="14" fontId="6" fillId="0" borderId="4" xfId="0" applyNumberFormat="1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left" vertical="top" wrapText="1"/>
    </xf>
    <xf numFmtId="14" fontId="5" fillId="0" borderId="4" xfId="0" applyNumberFormat="1" applyFont="1" applyFill="1" applyBorder="1" applyAlignment="1">
      <alignment horizontal="left" vertical="top" wrapText="1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/>
    <xf numFmtId="14" fontId="0" fillId="0" borderId="8" xfId="0" applyNumberFormat="1" applyBorder="1" applyAlignment="1">
      <alignment horizontal="right"/>
    </xf>
    <xf numFmtId="0" fontId="0" fillId="0" borderId="8" xfId="0" applyFill="1" applyBorder="1"/>
    <xf numFmtId="4" fontId="6" fillId="3" borderId="8" xfId="0" applyNumberFormat="1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>
      <alignment horizontal="left" vertical="top" wrapText="1"/>
    </xf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14" fontId="0" fillId="0" borderId="11" xfId="0" applyNumberFormat="1" applyBorder="1" applyAlignment="1">
      <alignment horizontal="right"/>
    </xf>
    <xf numFmtId="4" fontId="6" fillId="3" borderId="11" xfId="0" applyNumberFormat="1" applyFont="1" applyFill="1" applyBorder="1" applyAlignment="1">
      <alignment horizontal="left" vertical="top" wrapText="1"/>
    </xf>
    <xf numFmtId="14" fontId="6" fillId="3" borderId="11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8" xfId="0" applyBorder="1" applyAlignment="1">
      <alignment horizontal="right"/>
    </xf>
    <xf numFmtId="0" fontId="9" fillId="0" borderId="8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4" fontId="5" fillId="0" borderId="8" xfId="0" applyNumberFormat="1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left" vertical="top" wrapText="1"/>
    </xf>
    <xf numFmtId="4" fontId="5" fillId="0" borderId="8" xfId="0" applyNumberFormat="1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 wrapText="1"/>
    </xf>
    <xf numFmtId="0" fontId="0" fillId="0" borderId="13" xfId="0" applyBorder="1"/>
    <xf numFmtId="4" fontId="5" fillId="0" borderId="14" xfId="0" applyNumberFormat="1" applyFont="1" applyFill="1" applyBorder="1" applyAlignment="1">
      <alignment horizontal="left" vertical="top" wrapText="1"/>
    </xf>
    <xf numFmtId="14" fontId="5" fillId="0" borderId="11" xfId="0" applyNumberFormat="1" applyFont="1" applyFill="1" applyBorder="1" applyAlignment="1">
      <alignment horizontal="left" vertical="top" wrapText="1"/>
    </xf>
    <xf numFmtId="4" fontId="5" fillId="0" borderId="11" xfId="0" applyNumberFormat="1" applyFont="1" applyFill="1" applyBorder="1" applyAlignment="1">
      <alignment horizontal="left" vertical="top" wrapText="1"/>
    </xf>
    <xf numFmtId="4" fontId="5" fillId="0" borderId="11" xfId="0" applyNumberFormat="1" applyFont="1" applyFill="1" applyBorder="1" applyAlignment="1">
      <alignment horizontal="left" vertical="top"/>
    </xf>
    <xf numFmtId="4" fontId="5" fillId="0" borderId="12" xfId="0" applyNumberFormat="1" applyFont="1" applyFill="1" applyBorder="1" applyAlignment="1">
      <alignment horizontal="left" vertical="top" wrapText="1"/>
    </xf>
    <xf numFmtId="0" fontId="2" fillId="0" borderId="7" xfId="0" applyFont="1" applyBorder="1"/>
    <xf numFmtId="0" fontId="3" fillId="0" borderId="8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horizontal="left" vertical="top" wrapText="1"/>
    </xf>
    <xf numFmtId="4" fontId="4" fillId="0" borderId="8" xfId="0" applyNumberFormat="1" applyFont="1" applyFill="1" applyBorder="1" applyAlignment="1">
      <alignment horizontal="left" vertical="top" wrapText="1"/>
    </xf>
    <xf numFmtId="0" fontId="4" fillId="0" borderId="14" xfId="0" applyNumberFormat="1" applyFont="1" applyFill="1" applyBorder="1" applyAlignment="1">
      <alignment horizontal="left" vertical="top" wrapText="1"/>
    </xf>
    <xf numFmtId="4" fontId="5" fillId="0" borderId="14" xfId="0" applyNumberFormat="1" applyFont="1" applyFill="1" applyBorder="1" applyAlignment="1">
      <alignment horizontal="left" vertical="top"/>
    </xf>
    <xf numFmtId="0" fontId="0" fillId="4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horizontal="right"/>
    </xf>
    <xf numFmtId="0" fontId="7" fillId="4" borderId="11" xfId="0" applyNumberFormat="1" applyFont="1" applyFill="1" applyBorder="1" applyAlignment="1">
      <alignment horizontal="left" vertical="top" wrapText="1"/>
    </xf>
    <xf numFmtId="0" fontId="8" fillId="4" borderId="11" xfId="0" applyNumberFormat="1" applyFont="1" applyFill="1" applyBorder="1" applyAlignment="1">
      <alignment horizontal="left" vertical="top" wrapText="1"/>
    </xf>
    <xf numFmtId="4" fontId="8" fillId="4" borderId="11" xfId="0" applyNumberFormat="1" applyFont="1" applyFill="1" applyBorder="1" applyAlignment="1">
      <alignment horizontal="left" vertical="top" wrapText="1"/>
    </xf>
    <xf numFmtId="4" fontId="7" fillId="4" borderId="11" xfId="0" applyNumberFormat="1" applyFont="1" applyFill="1" applyBorder="1" applyAlignment="1">
      <alignment horizontal="left" vertical="top"/>
    </xf>
    <xf numFmtId="4" fontId="7" fillId="4" borderId="12" xfId="0" applyNumberFormat="1" applyFont="1" applyFill="1" applyBorder="1" applyAlignment="1">
      <alignment horizontal="left" vertical="top"/>
    </xf>
    <xf numFmtId="0" fontId="0" fillId="0" borderId="15" xfId="0" applyBorder="1"/>
    <xf numFmtId="0" fontId="5" fillId="0" borderId="6" xfId="0" applyFont="1" applyFill="1" applyBorder="1" applyAlignment="1">
      <alignment horizontal="left" vertical="top" wrapText="1"/>
    </xf>
    <xf numFmtId="0" fontId="0" fillId="0" borderId="19" xfId="0" applyBorder="1"/>
    <xf numFmtId="0" fontId="0" fillId="0" borderId="20" xfId="0" applyBorder="1"/>
    <xf numFmtId="14" fontId="0" fillId="0" borderId="20" xfId="0" applyNumberFormat="1" applyBorder="1" applyAlignment="1">
      <alignment horizontal="right"/>
    </xf>
    <xf numFmtId="0" fontId="5" fillId="0" borderId="20" xfId="0" applyFont="1" applyFill="1" applyBorder="1" applyAlignment="1">
      <alignment vertical="top" wrapText="1"/>
    </xf>
    <xf numFmtId="0" fontId="0" fillId="0" borderId="16" xfId="0" applyBorder="1"/>
    <xf numFmtId="0" fontId="0" fillId="0" borderId="21" xfId="0" applyBorder="1"/>
    <xf numFmtId="14" fontId="0" fillId="0" borderId="2" xfId="0" applyNumberFormat="1" applyBorder="1" applyAlignment="1">
      <alignment horizontal="right"/>
    </xf>
    <xf numFmtId="0" fontId="5" fillId="0" borderId="2" xfId="0" applyFont="1" applyFill="1" applyBorder="1" applyAlignment="1">
      <alignment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8" xfId="0" applyFill="1" applyBorder="1" applyAlignment="1">
      <alignment horizontal="right"/>
    </xf>
    <xf numFmtId="0" fontId="0" fillId="4" borderId="18" xfId="0" applyFill="1" applyBorder="1" applyAlignment="1">
      <alignment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2" xfId="0" applyNumberFormat="1" applyFont="1" applyFill="1" applyBorder="1" applyAlignment="1">
      <alignment horizontal="center" vertical="top" wrapText="1"/>
    </xf>
    <xf numFmtId="4" fontId="0" fillId="4" borderId="11" xfId="0" applyNumberFormat="1" applyFill="1" applyBorder="1" applyAlignment="1">
      <alignment vertical="top" wrapText="1"/>
    </xf>
    <xf numFmtId="0" fontId="0" fillId="4" borderId="0" xfId="0" applyFill="1"/>
    <xf numFmtId="4" fontId="0" fillId="4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tabSelected="1" topLeftCell="B1" workbookViewId="0">
      <selection activeCell="N4" sqref="N4"/>
    </sheetView>
  </sheetViews>
  <sheetFormatPr defaultRowHeight="15" x14ac:dyDescent="0.25"/>
  <cols>
    <col min="1" max="1" width="26.28515625" customWidth="1"/>
    <col min="2" max="2" width="21.42578125" customWidth="1"/>
    <col min="3" max="3" width="18.28515625" customWidth="1"/>
    <col min="4" max="4" width="38.85546875" bestFit="1" customWidth="1"/>
    <col min="5" max="5" width="22.5703125" customWidth="1"/>
    <col min="6" max="6" width="16.28515625" customWidth="1"/>
    <col min="7" max="7" width="16.42578125" customWidth="1"/>
    <col min="8" max="10" width="18.28515625" customWidth="1"/>
    <col min="11" max="11" width="19" customWidth="1"/>
    <col min="12" max="12" width="15.140625" customWidth="1"/>
    <col min="13" max="13" width="16.140625" customWidth="1"/>
  </cols>
  <sheetData>
    <row r="1" spans="1:14" s="5" customFormat="1" ht="95.25" customHeight="1" x14ac:dyDescent="0.25">
      <c r="A1" s="5" t="s">
        <v>21</v>
      </c>
      <c r="B1" s="5" t="s">
        <v>26</v>
      </c>
      <c r="C1" s="5" t="s">
        <v>21</v>
      </c>
      <c r="D1" s="6" t="s">
        <v>23</v>
      </c>
      <c r="E1" s="5" t="s">
        <v>21</v>
      </c>
      <c r="F1" s="6" t="s">
        <v>40</v>
      </c>
      <c r="G1" s="8" t="s">
        <v>29</v>
      </c>
      <c r="H1" s="8" t="s">
        <v>30</v>
      </c>
      <c r="I1" s="9" t="s">
        <v>31</v>
      </c>
      <c r="J1" s="9"/>
      <c r="K1" s="7" t="s">
        <v>24</v>
      </c>
      <c r="L1" s="7" t="s">
        <v>33</v>
      </c>
      <c r="M1" s="7" t="s">
        <v>25</v>
      </c>
      <c r="N1" s="7"/>
    </row>
    <row r="2" spans="1:14" ht="126" customHeight="1" thickBot="1" x14ac:dyDescent="0.3">
      <c r="A2" s="2" t="s">
        <v>11</v>
      </c>
      <c r="B2" s="2" t="s">
        <v>34</v>
      </c>
      <c r="C2" s="2" t="s">
        <v>16</v>
      </c>
      <c r="D2" s="10" t="s">
        <v>17</v>
      </c>
      <c r="E2" s="10" t="s">
        <v>22</v>
      </c>
      <c r="F2" s="10" t="s">
        <v>41</v>
      </c>
      <c r="G2" s="10" t="s">
        <v>2</v>
      </c>
      <c r="H2" s="10" t="s">
        <v>0</v>
      </c>
      <c r="I2" s="10" t="s">
        <v>1</v>
      </c>
      <c r="J2" s="10" t="s">
        <v>32</v>
      </c>
      <c r="K2" s="10" t="s">
        <v>3</v>
      </c>
      <c r="L2" s="10" t="s">
        <v>4</v>
      </c>
      <c r="M2" s="10" t="s">
        <v>5</v>
      </c>
      <c r="N2" s="1"/>
    </row>
    <row r="3" spans="1:14" ht="15.75" x14ac:dyDescent="0.25">
      <c r="A3" s="51" t="s">
        <v>20</v>
      </c>
      <c r="B3" s="26"/>
      <c r="C3" s="26"/>
      <c r="D3" s="52"/>
      <c r="E3" s="53"/>
      <c r="F3" s="54">
        <f t="shared" ref="F3:J3" si="0">F7+F13+F16</f>
        <v>3203864.1399999997</v>
      </c>
      <c r="G3" s="54">
        <f t="shared" si="0"/>
        <v>2906993.17</v>
      </c>
      <c r="H3" s="54"/>
      <c r="I3" s="54">
        <f t="shared" si="0"/>
        <v>1114671.7</v>
      </c>
      <c r="J3" s="54">
        <f t="shared" si="0"/>
        <v>0</v>
      </c>
      <c r="K3" s="54">
        <f>K7+K13+K16</f>
        <v>296870.96999999997</v>
      </c>
      <c r="L3" s="54">
        <f t="shared" ref="L3:M3" si="1">L7+L13+L16</f>
        <v>0</v>
      </c>
      <c r="M3" s="54">
        <f t="shared" si="1"/>
        <v>2058688.4600000009</v>
      </c>
      <c r="N3" s="1"/>
    </row>
    <row r="4" spans="1:14" ht="15.75" x14ac:dyDescent="0.25">
      <c r="A4" s="45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55"/>
      <c r="N4" s="1"/>
    </row>
    <row r="5" spans="1:14" ht="20.25" customHeight="1" x14ac:dyDescent="0.25">
      <c r="A5" s="45" t="s">
        <v>6</v>
      </c>
      <c r="B5" s="11" t="s">
        <v>19</v>
      </c>
      <c r="C5" s="14" t="s">
        <v>39</v>
      </c>
      <c r="D5" s="15" t="s">
        <v>7</v>
      </c>
      <c r="E5" s="16" t="s">
        <v>8</v>
      </c>
      <c r="F5" s="17">
        <v>5000000</v>
      </c>
      <c r="G5" s="17">
        <v>5000000</v>
      </c>
      <c r="H5" s="18">
        <v>42653</v>
      </c>
      <c r="I5" s="17">
        <v>4883060.3899999997</v>
      </c>
      <c r="J5" s="17"/>
      <c r="K5" s="17">
        <f>F5-G5</f>
        <v>0</v>
      </c>
      <c r="L5" s="19">
        <v>0</v>
      </c>
      <c r="M5" s="56">
        <v>116939.61</v>
      </c>
      <c r="N5" s="1"/>
    </row>
    <row r="6" spans="1:14" ht="26.25" customHeight="1" x14ac:dyDescent="0.25">
      <c r="A6" s="45" t="s">
        <v>6</v>
      </c>
      <c r="B6" s="11" t="s">
        <v>19</v>
      </c>
      <c r="C6" s="14" t="s">
        <v>39</v>
      </c>
      <c r="D6" s="15" t="s">
        <v>18</v>
      </c>
      <c r="E6" s="16"/>
      <c r="F6" s="17">
        <v>14028102</v>
      </c>
      <c r="G6" s="17">
        <v>13992231.91</v>
      </c>
      <c r="H6" s="18">
        <v>42654</v>
      </c>
      <c r="I6" s="17">
        <v>13842804.529999999</v>
      </c>
      <c r="J6" s="17"/>
      <c r="K6" s="17">
        <f>F6-G6</f>
        <v>35870.089999999851</v>
      </c>
      <c r="L6" s="19">
        <v>0</v>
      </c>
      <c r="M6" s="56">
        <f>G6-I6</f>
        <v>149427.38000000082</v>
      </c>
      <c r="N6" s="1"/>
    </row>
    <row r="7" spans="1:14" ht="26.25" customHeight="1" thickBot="1" x14ac:dyDescent="0.3">
      <c r="A7" s="57" t="s">
        <v>20</v>
      </c>
      <c r="B7" s="58"/>
      <c r="C7" s="59"/>
      <c r="D7" s="60"/>
      <c r="E7" s="61"/>
      <c r="F7" s="62"/>
      <c r="G7" s="62"/>
      <c r="H7" s="62"/>
      <c r="I7" s="62"/>
      <c r="J7" s="62"/>
      <c r="K7" s="62"/>
      <c r="L7" s="63"/>
      <c r="M7" s="64">
        <f>M5+M6</f>
        <v>266366.99000000081</v>
      </c>
      <c r="N7" s="1"/>
    </row>
    <row r="8" spans="1:14" ht="18" x14ac:dyDescent="0.25">
      <c r="A8" s="25"/>
      <c r="B8" s="26"/>
      <c r="C8" s="38"/>
      <c r="D8" s="39"/>
      <c r="E8" s="40"/>
      <c r="F8" s="40"/>
      <c r="G8" s="41"/>
      <c r="H8" s="42"/>
      <c r="I8" s="41"/>
      <c r="J8" s="41"/>
      <c r="K8" s="41"/>
      <c r="L8" s="43"/>
      <c r="M8" s="44"/>
      <c r="N8" s="1"/>
    </row>
    <row r="9" spans="1:14" x14ac:dyDescent="0.25">
      <c r="A9" s="45" t="s">
        <v>12</v>
      </c>
      <c r="B9" s="11" t="s">
        <v>13</v>
      </c>
      <c r="C9" s="14" t="s">
        <v>38</v>
      </c>
      <c r="D9" s="20" t="s">
        <v>27</v>
      </c>
      <c r="E9" s="11" t="s">
        <v>28</v>
      </c>
      <c r="F9" s="21">
        <v>25000</v>
      </c>
      <c r="G9" s="21">
        <v>25000</v>
      </c>
      <c r="H9" s="22">
        <v>43887</v>
      </c>
      <c r="I9" s="21">
        <v>0</v>
      </c>
      <c r="J9" s="21"/>
      <c r="K9" s="21">
        <f>F9-G9</f>
        <v>0</v>
      </c>
      <c r="L9" s="19"/>
      <c r="M9" s="46">
        <f>G9-I9</f>
        <v>25000</v>
      </c>
      <c r="N9" s="1"/>
    </row>
    <row r="10" spans="1:14" ht="22.5" x14ac:dyDescent="0.25">
      <c r="A10" s="65" t="s">
        <v>12</v>
      </c>
      <c r="B10" s="23" t="s">
        <v>14</v>
      </c>
      <c r="C10" s="24" t="s">
        <v>38</v>
      </c>
      <c r="D10" s="66" t="s">
        <v>9</v>
      </c>
      <c r="E10" s="23"/>
      <c r="F10" s="21">
        <v>25000</v>
      </c>
      <c r="G10" s="21">
        <v>25000</v>
      </c>
      <c r="H10" s="22">
        <v>43887</v>
      </c>
      <c r="I10" s="21">
        <v>0</v>
      </c>
      <c r="J10" s="21"/>
      <c r="K10" s="21">
        <f>F10-G10</f>
        <v>0</v>
      </c>
      <c r="L10" s="19"/>
      <c r="M10" s="46">
        <f>G10-I10</f>
        <v>25000</v>
      </c>
      <c r="N10" s="1"/>
    </row>
    <row r="11" spans="1:14" ht="22.5" customHeight="1" x14ac:dyDescent="0.25">
      <c r="A11" s="67" t="s">
        <v>12</v>
      </c>
      <c r="B11" s="68" t="s">
        <v>15</v>
      </c>
      <c r="C11" s="69">
        <v>44056</v>
      </c>
      <c r="D11" s="70" t="s">
        <v>10</v>
      </c>
      <c r="E11" s="71"/>
      <c r="F11" s="79">
        <v>1446870.97</v>
      </c>
      <c r="G11" s="79">
        <f>646870.97+503129.03</f>
        <v>1150000</v>
      </c>
      <c r="H11" s="22">
        <v>44195</v>
      </c>
      <c r="I11" s="21">
        <v>0</v>
      </c>
      <c r="J11" s="21"/>
      <c r="K11" s="21">
        <f>F11-G11</f>
        <v>296870.96999999997</v>
      </c>
      <c r="L11" s="19"/>
      <c r="M11" s="46">
        <f>G11-I11</f>
        <v>1150000</v>
      </c>
      <c r="N11" s="1"/>
    </row>
    <row r="12" spans="1:14" ht="22.5" customHeight="1" thickBot="1" x14ac:dyDescent="0.3">
      <c r="A12" s="72"/>
      <c r="B12" s="4"/>
      <c r="C12" s="73"/>
      <c r="D12" s="74"/>
      <c r="E12" s="3"/>
      <c r="F12" s="80"/>
      <c r="G12" s="80"/>
      <c r="H12" s="47">
        <v>44195</v>
      </c>
      <c r="I12" s="48">
        <v>0</v>
      </c>
      <c r="J12" s="48"/>
      <c r="K12" s="48"/>
      <c r="L12" s="49"/>
      <c r="M12" s="50">
        <f>G12-I12</f>
        <v>0</v>
      </c>
      <c r="N12" s="1"/>
    </row>
    <row r="13" spans="1:14" ht="24.75" customHeight="1" thickBot="1" x14ac:dyDescent="0.3">
      <c r="A13" s="75" t="s">
        <v>42</v>
      </c>
      <c r="B13" s="76"/>
      <c r="C13" s="77"/>
      <c r="D13" s="78"/>
      <c r="E13" s="76"/>
      <c r="F13" s="81">
        <f>F11+F10+F9</f>
        <v>1496870.97</v>
      </c>
      <c r="G13" s="81">
        <f t="shared" ref="G13:M13" si="2">G11+G10+G9</f>
        <v>1200000</v>
      </c>
      <c r="H13" s="81"/>
      <c r="I13" s="81">
        <f t="shared" si="2"/>
        <v>0</v>
      </c>
      <c r="J13" s="81">
        <f t="shared" si="2"/>
        <v>0</v>
      </c>
      <c r="K13" s="81">
        <f t="shared" si="2"/>
        <v>296870.96999999997</v>
      </c>
      <c r="L13" s="81">
        <f t="shared" si="2"/>
        <v>0</v>
      </c>
      <c r="M13" s="81">
        <f t="shared" si="2"/>
        <v>1200000</v>
      </c>
      <c r="N13" s="1"/>
    </row>
    <row r="14" spans="1:14" ht="24" customHeight="1" x14ac:dyDescent="0.25">
      <c r="A14" s="25" t="s">
        <v>35</v>
      </c>
      <c r="B14" s="26" t="s">
        <v>36</v>
      </c>
      <c r="C14" s="27">
        <v>43923</v>
      </c>
      <c r="D14" s="28"/>
      <c r="E14" s="28"/>
      <c r="F14" s="29">
        <v>424247.12</v>
      </c>
      <c r="G14" s="29">
        <v>424247.12</v>
      </c>
      <c r="H14" s="30">
        <v>44028</v>
      </c>
      <c r="I14" s="29">
        <v>374250.11</v>
      </c>
      <c r="J14" s="28"/>
      <c r="K14" s="28"/>
      <c r="L14" s="28"/>
      <c r="M14" s="31">
        <v>49997.010000000009</v>
      </c>
      <c r="N14" s="1"/>
    </row>
    <row r="15" spans="1:14" ht="24.75" customHeight="1" thickBot="1" x14ac:dyDescent="0.3">
      <c r="A15" s="32" t="s">
        <v>35</v>
      </c>
      <c r="B15" s="33" t="s">
        <v>37</v>
      </c>
      <c r="C15" s="34">
        <v>44040</v>
      </c>
      <c r="D15" s="33"/>
      <c r="E15" s="33"/>
      <c r="F15" s="35">
        <v>1282746.05</v>
      </c>
      <c r="G15" s="35">
        <v>1282746.05</v>
      </c>
      <c r="H15" s="36">
        <v>44102</v>
      </c>
      <c r="I15" s="35">
        <v>740421.59</v>
      </c>
      <c r="J15" s="33"/>
      <c r="K15" s="33"/>
      <c r="L15" s="33"/>
      <c r="M15" s="37">
        <v>542324.46000000008</v>
      </c>
    </row>
    <row r="16" spans="1:14" x14ac:dyDescent="0.25">
      <c r="B16" s="82"/>
      <c r="C16" s="82"/>
      <c r="D16" s="82"/>
      <c r="E16" s="82"/>
      <c r="F16" s="83">
        <f>F15+F14</f>
        <v>1706993.17</v>
      </c>
      <c r="G16" s="83">
        <f t="shared" ref="G16:M16" si="3">G15+G14</f>
        <v>1706993.17</v>
      </c>
      <c r="H16" s="83"/>
      <c r="I16" s="83">
        <f t="shared" si="3"/>
        <v>1114671.7</v>
      </c>
      <c r="J16" s="83">
        <f t="shared" si="3"/>
        <v>0</v>
      </c>
      <c r="K16" s="83">
        <f t="shared" si="3"/>
        <v>0</v>
      </c>
      <c r="L16" s="83">
        <f t="shared" si="3"/>
        <v>0</v>
      </c>
      <c r="M16" s="83">
        <f t="shared" si="3"/>
        <v>592321.47000000009</v>
      </c>
    </row>
  </sheetData>
  <mergeCells count="3">
    <mergeCell ref="I1:J1"/>
    <mergeCell ref="F11:F12"/>
    <mergeCell ref="G11:G1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Зурабов Асланбек Михаилович</dc:creator>
  <cp:lastModifiedBy>Зурабов Асланбек Михаилович</cp:lastModifiedBy>
  <dcterms:created xsi:type="dcterms:W3CDTF">2021-03-17T14:24:59Z</dcterms:created>
  <dcterms:modified xsi:type="dcterms:W3CDTF">2021-03-18T09:03:12Z</dcterms:modified>
</cp:coreProperties>
</file>