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showSheetTabs="0" xWindow="0" yWindow="0" windowWidth="9300" windowHeight="4755" tabRatio="0"/>
  </bookViews>
  <sheets>
    <sheet name="Sheet1" sheetId="1" r:id="rId1"/>
  </sheets>
  <calcPr calcId="145621" refMode="R1C1"/>
</workbook>
</file>

<file path=xl/calcChain.xml><?xml version="1.0" encoding="utf-8"?>
<calcChain xmlns="http://schemas.openxmlformats.org/spreadsheetml/2006/main">
  <c r="E63" i="1" l="1"/>
  <c r="N61" i="1"/>
  <c r="F60" i="1"/>
  <c r="E59" i="1"/>
  <c r="F57" i="1"/>
  <c r="E56" i="1"/>
  <c r="J54" i="1"/>
  <c r="O52" i="1"/>
  <c r="G51" i="1"/>
  <c r="M49" i="1"/>
  <c r="L48" i="1"/>
  <c r="L47" i="1"/>
  <c r="E48" i="1"/>
  <c r="E47" i="1"/>
  <c r="L44" i="1"/>
  <c r="E44" i="1"/>
  <c r="L45" i="1"/>
  <c r="E45" i="1"/>
  <c r="G42" i="1"/>
  <c r="I40" i="1"/>
  <c r="E38" i="1"/>
  <c r="H35" i="1"/>
  <c r="E36" i="1"/>
  <c r="E34" i="1"/>
  <c r="S33" i="1" l="1"/>
  <c r="S55" i="1"/>
  <c r="S50" i="1"/>
  <c r="S43" i="1"/>
</calcChain>
</file>

<file path=xl/sharedStrings.xml><?xml version="1.0" encoding="utf-8"?>
<sst xmlns="http://schemas.openxmlformats.org/spreadsheetml/2006/main" count="80" uniqueCount="77">
  <si>
    <t>Реализатор</t>
  </si>
  <si>
    <t>Техническое задание</t>
  </si>
  <si>
    <t xml:space="preserve">Отчет - Начисление бонусов реализаторам за период: </t>
  </si>
  <si>
    <t>После формироваия отчет "Начисление бонусов реализаторам за период " должен выглядить так:</t>
  </si>
  <si>
    <t>Начисление бонусов реализаторам за период  Октябрь 2020 г.</t>
  </si>
  <si>
    <t>Замерфельд</t>
  </si>
  <si>
    <t>Жигалова</t>
  </si>
  <si>
    <t>Доника</t>
  </si>
  <si>
    <t>Габдуллин</t>
  </si>
  <si>
    <t>Клиент/Регистратор</t>
  </si>
  <si>
    <t>Реализация товаров и услуг 01УТ-004062 от 05.10.2020</t>
  </si>
  <si>
    <t xml:space="preserve">Реализация товаров и услуг 01УТ-004063 от 05.10.2020 </t>
  </si>
  <si>
    <t xml:space="preserve">Реализация товаров и услуг 01УТ-004252 от 12.10.2020 </t>
  </si>
  <si>
    <t>Реализация товаров и услуг 01УТ-004274 от 13.10.2020</t>
  </si>
  <si>
    <t>Реализация товаров и услуг 01УТ-004326 от 16.10.2020</t>
  </si>
  <si>
    <t xml:space="preserve">Реализация товаров и услуг 01УТ-004059 от 01.10.2020 </t>
  </si>
  <si>
    <t>Реализация товаров и услуг 01УТ-004065 от 05.10.2020</t>
  </si>
  <si>
    <t xml:space="preserve">Реализация товаров и услуг 01УТ-004325 от 16.10.2020 </t>
  </si>
  <si>
    <t xml:space="preserve">Реализация товаров и услуг 01УТ-004060 от 01.10.2020 </t>
  </si>
  <si>
    <t xml:space="preserve">Реализация товаров и услуг 01УТ-004388 от 19.10.2020 </t>
  </si>
  <si>
    <t xml:space="preserve">Реализация товаров и услуг 01УТ-004104 от 02.10.2020 </t>
  </si>
  <si>
    <t>Поступление оплаты от клиента</t>
  </si>
  <si>
    <t>Реализация товаров и услуг 01УТ-004120 от 05.10.2020</t>
  </si>
  <si>
    <t xml:space="preserve">Реализация товаров и услуг 01УТ-004279 от 13.10.2020 </t>
  </si>
  <si>
    <t xml:space="preserve">Реализация товаров и услуг 01УТ-004175 от 07.10.2020 </t>
  </si>
  <si>
    <t>Возврат товаров от клиента 01УТ-000084 от 08.10.2020</t>
  </si>
  <si>
    <t xml:space="preserve">Реализация товаров и услуг 02УТ-000332 от 05.10.2020 </t>
  </si>
  <si>
    <t>Возврат 1,6%</t>
  </si>
  <si>
    <t>Возврат 1,8%</t>
  </si>
  <si>
    <t>Возврат 0,8%</t>
  </si>
  <si>
    <t>Возврат 13%</t>
  </si>
  <si>
    <t>Возврат доп 1%</t>
  </si>
  <si>
    <t>Премии</t>
  </si>
  <si>
    <t>ИТОГО бонус реализатора</t>
  </si>
  <si>
    <t>2. В графе "Клиент/Регистратор" должны отображаться Клиенты и реализации, проведенные в данный период, привязаные к конкретному менеджеру. А также оплаты проведенные комиссионерами в данный период, наличные и безналичные.</t>
  </si>
  <si>
    <t>Сумма реализации/ оплаты</t>
  </si>
  <si>
    <t>Бонус 1,6%</t>
  </si>
  <si>
    <t>Бонус  1,8%</t>
  </si>
  <si>
    <t>Бонус 0,8%</t>
  </si>
  <si>
    <t>Бонус 13%</t>
  </si>
  <si>
    <t>Бонус 1,8% оплата от комиссионеров РК</t>
  </si>
  <si>
    <t>Бонус 1,6% оплата от комиссионеров РФ</t>
  </si>
  <si>
    <t>Бонус Дополнительный 1%</t>
  </si>
  <si>
    <t>7. В графе "Бонус 13%" должен отображаться бонус начисленный менеджеру в размере 13% от реализации проведенной по соглашению "крупный опт" на товары из сегмента "Игрушки".</t>
  </si>
  <si>
    <t>5. В графе "Бонус 1,8%" должен отображаться бонус начисленный менеджеру в размере 1,8% от реализации проведенной по соглашению "опт".</t>
  </si>
  <si>
    <t>1. В графе "Реализатор" используется отбор по пользователям/менеджерам.</t>
  </si>
  <si>
    <t xml:space="preserve">Необходимо в 1С 8.3 в разделе Продажи подразделе Отчеты создать отчет -Начисление бонусов реализаторам за период. </t>
  </si>
  <si>
    <t>8. В графе "Бонус 1,8% оплата от комиссионеров РК" должен отображаться бонус начисленный менеджеру в размере 1,8% от суммы оплаченной комиссионером из сегмента "Комиссионеры РК" за отчетный период.</t>
  </si>
  <si>
    <t>Требования к отчету:</t>
  </si>
  <si>
    <t>1. Возможность выбора периода и реализаторов.</t>
  </si>
  <si>
    <t>2. Возможность для пользователей с правами администратора видеть отчет по всем реализаторам, а остальным только по себе.</t>
  </si>
  <si>
    <t>3. Возможность изменять процентные ставки.</t>
  </si>
  <si>
    <t>Бонус 13% оплата от комиссионеров РК и РФ "Игрушки"</t>
  </si>
  <si>
    <t>13. В графе "Возврат 1,8%" должен отображаться бонус ранее начисленный менеджеру в размере 1,8% от реализации проведенной по соглашению "опт", на возвращенный товар в отчетный период, необходимый удержать у менеджера в отчетный период.</t>
  </si>
  <si>
    <t>14. В графе "Возврат 0,8%" должен отображаться бонус ранее начисленный менеджеру в размере 0,8% от реализации проведенной по соглашению "крупный опт" и "опт" на клиентов из сегмента "Переданные клиенты", на возвращенный товар в отчетный период, необходимый удержать у менеджера в отчетный период.</t>
  </si>
  <si>
    <t>15. В графе "Возврат 13%" должен отображаться бонус ранее начисленный менеджеру в размере 13% от реализации проведенной по соглашению "крупный опт" на товары из сегмента "Игрушки", на возвращенный товар в отчетный период, необходимый удержать у менеджера в отчетный период.</t>
  </si>
  <si>
    <t xml:space="preserve">16. В графе "Возврат доп 1%" должен отображаться бонус ранее начисленный менеджеру в размере 1% от реализации свыше 2 000 000 тенге или 350 000 рублей без всех скидок за отчетный месяц, на возвращенный товар в отчетный период, необходимый удержать у менеджера в отчетный период. </t>
  </si>
  <si>
    <t>17. В графе "Премии" должны отображаются премии начисленные реализаторам администратором отчета, отдельным документом "Премии"</t>
  </si>
  <si>
    <t>18. В графе "ИТОГО бонус реализатора" должна отображаться итоговая сумма бонуса из расчета (сумма всех юбонусов - сумма всех вовратов + премии)</t>
  </si>
  <si>
    <t>3. В графе "Сумма реализации/ оплаты" должна отображаться сумма реализации или оплаты в тенге, реализации в рублях тоже переводить в тенге.</t>
  </si>
  <si>
    <t>4. В графе "Бонус 1,6%" должен отображаться бонус начисленный менеджеру в размере 1,6% от реализации проведенной по соглашению "крупный опт" и "РФ". Все бонусы должны начисляться в тенге и от сумм реализаций в тенге.</t>
  </si>
  <si>
    <r>
      <t xml:space="preserve">6.В графе "Бонус 0,8%" должен отображаться бонус начисленный менеджеру в размере 0,8% от реализации проведенной по соглашению "крупный опт" и "опт" на клиентов из сегмента </t>
    </r>
    <r>
      <rPr>
        <b/>
        <sz val="10"/>
        <rFont val="Arial"/>
        <family val="2"/>
        <charset val="204"/>
      </rPr>
      <t xml:space="preserve">"Переданные клиенты". </t>
    </r>
    <r>
      <rPr>
        <sz val="10"/>
        <rFont val="Arial"/>
        <family val="2"/>
        <charset val="204"/>
      </rPr>
      <t>На реализации на которые начислен бонус 0,8% бонусы по соглашению 1,6 или 1,8% не начисляются</t>
    </r>
  </si>
  <si>
    <t>9. В графе "Бонус 1,6% оплата от комиссионеров РФ" должен отображаться бонус начисленный менеджеру в размере 1,6% от суммы оплаченной комиссионером из сегмента "Комиссионеры РФ" за отчетный период. Все бонусы начисляются в тенге и суммы оплат пересчитываются в тенге</t>
  </si>
  <si>
    <t xml:space="preserve">10.в графе "Бонус 13% оплата от комиссионеров РК и РФ Игрушки", начислять бонус менеджеру в размере 13% от оплаты произведенной в отчетный период комиссионером из сегментов "комиссионеры РК" и "комиссионеры РФ" торгующих товаром из сегмента "Игрушки". </t>
  </si>
  <si>
    <t xml:space="preserve">11. В графе "Бонус Дополнительный 1%" должен отображаться бонус начисленный менеджеру в размере 1% от суммы реализации более 2 000 000 тенге или 350 000 рублей без всех скидок. Бонус дополнительный 1% начисляеся на все реализации клиентов из сегмента "Постоянная скидка" вне зависимости от суммы реализаций за месяц. Бонус дополнительный 1% начисляется при условии, что сумма реализаций превышает 2 млн тенге или 350 тыс рублей сумарно за календарный месяц </t>
  </si>
  <si>
    <t>12. В графе "Возврат 1,6%" должен отображаться бонус ранее начисленный менеджеру в размере 1,6% от реализации проведенной по соглашению "крупный опт" и "РФ", на возвращенный товар в отчетный период, необходимый удержать у менеджера в отчетный период. Возвраты от комиссионеров у менеджера не удерживаются. Бонус удерживаемый у менеджера расчитывается в тенге от суммы возврата в тенге.</t>
  </si>
  <si>
    <t>Убей</t>
  </si>
  <si>
    <t>Шпис</t>
  </si>
  <si>
    <t>Досетов</t>
  </si>
  <si>
    <t xml:space="preserve">Хабибрахманов </t>
  </si>
  <si>
    <t xml:space="preserve">VARUS </t>
  </si>
  <si>
    <t>Елькенов</t>
  </si>
  <si>
    <t>Иманалинов</t>
  </si>
  <si>
    <t>Питилимов</t>
  </si>
  <si>
    <t>Пустобаев</t>
  </si>
  <si>
    <t>Гарифулин</t>
  </si>
  <si>
    <t>Shebe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</si>
</sst>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\-#,##0.00"/>
  </numFmts>
  <fonts count="14" x14ac:knownFonts="1">
    <font>
      <sz val="8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sz val="14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6" tint="-0.249977111117893"/>
      <name val="Arial"/>
      <family val="2"/>
      <charset val="204"/>
    </font>
    <font>
      <sz val="8"/>
      <color theme="6" tint="-0.249977111117893"/>
      <name val="Arial"/>
      <family val="2"/>
      <charset val="204"/>
    </font>
    <font>
      <b/>
      <sz val="8"/>
      <color theme="6" tint="-0.249977111117893"/>
      <name val="Arial"/>
      <family val="2"/>
      <charset val="204"/>
    </font>
    <font>
      <sz val="8"/>
      <name val="Arial"/>
      <family val="2"/>
    </font>
    <font>
      <b/>
      <sz val="12"/>
      <name val="Arial"/>
      <family val="2"/>
      <charset val="204"/>
    </font>
    <font>
      <sz val="10"/>
      <color theme="6" tint="-0.249977111117893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</borders>
  <cellStyleXfs count="2">
    <xf numFmtId="0" fontId="0" fillId="0" borderId="0">
      <alignment horizontal="left"/>
    </xf>
    <xf numFmtId="0" fontId="11" fillId="0" borderId="0"/>
  </cellStyleXfs>
  <cellXfs count="55"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7" fillId="0" borderId="0" xfId="0" applyFont="1" applyBorder="1" applyAlignment="1">
      <alignment horizontal="left"/>
    </xf>
    <xf numFmtId="0" fontId="6" fillId="0" borderId="0" xfId="0" applyFont="1" applyAlignment="1"/>
    <xf numFmtId="0" fontId="2" fillId="0" borderId="1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/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/>
    <xf numFmtId="0" fontId="8" fillId="0" borderId="0" xfId="0" applyFont="1" applyBorder="1" applyAlignment="1">
      <alignment wrapText="1"/>
    </xf>
    <xf numFmtId="0" fontId="10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11" fillId="0" borderId="1" xfId="1" applyNumberFormat="1" applyFont="1" applyBorder="1" applyAlignment="1">
      <alignment vertical="top" wrapText="1" indent="2"/>
    </xf>
    <xf numFmtId="164" fontId="11" fillId="0" borderId="1" xfId="1" applyNumberFormat="1" applyFont="1" applyBorder="1" applyAlignment="1">
      <alignment horizontal="right" vertical="top"/>
    </xf>
    <xf numFmtId="164" fontId="1" fillId="2" borderId="1" xfId="1" applyNumberFormat="1" applyFont="1" applyFill="1" applyBorder="1" applyAlignment="1">
      <alignment horizontal="right" vertical="top"/>
    </xf>
    <xf numFmtId="0" fontId="11" fillId="2" borderId="3" xfId="1" applyNumberFormat="1" applyFont="1" applyFill="1" applyBorder="1" applyAlignment="1">
      <alignment horizontal="left" vertical="top" wrapText="1"/>
    </xf>
    <xf numFmtId="4" fontId="11" fillId="2" borderId="7" xfId="1" applyNumberFormat="1" applyFont="1" applyFill="1" applyBorder="1" applyAlignment="1">
      <alignment horizontal="right" wrapText="1"/>
    </xf>
    <xf numFmtId="4" fontId="11" fillId="0" borderId="1" xfId="1" applyNumberFormat="1" applyFont="1" applyBorder="1" applyAlignment="1">
      <alignment horizontal="right" wrapText="1"/>
    </xf>
    <xf numFmtId="10" fontId="2" fillId="0" borderId="1" xfId="0" applyNumberFormat="1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/>
    </xf>
    <xf numFmtId="3" fontId="0" fillId="0" borderId="1" xfId="0" applyNumberFormat="1" applyFont="1" applyBorder="1" applyAlignment="1"/>
    <xf numFmtId="0" fontId="6" fillId="0" borderId="2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6" fillId="0" borderId="0" xfId="0" applyFont="1" applyAlignment="1">
      <alignment horizontal="left" vertical="top" wrapText="1"/>
    </xf>
    <xf numFmtId="0" fontId="6" fillId="0" borderId="0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3" fontId="12" fillId="0" borderId="3" xfId="0" applyNumberFormat="1" applyFont="1" applyBorder="1" applyAlignment="1">
      <alignment horizontal="center" vertical="center"/>
    </xf>
    <xf numFmtId="3" fontId="12" fillId="0" borderId="6" xfId="0" applyNumberFormat="1" applyFont="1" applyBorder="1" applyAlignment="1">
      <alignment horizontal="center" vertical="center"/>
    </xf>
    <xf numFmtId="3" fontId="12" fillId="0" borderId="4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center"/>
    </xf>
    <xf numFmtId="0" fontId="6" fillId="0" borderId="2" xfId="0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0" fillId="0" borderId="3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1" applyNumberFormat="1" applyFont="1" applyFill="1" applyBorder="1" applyAlignment="1">
      <alignment vertical="top" wrapText="1"/>
    </xf>
    <xf numFmtId="0" fontId="0" fillId="2" borderId="5" xfId="1" applyNumberFormat="1" applyFont="1" applyFill="1" applyBorder="1" applyAlignment="1">
      <alignment vertical="top" wrapText="1"/>
    </xf>
  </cellXfs>
  <cellStyles count="2">
    <cellStyle name="Обычный" xfId="0" builtinId="0"/>
    <cellStyle name="Обычный_Sheet1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tabSelected="1" topLeftCell="A14" workbookViewId="0">
      <selection activeCell="A23" sqref="A23:H28"/>
    </sheetView>
  </sheetViews>
  <sheetFormatPr defaultColWidth="10.33203125" defaultRowHeight="11.25" x14ac:dyDescent="0.2"/>
  <cols>
    <col min="1" max="1" width="5.33203125" customWidth="1"/>
    <col min="2" max="2" width="16.5" customWidth="1"/>
    <col min="3" max="3" width="58.33203125" style="1" customWidth="1"/>
    <col min="4" max="4" width="14.6640625" style="1" customWidth="1"/>
    <col min="5" max="8" width="12.83203125" style="1" customWidth="1"/>
    <col min="9" max="9" width="17.5" style="1" customWidth="1"/>
    <col min="10" max="11" width="16.5" style="1" customWidth="1"/>
    <col min="12" max="12" width="17.6640625" style="1" customWidth="1"/>
    <col min="13" max="13" width="16.1640625" customWidth="1"/>
    <col min="14" max="14" width="13.83203125" customWidth="1"/>
    <col min="15" max="15" width="19.5" style="1" customWidth="1"/>
    <col min="16" max="16" width="12.1640625" style="1" customWidth="1"/>
    <col min="17" max="17" width="15.33203125" style="1" customWidth="1"/>
    <col min="18" max="18" width="15" style="1" customWidth="1"/>
    <col min="19" max="19" width="18" customWidth="1"/>
  </cols>
  <sheetData>
    <row r="1" spans="1:18" ht="23.25" customHeight="1" x14ac:dyDescent="0.25">
      <c r="A1" s="43" t="s">
        <v>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3" spans="1:18" ht="41.25" customHeight="1" x14ac:dyDescent="0.2">
      <c r="A3" s="42" t="s">
        <v>46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8" ht="12.75" x14ac:dyDescent="0.2">
      <c r="A4" s="32" t="s">
        <v>2</v>
      </c>
      <c r="B4" s="33"/>
      <c r="C4" s="33"/>
      <c r="D4" s="33"/>
      <c r="E4" s="33"/>
      <c r="F4" s="33"/>
      <c r="G4" s="33"/>
      <c r="H4" s="33"/>
      <c r="I4" s="10"/>
      <c r="J4" s="10"/>
      <c r="K4" s="10"/>
      <c r="L4" s="10"/>
      <c r="M4" s="4"/>
      <c r="N4" s="4"/>
      <c r="O4" s="5"/>
    </row>
    <row r="5" spans="1:18" s="17" customFormat="1" ht="12.75" x14ac:dyDescent="0.2">
      <c r="A5" s="32" t="s">
        <v>45</v>
      </c>
      <c r="B5" s="34"/>
      <c r="C5" s="34"/>
      <c r="D5" s="34"/>
      <c r="E5" s="34"/>
      <c r="F5" s="34"/>
      <c r="G5" s="34"/>
      <c r="H5" s="34"/>
      <c r="I5" s="13"/>
      <c r="J5" s="13"/>
      <c r="K5" s="13"/>
      <c r="L5" s="13"/>
      <c r="M5" s="14"/>
      <c r="N5" s="14"/>
      <c r="O5" s="15"/>
      <c r="P5" s="16"/>
      <c r="Q5" s="16"/>
      <c r="R5" s="16"/>
    </row>
    <row r="6" spans="1:18" s="17" customFormat="1" ht="40.5" customHeight="1" x14ac:dyDescent="0.2">
      <c r="A6" s="44" t="s">
        <v>34</v>
      </c>
      <c r="B6" s="45"/>
      <c r="C6" s="45"/>
      <c r="D6" s="45"/>
      <c r="E6" s="45"/>
      <c r="F6" s="45"/>
      <c r="G6" s="45"/>
      <c r="H6" s="45"/>
      <c r="I6" s="18"/>
      <c r="J6" s="18"/>
      <c r="K6" s="18"/>
      <c r="L6" s="18"/>
      <c r="M6" s="19"/>
      <c r="N6" s="14"/>
      <c r="O6" s="15"/>
      <c r="P6" s="16"/>
      <c r="Q6" s="16"/>
      <c r="R6" s="16"/>
    </row>
    <row r="7" spans="1:18" s="17" customFormat="1" ht="28.5" customHeight="1" x14ac:dyDescent="0.2">
      <c r="A7" s="37" t="s">
        <v>59</v>
      </c>
      <c r="B7" s="36"/>
      <c r="C7" s="36"/>
      <c r="D7" s="36"/>
      <c r="E7" s="36"/>
      <c r="F7" s="36"/>
      <c r="G7" s="36"/>
      <c r="H7" s="36"/>
      <c r="I7" s="20"/>
      <c r="J7" s="20"/>
      <c r="K7" s="20"/>
      <c r="L7" s="20"/>
      <c r="M7" s="19"/>
      <c r="N7" s="14"/>
      <c r="O7" s="15"/>
      <c r="P7" s="16"/>
      <c r="Q7" s="16"/>
      <c r="R7" s="16"/>
    </row>
    <row r="8" spans="1:18" s="17" customFormat="1" ht="32.25" customHeight="1" x14ac:dyDescent="0.2">
      <c r="A8" s="37" t="s">
        <v>60</v>
      </c>
      <c r="B8" s="36"/>
      <c r="C8" s="36"/>
      <c r="D8" s="36"/>
      <c r="E8" s="36"/>
      <c r="F8" s="36"/>
      <c r="G8" s="36"/>
      <c r="H8" s="36"/>
      <c r="I8" s="20"/>
      <c r="J8" s="20"/>
      <c r="K8" s="20"/>
      <c r="L8" s="20"/>
      <c r="M8" s="19"/>
      <c r="N8" s="14"/>
      <c r="O8" s="15"/>
      <c r="P8" s="16"/>
      <c r="Q8" s="16"/>
      <c r="R8" s="16"/>
    </row>
    <row r="9" spans="1:18" s="17" customFormat="1" ht="28.5" customHeight="1" x14ac:dyDescent="0.2">
      <c r="A9" s="37" t="s">
        <v>44</v>
      </c>
      <c r="B9" s="36"/>
      <c r="C9" s="36"/>
      <c r="D9" s="36"/>
      <c r="E9" s="36"/>
      <c r="F9" s="36"/>
      <c r="G9" s="36"/>
      <c r="H9" s="36"/>
      <c r="I9" s="20"/>
      <c r="J9" s="20"/>
      <c r="K9" s="20"/>
      <c r="L9" s="20"/>
      <c r="M9" s="19"/>
      <c r="N9" s="14"/>
      <c r="O9" s="15"/>
      <c r="P9" s="16"/>
      <c r="Q9" s="16"/>
      <c r="R9" s="16"/>
    </row>
    <row r="10" spans="1:18" s="17" customFormat="1" ht="46.5" customHeight="1" x14ac:dyDescent="0.2">
      <c r="A10" s="44" t="s">
        <v>61</v>
      </c>
      <c r="B10" s="45"/>
      <c r="C10" s="45"/>
      <c r="D10" s="45"/>
      <c r="E10" s="45"/>
      <c r="F10" s="45"/>
      <c r="G10" s="45"/>
      <c r="H10" s="45"/>
      <c r="I10" s="20"/>
      <c r="J10" s="20"/>
      <c r="K10" s="20"/>
      <c r="L10" s="20"/>
      <c r="M10" s="19"/>
      <c r="N10" s="14"/>
      <c r="O10" s="15"/>
      <c r="P10" s="16"/>
      <c r="Q10" s="16"/>
      <c r="R10" s="16"/>
    </row>
    <row r="11" spans="1:18" s="17" customFormat="1" ht="28.5" customHeight="1" x14ac:dyDescent="0.2">
      <c r="A11" s="37" t="s">
        <v>43</v>
      </c>
      <c r="B11" s="36"/>
      <c r="C11" s="36"/>
      <c r="D11" s="36"/>
      <c r="E11" s="36"/>
      <c r="F11" s="36"/>
      <c r="G11" s="36"/>
      <c r="H11" s="36"/>
      <c r="I11" s="20"/>
      <c r="J11" s="20"/>
      <c r="K11" s="20"/>
      <c r="L11" s="20"/>
      <c r="M11" s="19"/>
      <c r="N11" s="14"/>
      <c r="O11" s="15"/>
      <c r="P11" s="16"/>
      <c r="Q11" s="16"/>
      <c r="R11" s="16"/>
    </row>
    <row r="12" spans="1:18" s="17" customFormat="1" ht="28.5" customHeight="1" x14ac:dyDescent="0.2">
      <c r="A12" s="37" t="s">
        <v>47</v>
      </c>
      <c r="B12" s="36"/>
      <c r="C12" s="36"/>
      <c r="D12" s="36"/>
      <c r="E12" s="36"/>
      <c r="F12" s="36"/>
      <c r="G12" s="36"/>
      <c r="H12" s="36"/>
      <c r="I12" s="20"/>
      <c r="J12" s="20"/>
      <c r="K12" s="20"/>
      <c r="L12" s="20"/>
      <c r="M12" s="19"/>
      <c r="N12" s="14"/>
      <c r="O12" s="15"/>
      <c r="P12" s="16"/>
      <c r="Q12" s="16"/>
      <c r="R12" s="16"/>
    </row>
    <row r="13" spans="1:18" s="17" customFormat="1" ht="39" customHeight="1" x14ac:dyDescent="0.2">
      <c r="A13" s="37" t="s">
        <v>62</v>
      </c>
      <c r="B13" s="36"/>
      <c r="C13" s="36"/>
      <c r="D13" s="36"/>
      <c r="E13" s="36"/>
      <c r="F13" s="36"/>
      <c r="G13" s="36"/>
      <c r="H13" s="36"/>
      <c r="I13" s="20"/>
      <c r="J13" s="20"/>
      <c r="K13" s="20"/>
      <c r="L13" s="20"/>
      <c r="M13" s="19"/>
      <c r="N13" s="14"/>
      <c r="O13" s="15"/>
      <c r="P13" s="16"/>
      <c r="Q13" s="16"/>
      <c r="R13" s="16"/>
    </row>
    <row r="14" spans="1:18" s="17" customFormat="1" ht="31.5" customHeight="1" x14ac:dyDescent="0.2">
      <c r="A14" s="37" t="s">
        <v>63</v>
      </c>
      <c r="B14" s="36"/>
      <c r="C14" s="36"/>
      <c r="D14" s="36"/>
      <c r="E14" s="36"/>
      <c r="F14" s="36"/>
      <c r="G14" s="36"/>
      <c r="H14" s="36"/>
      <c r="I14" s="20"/>
      <c r="J14" s="20"/>
      <c r="K14" s="20"/>
      <c r="L14" s="20"/>
      <c r="M14" s="19"/>
      <c r="N14" s="14"/>
      <c r="O14" s="15"/>
      <c r="P14" s="16"/>
      <c r="Q14" s="16"/>
      <c r="R14" s="16"/>
    </row>
    <row r="15" spans="1:18" s="17" customFormat="1" ht="55.5" customHeight="1" x14ac:dyDescent="0.2">
      <c r="A15" s="44" t="s">
        <v>64</v>
      </c>
      <c r="B15" s="45"/>
      <c r="C15" s="45"/>
      <c r="D15" s="45"/>
      <c r="E15" s="45"/>
      <c r="F15" s="45"/>
      <c r="G15" s="45"/>
      <c r="H15" s="45"/>
      <c r="I15" s="20"/>
      <c r="J15" s="20"/>
      <c r="K15" s="20"/>
      <c r="L15" s="20"/>
      <c r="M15" s="19"/>
      <c r="N15" s="14"/>
      <c r="O15" s="15"/>
      <c r="P15" s="16"/>
      <c r="Q15" s="16"/>
      <c r="R15" s="16"/>
    </row>
    <row r="16" spans="1:18" s="17" customFormat="1" ht="55.5" customHeight="1" x14ac:dyDescent="0.2">
      <c r="A16" s="37" t="s">
        <v>65</v>
      </c>
      <c r="B16" s="36"/>
      <c r="C16" s="36"/>
      <c r="D16" s="36"/>
      <c r="E16" s="36"/>
      <c r="F16" s="36"/>
      <c r="G16" s="36"/>
      <c r="H16" s="36"/>
      <c r="I16" s="20"/>
      <c r="J16" s="20"/>
      <c r="K16" s="20"/>
      <c r="L16" s="20"/>
      <c r="M16" s="19"/>
      <c r="N16" s="14"/>
      <c r="O16" s="15"/>
      <c r="P16" s="16"/>
      <c r="Q16" s="16"/>
      <c r="R16" s="16"/>
    </row>
    <row r="17" spans="1:19" s="17" customFormat="1" ht="28.5" customHeight="1" x14ac:dyDescent="0.2">
      <c r="A17" s="37" t="s">
        <v>53</v>
      </c>
      <c r="B17" s="36"/>
      <c r="C17" s="36"/>
      <c r="D17" s="36"/>
      <c r="E17" s="36"/>
      <c r="F17" s="36"/>
      <c r="G17" s="36"/>
      <c r="H17" s="36"/>
      <c r="I17" s="20"/>
      <c r="J17" s="20"/>
      <c r="K17" s="20"/>
      <c r="L17" s="20"/>
      <c r="M17" s="19"/>
      <c r="N17" s="14"/>
      <c r="O17" s="15"/>
      <c r="P17" s="16"/>
      <c r="Q17" s="16"/>
      <c r="R17" s="16"/>
    </row>
    <row r="18" spans="1:19" s="17" customFormat="1" ht="41.25" customHeight="1" x14ac:dyDescent="0.2">
      <c r="A18" s="37" t="s">
        <v>54</v>
      </c>
      <c r="B18" s="36"/>
      <c r="C18" s="36"/>
      <c r="D18" s="36"/>
      <c r="E18" s="36"/>
      <c r="F18" s="36"/>
      <c r="G18" s="36"/>
      <c r="H18" s="36"/>
      <c r="I18" s="20"/>
      <c r="J18" s="20"/>
      <c r="K18" s="20"/>
      <c r="L18" s="20"/>
      <c r="M18" s="19"/>
      <c r="N18" s="14"/>
      <c r="O18" s="15"/>
      <c r="P18" s="16"/>
      <c r="Q18" s="16"/>
      <c r="R18" s="16"/>
    </row>
    <row r="19" spans="1:19" s="17" customFormat="1" ht="42.75" customHeight="1" x14ac:dyDescent="0.2">
      <c r="A19" s="37" t="s">
        <v>55</v>
      </c>
      <c r="B19" s="36"/>
      <c r="C19" s="36"/>
      <c r="D19" s="36"/>
      <c r="E19" s="36"/>
      <c r="F19" s="36"/>
      <c r="G19" s="36"/>
      <c r="H19" s="36"/>
      <c r="I19" s="20"/>
      <c r="J19" s="20"/>
      <c r="K19" s="20"/>
      <c r="L19" s="20"/>
      <c r="M19" s="19"/>
      <c r="N19" s="14"/>
      <c r="O19" s="15"/>
      <c r="P19" s="16"/>
      <c r="Q19" s="16"/>
      <c r="R19" s="16"/>
    </row>
    <row r="20" spans="1:19" s="17" customFormat="1" ht="45" customHeight="1" x14ac:dyDescent="0.2">
      <c r="A20" s="37" t="s">
        <v>56</v>
      </c>
      <c r="B20" s="36"/>
      <c r="C20" s="36"/>
      <c r="D20" s="36"/>
      <c r="E20" s="36"/>
      <c r="F20" s="36"/>
      <c r="G20" s="36"/>
      <c r="H20" s="36"/>
      <c r="I20" s="20"/>
      <c r="J20" s="20"/>
      <c r="K20" s="20"/>
      <c r="L20" s="20"/>
      <c r="M20" s="19"/>
      <c r="N20" s="14"/>
      <c r="O20" s="15"/>
      <c r="P20" s="16"/>
      <c r="Q20" s="16"/>
      <c r="R20" s="16"/>
    </row>
    <row r="21" spans="1:19" s="17" customFormat="1" ht="28.5" customHeight="1" x14ac:dyDescent="0.2">
      <c r="A21" s="36" t="s">
        <v>57</v>
      </c>
      <c r="B21" s="36"/>
      <c r="C21" s="36"/>
      <c r="D21" s="36"/>
      <c r="E21" s="36"/>
      <c r="F21" s="36"/>
      <c r="G21" s="36"/>
      <c r="H21" s="36"/>
      <c r="I21" s="20"/>
      <c r="J21" s="20"/>
      <c r="K21" s="20"/>
      <c r="L21" s="20"/>
      <c r="M21" s="19"/>
      <c r="N21" s="14"/>
      <c r="O21" s="15"/>
      <c r="P21" s="16"/>
      <c r="Q21" s="16"/>
      <c r="R21" s="16"/>
    </row>
    <row r="22" spans="1:19" s="17" customFormat="1" ht="28.5" customHeight="1" x14ac:dyDescent="0.2">
      <c r="A22" s="36" t="s">
        <v>58</v>
      </c>
      <c r="B22" s="36"/>
      <c r="C22" s="36"/>
      <c r="D22" s="36"/>
      <c r="E22" s="36"/>
      <c r="F22" s="36"/>
      <c r="G22" s="36"/>
      <c r="H22" s="36"/>
      <c r="I22" s="20"/>
      <c r="J22" s="20"/>
      <c r="K22" s="20"/>
      <c r="L22" s="20"/>
      <c r="M22" s="19"/>
      <c r="N22" s="14"/>
      <c r="O22" s="15"/>
      <c r="P22" s="16"/>
      <c r="Q22" s="16"/>
      <c r="R22" s="16"/>
    </row>
    <row r="23" spans="1:19" s="17" customFormat="1" ht="28.5" customHeight="1" x14ac:dyDescent="0.2">
      <c r="A23" s="36" t="s">
        <v>48</v>
      </c>
      <c r="B23" s="36"/>
      <c r="C23" s="36"/>
      <c r="D23" s="36"/>
      <c r="E23" s="36"/>
      <c r="F23" s="36"/>
      <c r="G23" s="36"/>
      <c r="H23" s="36"/>
      <c r="I23" s="20"/>
      <c r="J23" s="20"/>
      <c r="K23" s="20"/>
      <c r="L23" s="20"/>
      <c r="M23" s="19"/>
      <c r="N23" s="14"/>
      <c r="O23" s="15"/>
      <c r="P23" s="16"/>
      <c r="Q23" s="16"/>
      <c r="R23" s="16"/>
    </row>
    <row r="24" spans="1:19" s="17" customFormat="1" ht="28.5" customHeight="1" x14ac:dyDescent="0.2">
      <c r="A24" s="36" t="s">
        <v>49</v>
      </c>
      <c r="B24" s="36"/>
      <c r="C24" s="36"/>
      <c r="D24" s="36"/>
      <c r="E24" s="36"/>
      <c r="F24" s="36"/>
      <c r="G24" s="36"/>
      <c r="H24" s="36"/>
      <c r="I24" s="20"/>
      <c r="J24" s="20"/>
      <c r="K24" s="20"/>
      <c r="L24" s="20"/>
      <c r="M24" s="19"/>
      <c r="N24" s="14"/>
      <c r="O24" s="15"/>
      <c r="P24" s="16"/>
      <c r="Q24" s="16"/>
      <c r="R24" s="16"/>
    </row>
    <row r="25" spans="1:19" s="17" customFormat="1" ht="28.5" customHeight="1" x14ac:dyDescent="0.2">
      <c r="A25" s="36" t="s">
        <v>50</v>
      </c>
      <c r="B25" s="36"/>
      <c r="C25" s="36"/>
      <c r="D25" s="36"/>
      <c r="E25" s="36"/>
      <c r="F25" s="36"/>
      <c r="G25" s="36"/>
      <c r="H25" s="36"/>
      <c r="I25" s="20"/>
      <c r="J25" s="20"/>
      <c r="K25" s="20"/>
      <c r="L25" s="20"/>
      <c r="M25" s="19"/>
      <c r="N25" s="14"/>
      <c r="O25" s="15"/>
      <c r="P25" s="16"/>
      <c r="Q25" s="16"/>
      <c r="R25" s="16"/>
    </row>
    <row r="26" spans="1:19" s="17" customFormat="1" ht="28.5" customHeight="1" x14ac:dyDescent="0.2">
      <c r="A26" s="36" t="s">
        <v>51</v>
      </c>
      <c r="B26" s="36"/>
      <c r="C26" s="36"/>
      <c r="D26" s="36"/>
      <c r="E26" s="36"/>
      <c r="F26" s="36"/>
      <c r="G26" s="36"/>
      <c r="H26" s="36"/>
      <c r="I26" s="20"/>
      <c r="J26" s="20"/>
      <c r="K26" s="20"/>
      <c r="L26" s="20"/>
      <c r="M26" s="19"/>
      <c r="N26" s="14"/>
      <c r="O26" s="15"/>
      <c r="P26" s="16"/>
      <c r="Q26" s="16"/>
      <c r="R26" s="16"/>
    </row>
    <row r="27" spans="1:19" ht="16.5" customHeight="1" x14ac:dyDescent="0.2">
      <c r="A27" s="42"/>
      <c r="B27" s="42"/>
      <c r="C27" s="42"/>
      <c r="D27" s="42"/>
      <c r="E27" s="42"/>
      <c r="F27" s="42"/>
      <c r="G27" s="42"/>
      <c r="H27" s="42"/>
      <c r="I27" s="9"/>
      <c r="J27" s="9"/>
      <c r="K27" s="35"/>
      <c r="L27" s="9"/>
      <c r="M27" s="9"/>
    </row>
    <row r="28" spans="1:19" ht="12.75" x14ac:dyDescent="0.2">
      <c r="A28" s="11" t="s">
        <v>3</v>
      </c>
    </row>
    <row r="30" spans="1:19" ht="17.100000000000001" customHeight="1" x14ac:dyDescent="0.2">
      <c r="A30" s="41" t="s">
        <v>4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5"/>
    </row>
    <row r="31" spans="1:19" ht="17.100000000000001" customHeight="1" x14ac:dyDescent="0.2">
      <c r="A31" s="6"/>
      <c r="B31" s="6"/>
      <c r="C31" s="7"/>
      <c r="D31" s="5"/>
      <c r="E31" s="5"/>
      <c r="F31" s="5"/>
      <c r="G31" s="7"/>
      <c r="H31" s="5"/>
      <c r="I31" s="5"/>
      <c r="J31" s="5"/>
      <c r="K31" s="5"/>
      <c r="L31" s="5"/>
      <c r="M31" s="4"/>
      <c r="N31" s="4"/>
      <c r="O31" s="5"/>
      <c r="P31" s="5"/>
      <c r="Q31" s="5"/>
    </row>
    <row r="32" spans="1:19" ht="66" customHeight="1" x14ac:dyDescent="0.2">
      <c r="A32" s="21"/>
      <c r="B32" s="12" t="s">
        <v>0</v>
      </c>
      <c r="C32" s="8" t="s">
        <v>9</v>
      </c>
      <c r="D32" s="3" t="s">
        <v>35</v>
      </c>
      <c r="E32" s="28" t="s">
        <v>36</v>
      </c>
      <c r="F32" s="28" t="s">
        <v>37</v>
      </c>
      <c r="G32" s="28" t="s">
        <v>38</v>
      </c>
      <c r="H32" s="29" t="s">
        <v>39</v>
      </c>
      <c r="I32" s="3" t="s">
        <v>40</v>
      </c>
      <c r="J32" s="3" t="s">
        <v>41</v>
      </c>
      <c r="K32" s="3" t="s">
        <v>52</v>
      </c>
      <c r="L32" s="3" t="s">
        <v>42</v>
      </c>
      <c r="M32" s="8" t="s">
        <v>27</v>
      </c>
      <c r="N32" s="8" t="s">
        <v>28</v>
      </c>
      <c r="O32" s="8" t="s">
        <v>29</v>
      </c>
      <c r="P32" s="8" t="s">
        <v>30</v>
      </c>
      <c r="Q32" s="8" t="s">
        <v>31</v>
      </c>
      <c r="R32" s="8" t="s">
        <v>32</v>
      </c>
      <c r="S32" s="3" t="s">
        <v>33</v>
      </c>
    </row>
    <row r="33" spans="1:19" x14ac:dyDescent="0.2">
      <c r="A33" s="2"/>
      <c r="B33" s="46" t="s">
        <v>5</v>
      </c>
      <c r="C33" s="53" t="s">
        <v>76</v>
      </c>
      <c r="D33" s="24"/>
      <c r="E33" s="30"/>
      <c r="F33" s="30"/>
      <c r="G33" s="30"/>
      <c r="H33" s="30"/>
      <c r="I33" s="30"/>
      <c r="J33" s="30"/>
      <c r="K33" s="30"/>
      <c r="L33" s="30"/>
      <c r="M33" s="31"/>
      <c r="N33" s="31"/>
      <c r="O33" s="30"/>
      <c r="P33" s="30"/>
      <c r="Q33" s="30"/>
      <c r="R33" s="30">
        <v>50000</v>
      </c>
      <c r="S33" s="38">
        <f>E34+E36+E38+G42+H35+I40+L34+L35+L36+L38+L42+R33</f>
        <v>294824.44160000002</v>
      </c>
    </row>
    <row r="34" spans="1:19" x14ac:dyDescent="0.2">
      <c r="A34" s="2"/>
      <c r="B34" s="47"/>
      <c r="C34" s="22" t="s">
        <v>10</v>
      </c>
      <c r="D34" s="23">
        <v>5224090.0999999996</v>
      </c>
      <c r="E34" s="30">
        <f>D34*1.6%</f>
        <v>83585.441599999991</v>
      </c>
      <c r="F34" s="30"/>
      <c r="G34" s="30"/>
      <c r="H34" s="30"/>
      <c r="I34" s="30"/>
      <c r="J34" s="30"/>
      <c r="K34" s="30"/>
      <c r="L34" s="30">
        <v>53857</v>
      </c>
      <c r="M34" s="31"/>
      <c r="N34" s="31"/>
      <c r="O34" s="30"/>
      <c r="P34" s="30"/>
      <c r="Q34" s="30"/>
      <c r="R34" s="30"/>
      <c r="S34" s="39"/>
    </row>
    <row r="35" spans="1:19" x14ac:dyDescent="0.2">
      <c r="A35" s="2"/>
      <c r="B35" s="47"/>
      <c r="C35" s="22" t="s">
        <v>11</v>
      </c>
      <c r="D35" s="23">
        <v>23668</v>
      </c>
      <c r="E35" s="30"/>
      <c r="F35" s="30"/>
      <c r="G35" s="30"/>
      <c r="H35" s="30">
        <f>D35*13%</f>
        <v>3076.84</v>
      </c>
      <c r="I35" s="30"/>
      <c r="J35" s="30"/>
      <c r="K35" s="30"/>
      <c r="L35" s="30">
        <v>244</v>
      </c>
      <c r="M35" s="31"/>
      <c r="N35" s="31"/>
      <c r="O35" s="30"/>
      <c r="P35" s="30"/>
      <c r="Q35" s="30"/>
      <c r="R35" s="30"/>
      <c r="S35" s="39"/>
    </row>
    <row r="36" spans="1:19" x14ac:dyDescent="0.2">
      <c r="A36" s="2"/>
      <c r="B36" s="47"/>
      <c r="C36" s="22" t="s">
        <v>12</v>
      </c>
      <c r="D36" s="23">
        <v>13289</v>
      </c>
      <c r="E36" s="30">
        <f t="shared" ref="E36" si="0">D36*1.6%</f>
        <v>212.624</v>
      </c>
      <c r="F36" s="30"/>
      <c r="G36" s="30"/>
      <c r="H36" s="30"/>
      <c r="I36" s="30"/>
      <c r="J36" s="30"/>
      <c r="K36" s="30"/>
      <c r="L36" s="30">
        <v>137</v>
      </c>
      <c r="M36" s="31"/>
      <c r="N36" s="31"/>
      <c r="O36" s="30"/>
      <c r="P36" s="30"/>
      <c r="Q36" s="30"/>
      <c r="R36" s="30"/>
      <c r="S36" s="39"/>
    </row>
    <row r="37" spans="1:19" x14ac:dyDescent="0.2">
      <c r="A37" s="2"/>
      <c r="B37" s="47"/>
      <c r="C37" s="53" t="s">
        <v>75</v>
      </c>
      <c r="D37" s="24"/>
      <c r="E37" s="30"/>
      <c r="F37" s="30"/>
      <c r="G37" s="30"/>
      <c r="H37" s="30"/>
      <c r="I37" s="30"/>
      <c r="J37" s="30"/>
      <c r="K37" s="30"/>
      <c r="L37" s="30"/>
      <c r="M37" s="31"/>
      <c r="N37" s="31"/>
      <c r="O37" s="30"/>
      <c r="P37" s="30"/>
      <c r="Q37" s="30"/>
      <c r="R37" s="30"/>
      <c r="S37" s="39"/>
    </row>
    <row r="38" spans="1:19" x14ac:dyDescent="0.2">
      <c r="A38" s="2"/>
      <c r="B38" s="47"/>
      <c r="C38" s="22" t="s">
        <v>16</v>
      </c>
      <c r="D38" s="23">
        <v>2996602</v>
      </c>
      <c r="E38" s="30">
        <f>D38*1.6%</f>
        <v>47945.631999999998</v>
      </c>
      <c r="F38" s="30"/>
      <c r="G38" s="30"/>
      <c r="H38" s="30"/>
      <c r="I38" s="30"/>
      <c r="J38" s="30"/>
      <c r="K38" s="30"/>
      <c r="L38" s="30">
        <v>30967</v>
      </c>
      <c r="M38" s="31"/>
      <c r="N38" s="31"/>
      <c r="O38" s="30"/>
      <c r="P38" s="30"/>
      <c r="Q38" s="30"/>
      <c r="R38" s="30"/>
      <c r="S38" s="39"/>
    </row>
    <row r="39" spans="1:19" x14ac:dyDescent="0.2">
      <c r="A39" s="2"/>
      <c r="B39" s="47"/>
      <c r="C39" s="54" t="s">
        <v>74</v>
      </c>
      <c r="D39" s="24"/>
      <c r="E39" s="30"/>
      <c r="F39" s="30"/>
      <c r="G39" s="30"/>
      <c r="H39" s="30"/>
      <c r="I39" s="30"/>
      <c r="J39" s="30"/>
      <c r="K39" s="30"/>
      <c r="L39" s="30"/>
      <c r="M39" s="31"/>
      <c r="N39" s="31"/>
      <c r="O39" s="30"/>
      <c r="P39" s="30"/>
      <c r="Q39" s="30"/>
      <c r="R39" s="30"/>
      <c r="S39" s="39"/>
    </row>
    <row r="40" spans="1:19" x14ac:dyDescent="0.2">
      <c r="A40" s="2"/>
      <c r="B40" s="47"/>
      <c r="C40" s="22" t="s">
        <v>21</v>
      </c>
      <c r="D40" s="23">
        <v>146168</v>
      </c>
      <c r="E40" s="30"/>
      <c r="F40" s="30"/>
      <c r="G40" s="30"/>
      <c r="H40" s="30"/>
      <c r="I40" s="30">
        <f>D40*1.8%</f>
        <v>2631.0240000000003</v>
      </c>
      <c r="J40" s="30"/>
      <c r="K40" s="30"/>
      <c r="L40" s="30"/>
      <c r="M40" s="31"/>
      <c r="N40" s="31"/>
      <c r="O40" s="30"/>
      <c r="P40" s="30"/>
      <c r="Q40" s="30"/>
      <c r="R40" s="30"/>
      <c r="S40" s="39"/>
    </row>
    <row r="41" spans="1:19" x14ac:dyDescent="0.2">
      <c r="A41" s="2"/>
      <c r="B41" s="47"/>
      <c r="C41" s="53" t="s">
        <v>73</v>
      </c>
      <c r="D41" s="24"/>
      <c r="E41" s="30"/>
      <c r="F41" s="30"/>
      <c r="G41" s="30"/>
      <c r="H41" s="30"/>
      <c r="I41" s="30"/>
      <c r="J41" s="30"/>
      <c r="K41" s="30"/>
      <c r="L41" s="30"/>
      <c r="M41" s="31"/>
      <c r="N41" s="31"/>
      <c r="O41" s="30"/>
      <c r="P41" s="30"/>
      <c r="Q41" s="30"/>
      <c r="R41" s="30"/>
      <c r="S41" s="39"/>
    </row>
    <row r="42" spans="1:19" x14ac:dyDescent="0.2">
      <c r="A42" s="2"/>
      <c r="B42" s="48"/>
      <c r="C42" s="22" t="s">
        <v>22</v>
      </c>
      <c r="D42" s="23">
        <v>1210735</v>
      </c>
      <c r="E42" s="30"/>
      <c r="F42" s="30"/>
      <c r="G42" s="30">
        <f>D42*0.8%</f>
        <v>9685.880000000001</v>
      </c>
      <c r="H42" s="30"/>
      <c r="I42" s="30"/>
      <c r="J42" s="30"/>
      <c r="K42" s="30"/>
      <c r="L42" s="30">
        <v>12482</v>
      </c>
      <c r="M42" s="31"/>
      <c r="N42" s="31"/>
      <c r="O42" s="30"/>
      <c r="P42" s="30"/>
      <c r="Q42" s="30"/>
      <c r="R42" s="30"/>
      <c r="S42" s="40"/>
    </row>
    <row r="43" spans="1:19" x14ac:dyDescent="0.2">
      <c r="B43" s="46" t="s">
        <v>6</v>
      </c>
      <c r="C43" s="53" t="s">
        <v>72</v>
      </c>
      <c r="D43" s="24"/>
      <c r="E43" s="30"/>
      <c r="F43" s="30"/>
      <c r="G43" s="30"/>
      <c r="H43" s="30"/>
      <c r="I43" s="30"/>
      <c r="J43" s="30"/>
      <c r="K43" s="30"/>
      <c r="L43" s="30"/>
      <c r="M43" s="31"/>
      <c r="N43" s="31"/>
      <c r="O43" s="30"/>
      <c r="P43" s="30"/>
      <c r="Q43" s="30"/>
      <c r="R43" s="30">
        <v>40000</v>
      </c>
      <c r="S43" s="38">
        <f>E44+E45+E47+E48+L44+L45+L47+L48+M49+R43</f>
        <v>179388.73200000002</v>
      </c>
    </row>
    <row r="44" spans="1:19" x14ac:dyDescent="0.2">
      <c r="B44" s="47"/>
      <c r="C44" s="22" t="s">
        <v>14</v>
      </c>
      <c r="D44" s="23">
        <v>1968200</v>
      </c>
      <c r="E44" s="30">
        <f>D44*1.6%</f>
        <v>31491.200000000001</v>
      </c>
      <c r="F44" s="30"/>
      <c r="G44" s="30"/>
      <c r="H44" s="30"/>
      <c r="I44" s="30"/>
      <c r="J44" s="30"/>
      <c r="K44" s="30"/>
      <c r="L44" s="30">
        <f>D44*1%</f>
        <v>19682</v>
      </c>
      <c r="M44" s="31"/>
      <c r="N44" s="31"/>
      <c r="O44" s="30"/>
      <c r="P44" s="30"/>
      <c r="Q44" s="30"/>
      <c r="R44" s="30"/>
      <c r="S44" s="39"/>
    </row>
    <row r="45" spans="1:19" x14ac:dyDescent="0.2">
      <c r="B45" s="47"/>
      <c r="C45" s="22" t="s">
        <v>15</v>
      </c>
      <c r="D45" s="23">
        <v>649820</v>
      </c>
      <c r="E45" s="30">
        <f>D45*1.6%</f>
        <v>10397.120000000001</v>
      </c>
      <c r="F45" s="30"/>
      <c r="G45" s="30"/>
      <c r="H45" s="30"/>
      <c r="I45" s="30"/>
      <c r="J45" s="30"/>
      <c r="K45" s="30"/>
      <c r="L45" s="30">
        <f>D45*1%</f>
        <v>6498.2</v>
      </c>
      <c r="M45" s="31"/>
      <c r="N45" s="31"/>
      <c r="O45" s="30"/>
      <c r="P45" s="30"/>
      <c r="Q45" s="30"/>
      <c r="R45" s="30"/>
      <c r="S45" s="39"/>
    </row>
    <row r="46" spans="1:19" x14ac:dyDescent="0.2">
      <c r="B46" s="47"/>
      <c r="C46" s="53" t="s">
        <v>71</v>
      </c>
      <c r="D46" s="24"/>
      <c r="E46" s="30"/>
      <c r="F46" s="30"/>
      <c r="G46" s="30"/>
      <c r="H46" s="30"/>
      <c r="I46" s="30"/>
      <c r="J46" s="30"/>
      <c r="K46" s="30"/>
      <c r="L46" s="30"/>
      <c r="M46" s="31"/>
      <c r="N46" s="31"/>
      <c r="O46" s="30"/>
      <c r="P46" s="30"/>
      <c r="Q46" s="30"/>
      <c r="R46" s="30"/>
      <c r="S46" s="39"/>
    </row>
    <row r="47" spans="1:19" x14ac:dyDescent="0.2">
      <c r="B47" s="47"/>
      <c r="C47" s="22" t="s">
        <v>17</v>
      </c>
      <c r="D47" s="23">
        <v>1770810</v>
      </c>
      <c r="E47" s="30">
        <f>D47*1.6%</f>
        <v>28332.959999999999</v>
      </c>
      <c r="F47" s="30"/>
      <c r="G47" s="30"/>
      <c r="H47" s="30"/>
      <c r="I47" s="30"/>
      <c r="J47" s="30"/>
      <c r="K47" s="30"/>
      <c r="L47" s="30">
        <f>D47*1%</f>
        <v>17708.100000000002</v>
      </c>
      <c r="M47" s="31"/>
      <c r="N47" s="31"/>
      <c r="O47" s="30"/>
      <c r="P47" s="30"/>
      <c r="Q47" s="30"/>
      <c r="R47" s="30"/>
      <c r="S47" s="39"/>
    </row>
    <row r="48" spans="1:19" x14ac:dyDescent="0.2">
      <c r="B48" s="47"/>
      <c r="C48" s="22" t="s">
        <v>18</v>
      </c>
      <c r="D48" s="23">
        <v>976800</v>
      </c>
      <c r="E48" s="30">
        <f>D48*1.6%</f>
        <v>15628.800000000001</v>
      </c>
      <c r="F48" s="30"/>
      <c r="G48" s="30"/>
      <c r="H48" s="30"/>
      <c r="I48" s="30"/>
      <c r="J48" s="30"/>
      <c r="K48" s="30"/>
      <c r="L48" s="30">
        <f>D48*1%</f>
        <v>9768</v>
      </c>
      <c r="M48" s="31"/>
      <c r="N48" s="31"/>
      <c r="O48" s="30"/>
      <c r="P48" s="30"/>
      <c r="Q48" s="30"/>
      <c r="R48" s="30"/>
      <c r="S48" s="39"/>
    </row>
    <row r="49" spans="2:19" x14ac:dyDescent="0.2">
      <c r="B49" s="48"/>
      <c r="C49" s="22" t="s">
        <v>25</v>
      </c>
      <c r="D49" s="23">
        <v>-7353</v>
      </c>
      <c r="E49" s="30"/>
      <c r="F49" s="30"/>
      <c r="G49" s="30"/>
      <c r="H49" s="30"/>
      <c r="I49" s="30"/>
      <c r="J49" s="30"/>
      <c r="K49" s="30"/>
      <c r="L49" s="30"/>
      <c r="M49" s="31">
        <f>D49*1.6%</f>
        <v>-117.648</v>
      </c>
      <c r="N49" s="31"/>
      <c r="O49" s="30"/>
      <c r="P49" s="30"/>
      <c r="Q49" s="30"/>
      <c r="R49" s="30"/>
      <c r="S49" s="40"/>
    </row>
    <row r="50" spans="2:19" x14ac:dyDescent="0.2">
      <c r="B50" s="50" t="s">
        <v>7</v>
      </c>
      <c r="C50" s="53" t="s">
        <v>70</v>
      </c>
      <c r="D50" s="24"/>
      <c r="E50" s="30"/>
      <c r="F50" s="30"/>
      <c r="G50" s="30"/>
      <c r="H50" s="30"/>
      <c r="I50" s="30"/>
      <c r="J50" s="30"/>
      <c r="K50" s="30"/>
      <c r="L50" s="30"/>
      <c r="M50" s="31"/>
      <c r="N50" s="31"/>
      <c r="O50" s="30"/>
      <c r="P50" s="30"/>
      <c r="Q50" s="30"/>
      <c r="R50" s="30">
        <v>30000</v>
      </c>
      <c r="S50" s="38">
        <f>G51+L51+J54+O52+Q52+R50</f>
        <v>105451.8312</v>
      </c>
    </row>
    <row r="51" spans="2:19" x14ac:dyDescent="0.2">
      <c r="B51" s="51"/>
      <c r="C51" s="22" t="s">
        <v>13</v>
      </c>
      <c r="D51" s="23">
        <v>3473568</v>
      </c>
      <c r="E51" s="30"/>
      <c r="F51" s="30"/>
      <c r="G51" s="30">
        <f>D51*0.8%</f>
        <v>27788.544000000002</v>
      </c>
      <c r="H51" s="30"/>
      <c r="I51" s="30"/>
      <c r="J51" s="30"/>
      <c r="K51" s="30"/>
      <c r="L51" s="30">
        <v>36183</v>
      </c>
      <c r="M51" s="31"/>
      <c r="N51" s="31"/>
      <c r="O51" s="30"/>
      <c r="P51" s="30"/>
      <c r="Q51" s="30"/>
      <c r="R51" s="30"/>
      <c r="S51" s="39"/>
    </row>
    <row r="52" spans="2:19" x14ac:dyDescent="0.2">
      <c r="B52" s="51"/>
      <c r="C52" s="22" t="s">
        <v>25</v>
      </c>
      <c r="D52" s="23">
        <v>-10833</v>
      </c>
      <c r="E52" s="30"/>
      <c r="F52" s="30"/>
      <c r="G52" s="30"/>
      <c r="H52" s="30"/>
      <c r="I52" s="30"/>
      <c r="J52" s="30"/>
      <c r="K52" s="30"/>
      <c r="L52" s="30"/>
      <c r="M52" s="31"/>
      <c r="N52" s="31"/>
      <c r="O52" s="30">
        <f>D52*0.8%</f>
        <v>-86.664000000000001</v>
      </c>
      <c r="P52" s="30"/>
      <c r="Q52" s="30">
        <v>-113</v>
      </c>
      <c r="R52" s="30"/>
      <c r="S52" s="39"/>
    </row>
    <row r="53" spans="2:19" x14ac:dyDescent="0.2">
      <c r="B53" s="51"/>
      <c r="C53" s="25" t="s">
        <v>69</v>
      </c>
      <c r="D53" s="26"/>
      <c r="E53" s="30"/>
      <c r="F53" s="30"/>
      <c r="G53" s="30"/>
      <c r="H53" s="30"/>
      <c r="I53" s="30"/>
      <c r="J53" s="30"/>
      <c r="K53" s="30"/>
      <c r="L53" s="30"/>
      <c r="M53" s="31"/>
      <c r="N53" s="31"/>
      <c r="O53" s="30"/>
      <c r="P53" s="30"/>
      <c r="Q53" s="30"/>
      <c r="R53" s="30"/>
      <c r="S53" s="39"/>
    </row>
    <row r="54" spans="2:19" x14ac:dyDescent="0.2">
      <c r="B54" s="52"/>
      <c r="C54" s="22" t="s">
        <v>21</v>
      </c>
      <c r="D54" s="27">
        <v>729996.95</v>
      </c>
      <c r="E54" s="30"/>
      <c r="F54" s="30"/>
      <c r="G54" s="30"/>
      <c r="H54" s="30"/>
      <c r="I54" s="30"/>
      <c r="J54" s="30">
        <f>D54*1.6%</f>
        <v>11679.9512</v>
      </c>
      <c r="K54" s="30"/>
      <c r="L54" s="30"/>
      <c r="M54" s="31"/>
      <c r="N54" s="31"/>
      <c r="O54" s="30"/>
      <c r="P54" s="30"/>
      <c r="Q54" s="30"/>
      <c r="R54" s="30"/>
      <c r="S54" s="40"/>
    </row>
    <row r="55" spans="2:19" x14ac:dyDescent="0.2">
      <c r="B55" s="49" t="s">
        <v>8</v>
      </c>
      <c r="C55" s="53" t="s">
        <v>68</v>
      </c>
      <c r="D55" s="24"/>
      <c r="E55" s="30"/>
      <c r="F55" s="30"/>
      <c r="G55" s="30"/>
      <c r="H55" s="30"/>
      <c r="I55" s="30"/>
      <c r="J55" s="30"/>
      <c r="K55" s="30"/>
      <c r="L55" s="30"/>
      <c r="M55" s="31"/>
      <c r="N55" s="31"/>
      <c r="O55" s="30"/>
      <c r="P55" s="30"/>
      <c r="Q55" s="30"/>
      <c r="R55" s="30">
        <v>20000</v>
      </c>
      <c r="S55" s="38">
        <f>E56+E59+E63+F57+F60+N61+R55+R56</f>
        <v>105961.11840000001</v>
      </c>
    </row>
    <row r="56" spans="2:19" x14ac:dyDescent="0.2">
      <c r="B56" s="49"/>
      <c r="C56" s="22" t="s">
        <v>19</v>
      </c>
      <c r="D56" s="23">
        <v>726720</v>
      </c>
      <c r="E56" s="30">
        <f>D56*1.6%</f>
        <v>11627.52</v>
      </c>
      <c r="F56" s="30"/>
      <c r="G56" s="30"/>
      <c r="H56" s="30"/>
      <c r="I56" s="30"/>
      <c r="J56" s="30"/>
      <c r="K56" s="30"/>
      <c r="L56" s="30"/>
      <c r="M56" s="31"/>
      <c r="N56" s="31"/>
      <c r="O56" s="30"/>
      <c r="P56" s="30"/>
      <c r="Q56" s="30"/>
      <c r="R56" s="30">
        <v>55000</v>
      </c>
      <c r="S56" s="39"/>
    </row>
    <row r="57" spans="2:19" x14ac:dyDescent="0.2">
      <c r="B57" s="49"/>
      <c r="C57" s="22" t="s">
        <v>20</v>
      </c>
      <c r="D57" s="23">
        <v>504900</v>
      </c>
      <c r="E57" s="30"/>
      <c r="F57" s="30">
        <f>D57*1.8%</f>
        <v>9088.2000000000007</v>
      </c>
      <c r="G57" s="30"/>
      <c r="H57" s="30"/>
      <c r="I57" s="30"/>
      <c r="J57" s="30"/>
      <c r="K57" s="30"/>
      <c r="L57" s="30"/>
      <c r="M57" s="31"/>
      <c r="N57" s="31"/>
      <c r="O57" s="30"/>
      <c r="P57" s="30"/>
      <c r="Q57" s="30"/>
      <c r="R57" s="30"/>
      <c r="S57" s="39"/>
    </row>
    <row r="58" spans="2:19" x14ac:dyDescent="0.2">
      <c r="B58" s="49"/>
      <c r="C58" s="53" t="s">
        <v>67</v>
      </c>
      <c r="D58" s="24"/>
      <c r="E58" s="30"/>
      <c r="F58" s="30"/>
      <c r="G58" s="30"/>
      <c r="H58" s="30"/>
      <c r="I58" s="30"/>
      <c r="J58" s="30"/>
      <c r="K58" s="30"/>
      <c r="L58" s="30"/>
      <c r="M58" s="31"/>
      <c r="N58" s="31"/>
      <c r="O58" s="30"/>
      <c r="P58" s="30"/>
      <c r="Q58" s="30"/>
      <c r="R58" s="30"/>
      <c r="S58" s="39"/>
    </row>
    <row r="59" spans="2:19" x14ac:dyDescent="0.2">
      <c r="B59" s="49"/>
      <c r="C59" s="22" t="s">
        <v>23</v>
      </c>
      <c r="D59" s="23">
        <v>286110</v>
      </c>
      <c r="E59" s="30">
        <f>D59*1.6%</f>
        <v>4577.76</v>
      </c>
      <c r="F59" s="30"/>
      <c r="G59" s="30"/>
      <c r="H59" s="30"/>
      <c r="I59" s="30"/>
      <c r="J59" s="30"/>
      <c r="K59" s="30"/>
      <c r="L59" s="30"/>
      <c r="M59" s="31"/>
      <c r="N59" s="31"/>
      <c r="O59" s="30"/>
      <c r="P59" s="30"/>
      <c r="Q59" s="30"/>
      <c r="R59" s="30"/>
      <c r="S59" s="39"/>
    </row>
    <row r="60" spans="2:19" x14ac:dyDescent="0.2">
      <c r="B60" s="49"/>
      <c r="C60" s="22" t="s">
        <v>24</v>
      </c>
      <c r="D60" s="23">
        <v>196630</v>
      </c>
      <c r="E60" s="30"/>
      <c r="F60" s="30">
        <f>D60*1.8%</f>
        <v>3539.3400000000006</v>
      </c>
      <c r="G60" s="30"/>
      <c r="H60" s="30"/>
      <c r="I60" s="30"/>
      <c r="J60" s="30"/>
      <c r="K60" s="30"/>
      <c r="L60" s="30"/>
      <c r="M60" s="31"/>
      <c r="N60" s="31"/>
      <c r="O60" s="30"/>
      <c r="P60" s="30"/>
      <c r="Q60" s="30"/>
      <c r="R60" s="30"/>
      <c r="S60" s="39"/>
    </row>
    <row r="61" spans="2:19" x14ac:dyDescent="0.2">
      <c r="B61" s="49"/>
      <c r="C61" s="22" t="s">
        <v>25</v>
      </c>
      <c r="D61" s="23">
        <v>-5030</v>
      </c>
      <c r="E61" s="30"/>
      <c r="F61" s="30"/>
      <c r="G61" s="30"/>
      <c r="H61" s="30"/>
      <c r="I61" s="30"/>
      <c r="J61" s="30"/>
      <c r="K61" s="30"/>
      <c r="L61" s="30"/>
      <c r="M61" s="31"/>
      <c r="N61" s="31">
        <f>D61*1.8%</f>
        <v>-90.54</v>
      </c>
      <c r="O61" s="30"/>
      <c r="P61" s="30"/>
      <c r="Q61" s="30"/>
      <c r="R61" s="30"/>
      <c r="S61" s="39"/>
    </row>
    <row r="62" spans="2:19" x14ac:dyDescent="0.2">
      <c r="B62" s="49"/>
      <c r="C62" s="53" t="s">
        <v>66</v>
      </c>
      <c r="D62" s="24"/>
      <c r="E62" s="30"/>
      <c r="F62" s="30"/>
      <c r="G62" s="30"/>
      <c r="H62" s="30"/>
      <c r="I62" s="30"/>
      <c r="J62" s="30"/>
      <c r="K62" s="30"/>
      <c r="L62" s="30"/>
      <c r="M62" s="31"/>
      <c r="N62" s="31"/>
      <c r="O62" s="30"/>
      <c r="P62" s="30"/>
      <c r="Q62" s="30"/>
      <c r="R62" s="30"/>
      <c r="S62" s="39"/>
    </row>
    <row r="63" spans="2:19" x14ac:dyDescent="0.2">
      <c r="B63" s="49"/>
      <c r="C63" s="22" t="s">
        <v>26</v>
      </c>
      <c r="D63" s="23">
        <v>138677.4</v>
      </c>
      <c r="E63" s="30">
        <f>D63*1.6%</f>
        <v>2218.8384000000001</v>
      </c>
      <c r="F63" s="30"/>
      <c r="G63" s="30"/>
      <c r="H63" s="30"/>
      <c r="I63" s="30"/>
      <c r="J63" s="30"/>
      <c r="K63" s="30"/>
      <c r="L63" s="30"/>
      <c r="M63" s="31"/>
      <c r="N63" s="31"/>
      <c r="O63" s="30"/>
      <c r="P63" s="30"/>
      <c r="Q63" s="30"/>
      <c r="R63" s="30"/>
      <c r="S63" s="40"/>
    </row>
    <row r="64" spans="2:19" x14ac:dyDescent="0.2">
      <c r="M64" s="4"/>
      <c r="N64" s="4"/>
      <c r="O64" s="5"/>
      <c r="P64" s="5"/>
      <c r="Q64" s="5"/>
    </row>
  </sheetData>
  <mergeCells count="33">
    <mergeCell ref="A1:M1"/>
    <mergeCell ref="A7:H7"/>
    <mergeCell ref="A9:H9"/>
    <mergeCell ref="A16:H16"/>
    <mergeCell ref="A10:H10"/>
    <mergeCell ref="A11:H11"/>
    <mergeCell ref="A12:H12"/>
    <mergeCell ref="A13:H13"/>
    <mergeCell ref="A15:H15"/>
    <mergeCell ref="A6:H6"/>
    <mergeCell ref="A8:H8"/>
    <mergeCell ref="S43:S49"/>
    <mergeCell ref="S50:S54"/>
    <mergeCell ref="S55:S63"/>
    <mergeCell ref="A30:P30"/>
    <mergeCell ref="A3:M3"/>
    <mergeCell ref="A18:H18"/>
    <mergeCell ref="A17:H17"/>
    <mergeCell ref="B33:B42"/>
    <mergeCell ref="B43:B49"/>
    <mergeCell ref="B55:B63"/>
    <mergeCell ref="B50:B54"/>
    <mergeCell ref="A27:H27"/>
    <mergeCell ref="A19:H19"/>
    <mergeCell ref="A20:H20"/>
    <mergeCell ref="A21:H21"/>
    <mergeCell ref="A22:H22"/>
    <mergeCell ref="A24:H24"/>
    <mergeCell ref="A25:H25"/>
    <mergeCell ref="A26:H26"/>
    <mergeCell ref="A14:H14"/>
    <mergeCell ref="S33:S42"/>
    <mergeCell ref="A23:H2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Корда</dc:creator>
  <cp:lastModifiedBy>Соболев Василий</cp:lastModifiedBy>
  <cp:lastPrinted>2019-01-10T12:26:21Z</cp:lastPrinted>
  <dcterms:created xsi:type="dcterms:W3CDTF">2019-01-10T10:06:36Z</dcterms:created>
  <dcterms:modified xsi:type="dcterms:W3CDTF">2020-11-24T08:45:16Z</dcterms:modified>
</cp:coreProperties>
</file>