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<sst xmlns="http://schemas.openxmlformats.org/spreadsheetml/2006/main" count="44" uniqueCount="44">
  <si>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Параметры:</t>
  </si>
  <si>
    <t>Период: 01.01.2012 - 31.01.2012</t>
  </si>
  <si>
    <t>Показывать продажи: Кроме продаж между организациями</t>
  </si>
  <si>
    <t>Данные по продажам: С НДС</t>
  </si>
  <si>
    <t>Отбор:</t>
  </si>
  <si>
    <t>Менеджер</t>
  </si>
  <si>
    <t>Себестоимость (RUB)</t>
  </si>
  <si>
    <t>Валовая прибыль (RUB)</t>
  </si>
  <si>
    <t>Рентабельность, %</t>
  </si>
  <si>
    <t>Контрагент</t>
  </si>
  <si>
    <t>Заказ клиента</t>
  </si>
  <si>
    <t>Номенклатура</t>
  </si>
  <si>
    <t>Характеристика</t>
  </si>
  <si>
    <t>Заказ клиента ЕК00-000039 от 17.01.2012 11:22:15</t>
  </si>
  <si>
    <t>ST26.1</t>
  </si>
  <si>
    <t>SO69.95</t>
  </si>
  <si>
    <t>SOT21.16</t>
  </si>
  <si>
    <t>Заказ клиента ЕК00-000091 от 27.01.2012 9:39:36</t>
  </si>
  <si>
    <t>ST102.95</t>
  </si>
  <si>
    <t>CT105.20</t>
  </si>
  <si>
    <t>ST102.50</t>
  </si>
  <si>
    <t>СИП- 4 4*25</t>
  </si>
  <si>
    <t>SLIW11.1</t>
  </si>
  <si>
    <t>COT37</t>
  </si>
  <si>
    <t>COT36</t>
  </si>
  <si>
    <t>SO158.1</t>
  </si>
  <si>
    <t>SO239</t>
  </si>
  <si>
    <t>Заказ клиента ЕК00-001907 от 22.12.2011 16:26:09</t>
  </si>
  <si>
    <t>СИП-3  1*50-20</t>
  </si>
  <si>
    <t>Б-16-6,726</t>
  </si>
  <si>
    <t>Заказ клиента ЕК00-001947 от 27.12.2011 18:09:06</t>
  </si>
  <si>
    <t>Б16-2,063</t>
  </si>
  <si>
    <t>CIL9.68</t>
  </si>
  <si>
    <t>Итого</t>
  </si>
  <si>
    <t>Оплата (RUB)</t>
  </si>
  <si>
    <t>Сумма по заказу (RUB)</t>
  </si>
  <si>
    <t>Организация Равно "ООО "ХХХ"</t>
  </si>
  <si>
    <t>Отгружено (RUB)</t>
  </si>
  <si>
    <t>Отгружено, %</t>
  </si>
  <si>
    <t>Оплата всего заказа, %</t>
  </si>
  <si>
    <t>Иванов Евгений Владимирович</t>
  </si>
  <si>
    <t>Горфинцентр</t>
  </si>
  <si>
    <t>Оплата отгруженного, %</t>
  </si>
  <si>
    <t>Прибыль и оплата (по менеджерам)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</si>
</sst>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_ ;[Red]\-#,##0.00\ "/>
  </numFmts>
  <fonts count="37"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16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164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/>
    </xf>
    <xf numFmtId="164" fontId="2" fillId="35" borderId="10" xfId="0" applyNumberFormat="1" applyFont="1" applyFill="1" applyBorder="1" applyAlignment="1">
      <alignment horizontal="right" vertical="top"/>
    </xf>
    <xf numFmtId="4" fontId="2" fillId="35" borderId="10" xfId="0" applyNumberFormat="1" applyFont="1" applyFill="1" applyBorder="1" applyAlignment="1">
      <alignment horizontal="right" vertical="top"/>
    </xf>
    <xf numFmtId="2" fontId="2" fillId="35" borderId="10" xfId="0" applyNumberFormat="1" applyFont="1" applyFill="1" applyBorder="1" applyAlignment="1">
      <alignment horizontal="right" vertical="top"/>
    </xf>
    <xf numFmtId="4" fontId="0" fillId="0" borderId="0" xfId="55" applyNumberFormat="1">
      <alignment/>
      <protection/>
    </xf>
    <xf numFmtId="0" fontId="2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 indent="6"/>
    </xf>
    <xf numFmtId="0" fontId="2" fillId="35" borderId="10" xfId="0" applyNumberFormat="1" applyFont="1" applyFill="1" applyBorder="1" applyAlignment="1">
      <alignment horizontal="left" vertical="top"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2" fillId="35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33"/>
  <sheetViews>
    <sheetView tabSelected="1" zoomScalePageLayoutView="0" workbookViewId="0" topLeftCell="A1">
      <selection activeCell="B7" sqref="B7"/>
    </sheetView>
  </sheetViews>
  <sheetFormatPr defaultColWidth="10.66015625" defaultRowHeight="11.25" outlineLevelRow="3"/>
  <cols>
    <col min="1" max="1" width="10.33203125" style="1" customWidth="1"/>
    <col min="2" max="2" width="4" style="1" customWidth="1"/>
    <col min="3" max="3" width="53" style="1" customWidth="1"/>
    <col min="4" max="4" width="1.171875" style="1" customWidth="1"/>
    <col min="5" max="5" width="7" style="1" customWidth="1"/>
    <col min="6" max="6" width="10.16015625" style="1" customWidth="1"/>
    <col min="7" max="9" width="16" style="1" customWidth="1"/>
    <col min="10" max="10" width="18.16015625" style="1" customWidth="1"/>
    <col min="11" max="12" width="19.33203125" style="1" customWidth="1"/>
    <col min="13" max="13" width="16" style="1" customWidth="1"/>
    <col min="14" max="15" width="19.33203125" style="1" customWidth="1"/>
  </cols>
  <sheetData>
    <row r="1" s="1" customFormat="1" ht="9.75" customHeight="1"/>
    <row r="2" spans="1:4" ht="23.25">
      <c r="A2" s="2" t="s">
        <v>43</v>
      </c>
      <c r="B2" s="2"/>
      <c r="C2" s="2"/>
      <c r="D2" s="2"/>
    </row>
    <row r="3" s="1" customFormat="1" ht="9.75" customHeight="1"/>
    <row r="4" spans="1:15" ht="12.75" outlineLevel="1">
      <c r="A4" s="3" t="s">
        <v>0</v>
      </c>
      <c r="B4" s="3"/>
      <c r="C4" s="3" t="s">
        <v>1</v>
      </c>
      <c r="D4" s="3"/>
      <c r="E4" s="3"/>
      <c r="F4"/>
      <c r="G4"/>
      <c r="H4"/>
      <c r="I4"/>
      <c r="J4"/>
      <c r="K4"/>
      <c r="L4"/>
      <c r="M4"/>
      <c r="N4"/>
      <c r="O4"/>
    </row>
    <row r="5" spans="1:15" ht="12.75" outlineLevel="1">
      <c r="A5"/>
      <c r="B5"/>
      <c r="C5" s="3" t="s">
        <v>2</v>
      </c>
      <c r="D5" s="3"/>
      <c r="E5" s="3"/>
      <c r="F5"/>
      <c r="G5"/>
      <c r="H5"/>
      <c r="I5"/>
      <c r="J5"/>
      <c r="K5"/>
      <c r="L5"/>
      <c r="M5"/>
      <c r="N5"/>
      <c r="O5"/>
    </row>
    <row r="6" spans="1:15" ht="12.75" outlineLevel="1">
      <c r="A6"/>
      <c r="B6"/>
      <c r="C6" s="3" t="s">
        <v>3</v>
      </c>
      <c r="D6" s="3"/>
      <c r="E6" s="3"/>
      <c r="F6"/>
      <c r="G6"/>
      <c r="H6"/>
      <c r="I6"/>
      <c r="J6"/>
      <c r="K6"/>
      <c r="L6"/>
      <c r="M6"/>
      <c r="N6"/>
      <c r="O6"/>
    </row>
    <row r="7" spans="1:15" ht="12.75" outlineLevel="1">
      <c r="A7" s="3" t="s">
        <v>4</v>
      </c>
      <c r="B7" s="3"/>
      <c r="C7" s="21" t="s">
        <v>36</v>
      </c>
      <c r="D7" s="3"/>
      <c r="E7" s="3"/>
      <c r="F7"/>
      <c r="G7"/>
      <c r="H7"/>
      <c r="I7"/>
      <c r="J7"/>
      <c r="K7"/>
      <c r="L7"/>
      <c r="M7"/>
      <c r="N7"/>
      <c r="O7"/>
    </row>
    <row r="8" s="1" customFormat="1" ht="9.75" customHeight="1"/>
    <row r="9" spans="1:15" ht="12.75" customHeight="1">
      <c r="A9" s="32" t="s">
        <v>5</v>
      </c>
      <c r="B9" s="32"/>
      <c r="C9" s="32"/>
      <c r="D9" s="32"/>
      <c r="E9" s="32"/>
      <c r="F9" s="32"/>
      <c r="G9" s="25" t="s">
        <v>35</v>
      </c>
      <c r="H9" s="25" t="s">
        <v>37</v>
      </c>
      <c r="I9" s="25" t="s">
        <v>38</v>
      </c>
      <c r="J9" s="24" t="s">
        <v>6</v>
      </c>
      <c r="K9" s="24" t="s">
        <v>7</v>
      </c>
      <c r="L9" s="24" t="s">
        <v>8</v>
      </c>
      <c r="M9" s="24" t="s">
        <v>34</v>
      </c>
      <c r="N9" s="25" t="s">
        <v>42</v>
      </c>
      <c r="O9" s="25" t="s">
        <v>39</v>
      </c>
    </row>
    <row r="10" spans="1:15" ht="12.75" customHeight="1">
      <c r="A10" s="32" t="s">
        <v>9</v>
      </c>
      <c r="B10" s="32"/>
      <c r="C10" s="32"/>
      <c r="D10" s="32"/>
      <c r="E10" s="32"/>
      <c r="F10" s="32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 customHeight="1">
      <c r="A11" s="32" t="s">
        <v>10</v>
      </c>
      <c r="B11" s="32"/>
      <c r="C11" s="32"/>
      <c r="D11" s="32"/>
      <c r="E11" s="32"/>
      <c r="F11" s="32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32" t="s">
        <v>11</v>
      </c>
      <c r="B12" s="32"/>
      <c r="C12" s="32"/>
      <c r="D12" s="32" t="s">
        <v>12</v>
      </c>
      <c r="E12" s="32"/>
      <c r="F12" s="32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1.25" customHeight="1">
      <c r="A13" s="28" t="s">
        <v>40</v>
      </c>
      <c r="B13" s="29"/>
      <c r="C13" s="29"/>
      <c r="D13" s="29"/>
      <c r="E13" s="29"/>
      <c r="F13" s="29"/>
      <c r="G13" s="4">
        <f>SUM(G14)</f>
        <v>89712.79999999999</v>
      </c>
      <c r="H13" s="4">
        <f>H14</f>
        <v>55853.2</v>
      </c>
      <c r="I13" s="5">
        <f aca="true" t="shared" si="0" ref="I13:I22">H13/G13*100</f>
        <v>62.257782612960476</v>
      </c>
      <c r="J13" s="5">
        <f>J14</f>
        <v>44079.99</v>
      </c>
      <c r="K13" s="4">
        <f aca="true" t="shared" si="1" ref="K13:K22">H13-J13</f>
        <v>11773.21</v>
      </c>
      <c r="L13" s="6">
        <f aca="true" t="shared" si="2" ref="L13:L33">K13/H13*100</f>
        <v>21.078845974805382</v>
      </c>
      <c r="M13" s="4">
        <f>M14</f>
        <v>41444.649999999994</v>
      </c>
      <c r="N13" s="5">
        <f aca="true" t="shared" si="3" ref="N13:N21">M13/H13*100</f>
        <v>74.20282096639046</v>
      </c>
      <c r="O13" s="5">
        <f>M13/G13*100</f>
        <v>46.197030969939625</v>
      </c>
    </row>
    <row r="14" spans="1:15" ht="11.25" customHeight="1" outlineLevel="1">
      <c r="A14" s="30" t="s">
        <v>41</v>
      </c>
      <c r="B14" s="31"/>
      <c r="C14" s="31"/>
      <c r="D14" s="31"/>
      <c r="E14" s="31"/>
      <c r="F14" s="31"/>
      <c r="G14" s="7">
        <f>SUM(G19,G15)</f>
        <v>89712.79999999999</v>
      </c>
      <c r="H14" s="7">
        <v>55853.2</v>
      </c>
      <c r="I14" s="8">
        <f t="shared" si="0"/>
        <v>62.257782612960476</v>
      </c>
      <c r="J14" s="8">
        <v>44079.99</v>
      </c>
      <c r="K14" s="7">
        <f t="shared" si="1"/>
        <v>11773.21</v>
      </c>
      <c r="L14" s="9">
        <f t="shared" si="2"/>
        <v>21.078845974805382</v>
      </c>
      <c r="M14" s="7">
        <f>SUM(M19,M15)</f>
        <v>41444.649999999994</v>
      </c>
      <c r="N14" s="8">
        <f t="shared" si="3"/>
        <v>74.20282096639046</v>
      </c>
      <c r="O14" s="8">
        <f aca="true" t="shared" si="4" ref="O14:O33">M14/G14*100</f>
        <v>46.197030969939625</v>
      </c>
    </row>
    <row r="15" spans="1:15" ht="11.25" customHeight="1" outlineLevel="2">
      <c r="A15" s="26" t="s">
        <v>13</v>
      </c>
      <c r="B15" s="26"/>
      <c r="C15" s="26"/>
      <c r="D15" s="26"/>
      <c r="E15" s="26"/>
      <c r="F15" s="26"/>
      <c r="G15" s="10">
        <f>SUM(G16:G18)</f>
        <v>60895.7</v>
      </c>
      <c r="H15" s="10">
        <v>27036.1</v>
      </c>
      <c r="I15" s="20">
        <f t="shared" si="0"/>
        <v>44.39738766448206</v>
      </c>
      <c r="J15" s="11">
        <v>21432.96</v>
      </c>
      <c r="K15" s="10">
        <f t="shared" si="1"/>
        <v>5603.139999999999</v>
      </c>
      <c r="L15" s="12">
        <f t="shared" si="2"/>
        <v>20.724660731392472</v>
      </c>
      <c r="M15" s="10">
        <f>SUM(M16:M18)</f>
        <v>27036.1</v>
      </c>
      <c r="N15" s="20">
        <f t="shared" si="3"/>
        <v>100</v>
      </c>
      <c r="O15" s="20">
        <f t="shared" si="4"/>
        <v>44.39738766448206</v>
      </c>
    </row>
    <row r="16" spans="1:15" ht="11.25" customHeight="1" outlineLevel="3">
      <c r="A16" s="22" t="s">
        <v>14</v>
      </c>
      <c r="B16" s="22"/>
      <c r="C16" s="22"/>
      <c r="D16" s="15"/>
      <c r="E16" s="13"/>
      <c r="F16" s="14"/>
      <c r="G16" s="10">
        <f>H16*3</f>
        <v>33836.399999999994</v>
      </c>
      <c r="H16" s="10">
        <v>11278.8</v>
      </c>
      <c r="I16" s="20">
        <f t="shared" si="0"/>
        <v>33.333333333333336</v>
      </c>
      <c r="J16" s="11">
        <v>8675.95</v>
      </c>
      <c r="K16" s="10">
        <f t="shared" si="1"/>
        <v>2602.8499999999985</v>
      </c>
      <c r="L16" s="12">
        <f t="shared" si="2"/>
        <v>23.077366386495004</v>
      </c>
      <c r="M16" s="10">
        <f>H16</f>
        <v>11278.8</v>
      </c>
      <c r="N16" s="20">
        <f t="shared" si="3"/>
        <v>100</v>
      </c>
      <c r="O16" s="20">
        <f t="shared" si="4"/>
        <v>33.333333333333336</v>
      </c>
    </row>
    <row r="17" spans="1:15" ht="11.25" customHeight="1" outlineLevel="3">
      <c r="A17" s="22" t="s">
        <v>15</v>
      </c>
      <c r="B17" s="22"/>
      <c r="C17" s="22"/>
      <c r="D17" s="15"/>
      <c r="E17" s="13"/>
      <c r="F17" s="14"/>
      <c r="G17" s="10">
        <f>H17*2</f>
        <v>22604</v>
      </c>
      <c r="H17" s="10">
        <v>11302</v>
      </c>
      <c r="I17" s="20">
        <f t="shared" si="0"/>
        <v>50</v>
      </c>
      <c r="J17" s="11">
        <v>9147.11</v>
      </c>
      <c r="K17" s="10">
        <f t="shared" si="1"/>
        <v>2154.8899999999994</v>
      </c>
      <c r="L17" s="12">
        <f t="shared" si="2"/>
        <v>19.066448416209518</v>
      </c>
      <c r="M17" s="10">
        <f>H17</f>
        <v>11302</v>
      </c>
      <c r="N17" s="20">
        <f t="shared" si="3"/>
        <v>100</v>
      </c>
      <c r="O17" s="20">
        <f t="shared" si="4"/>
        <v>50</v>
      </c>
    </row>
    <row r="18" spans="1:15" ht="11.25" customHeight="1" outlineLevel="3">
      <c r="A18" s="22" t="s">
        <v>16</v>
      </c>
      <c r="B18" s="22"/>
      <c r="C18" s="22"/>
      <c r="D18" s="15"/>
      <c r="E18" s="13"/>
      <c r="F18" s="14"/>
      <c r="G18" s="10">
        <v>4455.3</v>
      </c>
      <c r="H18" s="10">
        <v>4455.3</v>
      </c>
      <c r="I18" s="20">
        <f t="shared" si="0"/>
        <v>100</v>
      </c>
      <c r="J18" s="11">
        <v>3609.9</v>
      </c>
      <c r="K18" s="10">
        <f t="shared" si="1"/>
        <v>845.4000000000001</v>
      </c>
      <c r="L18" s="12">
        <f t="shared" si="2"/>
        <v>18.975153188337487</v>
      </c>
      <c r="M18" s="10">
        <f>H18</f>
        <v>4455.3</v>
      </c>
      <c r="N18" s="20">
        <f t="shared" si="3"/>
        <v>100</v>
      </c>
      <c r="O18" s="20">
        <f t="shared" si="4"/>
        <v>100</v>
      </c>
    </row>
    <row r="19" spans="1:15" ht="11.25" customHeight="1" outlineLevel="2">
      <c r="A19" s="26" t="s">
        <v>17</v>
      </c>
      <c r="B19" s="26"/>
      <c r="C19" s="26"/>
      <c r="D19" s="26"/>
      <c r="E19" s="26"/>
      <c r="F19" s="26"/>
      <c r="G19" s="10">
        <v>28817.1</v>
      </c>
      <c r="H19" s="10">
        <v>28817.1</v>
      </c>
      <c r="I19" s="20">
        <f t="shared" si="0"/>
        <v>100</v>
      </c>
      <c r="J19" s="11">
        <v>22647.03</v>
      </c>
      <c r="K19" s="10">
        <f t="shared" si="1"/>
        <v>6170.07</v>
      </c>
      <c r="L19" s="12">
        <f t="shared" si="2"/>
        <v>21.411141301518892</v>
      </c>
      <c r="M19" s="10">
        <f>SUM(M20:M22)</f>
        <v>14408.55</v>
      </c>
      <c r="N19" s="20">
        <f t="shared" si="3"/>
        <v>50</v>
      </c>
      <c r="O19" s="20">
        <f t="shared" si="4"/>
        <v>50</v>
      </c>
    </row>
    <row r="20" spans="1:15" ht="11.25" customHeight="1" outlineLevel="3">
      <c r="A20" s="22" t="s">
        <v>18</v>
      </c>
      <c r="B20" s="22"/>
      <c r="C20" s="22"/>
      <c r="D20" s="15"/>
      <c r="E20" s="13"/>
      <c r="F20" s="14"/>
      <c r="G20" s="10">
        <v>9792.9</v>
      </c>
      <c r="H20" s="10">
        <v>9792.9</v>
      </c>
      <c r="I20" s="20">
        <f t="shared" si="0"/>
        <v>100</v>
      </c>
      <c r="J20" s="11">
        <v>7533</v>
      </c>
      <c r="K20" s="10">
        <f t="shared" si="1"/>
        <v>2259.8999999999996</v>
      </c>
      <c r="L20" s="12">
        <f t="shared" si="2"/>
        <v>23.076923076923077</v>
      </c>
      <c r="M20" s="10">
        <f>H20/2</f>
        <v>4896.45</v>
      </c>
      <c r="N20" s="20">
        <f t="shared" si="3"/>
        <v>50</v>
      </c>
      <c r="O20" s="20">
        <f t="shared" si="4"/>
        <v>50</v>
      </c>
    </row>
    <row r="21" spans="1:15" ht="11.25" customHeight="1" outlineLevel="3">
      <c r="A21" s="22" t="s">
        <v>19</v>
      </c>
      <c r="B21" s="22"/>
      <c r="C21" s="22"/>
      <c r="D21" s="15"/>
      <c r="E21" s="13"/>
      <c r="F21" s="14"/>
      <c r="G21" s="10">
        <v>10444.2</v>
      </c>
      <c r="H21" s="10">
        <v>10444.2</v>
      </c>
      <c r="I21" s="20">
        <f t="shared" si="0"/>
        <v>100</v>
      </c>
      <c r="J21" s="11">
        <v>8462.48</v>
      </c>
      <c r="K21" s="10">
        <f t="shared" si="1"/>
        <v>1981.7200000000012</v>
      </c>
      <c r="L21" s="12">
        <f t="shared" si="2"/>
        <v>18.974358974358985</v>
      </c>
      <c r="M21" s="10">
        <f>H21/2</f>
        <v>5222.1</v>
      </c>
      <c r="N21" s="20">
        <f t="shared" si="3"/>
        <v>50</v>
      </c>
      <c r="O21" s="20">
        <f t="shared" si="4"/>
        <v>50</v>
      </c>
    </row>
    <row r="22" spans="1:15" ht="11.25" customHeight="1" outlineLevel="3">
      <c r="A22" s="22" t="s">
        <v>20</v>
      </c>
      <c r="B22" s="22"/>
      <c r="C22" s="22"/>
      <c r="D22" s="15"/>
      <c r="E22" s="13"/>
      <c r="F22" s="14"/>
      <c r="G22" s="10">
        <v>8580</v>
      </c>
      <c r="H22" s="10">
        <v>8580</v>
      </c>
      <c r="I22" s="20">
        <f t="shared" si="0"/>
        <v>100</v>
      </c>
      <c r="J22" s="11">
        <v>6651.55</v>
      </c>
      <c r="K22" s="10">
        <f t="shared" si="1"/>
        <v>1928.4499999999998</v>
      </c>
      <c r="L22" s="12">
        <f t="shared" si="2"/>
        <v>22.476107226107224</v>
      </c>
      <c r="M22" s="10">
        <f>H22/2</f>
        <v>4290</v>
      </c>
      <c r="N22" s="20">
        <f>M22/H22*100</f>
        <v>50</v>
      </c>
      <c r="O22" s="20">
        <f t="shared" si="4"/>
        <v>50</v>
      </c>
    </row>
    <row r="23" spans="1:15" ht="11.25" customHeight="1" hidden="1" outlineLevel="2">
      <c r="A23" s="26" t="s">
        <v>27</v>
      </c>
      <c r="B23" s="26"/>
      <c r="C23" s="26"/>
      <c r="D23" s="26"/>
      <c r="E23" s="26"/>
      <c r="F23" s="26"/>
      <c r="G23" s="10">
        <v>117250</v>
      </c>
      <c r="H23" s="10">
        <v>117250</v>
      </c>
      <c r="I23" s="10">
        <v>117250</v>
      </c>
      <c r="J23" s="11">
        <v>106310.12</v>
      </c>
      <c r="K23" s="10">
        <v>10939.88</v>
      </c>
      <c r="L23" s="12">
        <f t="shared" si="2"/>
        <v>9.330388059701491</v>
      </c>
      <c r="M23" s="10">
        <f aca="true" t="shared" si="5" ref="M23:M33">H23/2</f>
        <v>58625</v>
      </c>
      <c r="N23" s="12">
        <f aca="true" t="shared" si="6" ref="N23:N33">M23/H23*100</f>
        <v>50</v>
      </c>
      <c r="O23" s="12">
        <f t="shared" si="4"/>
        <v>50</v>
      </c>
    </row>
    <row r="24" spans="1:15" ht="11.25" customHeight="1" hidden="1" outlineLevel="3">
      <c r="A24" s="22" t="s">
        <v>28</v>
      </c>
      <c r="B24" s="22"/>
      <c r="C24" s="22"/>
      <c r="D24" s="27" t="s">
        <v>29</v>
      </c>
      <c r="E24" s="27"/>
      <c r="F24" s="27"/>
      <c r="G24" s="10">
        <v>117250</v>
      </c>
      <c r="H24" s="10">
        <v>117250</v>
      </c>
      <c r="I24" s="10">
        <v>117250</v>
      </c>
      <c r="J24" s="11">
        <v>106310.12</v>
      </c>
      <c r="K24" s="10">
        <v>10939.88</v>
      </c>
      <c r="L24" s="12">
        <f t="shared" si="2"/>
        <v>9.330388059701491</v>
      </c>
      <c r="M24" s="10">
        <f t="shared" si="5"/>
        <v>58625</v>
      </c>
      <c r="N24" s="12">
        <f t="shared" si="6"/>
        <v>50</v>
      </c>
      <c r="O24" s="12">
        <f t="shared" si="4"/>
        <v>50</v>
      </c>
    </row>
    <row r="25" spans="1:15" ht="11.25" customHeight="1" hidden="1" outlineLevel="2">
      <c r="A25" s="26" t="s">
        <v>30</v>
      </c>
      <c r="B25" s="26"/>
      <c r="C25" s="26"/>
      <c r="D25" s="26"/>
      <c r="E25" s="26"/>
      <c r="F25" s="26"/>
      <c r="G25" s="10">
        <v>123722.08</v>
      </c>
      <c r="H25" s="10">
        <v>123722.08</v>
      </c>
      <c r="I25" s="10">
        <v>123722.08</v>
      </c>
      <c r="J25" s="11">
        <v>101246.67</v>
      </c>
      <c r="K25" s="10">
        <v>22475.41</v>
      </c>
      <c r="L25" s="12">
        <f t="shared" si="2"/>
        <v>18.16604602832413</v>
      </c>
      <c r="M25" s="10">
        <f t="shared" si="5"/>
        <v>61861.04</v>
      </c>
      <c r="N25" s="12">
        <f t="shared" si="6"/>
        <v>50</v>
      </c>
      <c r="O25" s="12">
        <f t="shared" si="4"/>
        <v>50</v>
      </c>
    </row>
    <row r="26" spans="1:15" ht="11.25" customHeight="1" hidden="1" outlineLevel="3">
      <c r="A26" s="22" t="s">
        <v>21</v>
      </c>
      <c r="B26" s="22"/>
      <c r="C26" s="22"/>
      <c r="D26" s="27" t="s">
        <v>31</v>
      </c>
      <c r="E26" s="27"/>
      <c r="F26" s="27"/>
      <c r="G26" s="10">
        <v>93900</v>
      </c>
      <c r="H26" s="10">
        <v>93900</v>
      </c>
      <c r="I26" s="10">
        <v>93900</v>
      </c>
      <c r="J26" s="11">
        <v>78446.4</v>
      </c>
      <c r="K26" s="10">
        <v>15453.6</v>
      </c>
      <c r="L26" s="12">
        <f t="shared" si="2"/>
        <v>16.45750798722045</v>
      </c>
      <c r="M26" s="10">
        <f t="shared" si="5"/>
        <v>46950</v>
      </c>
      <c r="N26" s="12">
        <f t="shared" si="6"/>
        <v>50</v>
      </c>
      <c r="O26" s="12">
        <f t="shared" si="4"/>
        <v>50</v>
      </c>
    </row>
    <row r="27" spans="1:15" ht="11.25" customHeight="1" hidden="1" outlineLevel="3">
      <c r="A27" s="22" t="s">
        <v>22</v>
      </c>
      <c r="B27" s="22"/>
      <c r="C27" s="22"/>
      <c r="D27" s="15"/>
      <c r="E27" s="13"/>
      <c r="F27" s="14"/>
      <c r="G27" s="10">
        <v>10753.6</v>
      </c>
      <c r="H27" s="10">
        <v>10753.6</v>
      </c>
      <c r="I27" s="10">
        <v>10753.6</v>
      </c>
      <c r="J27" s="11">
        <v>8064.99</v>
      </c>
      <c r="K27" s="10">
        <v>2688.61</v>
      </c>
      <c r="L27" s="12">
        <f t="shared" si="2"/>
        <v>25.001952834399642</v>
      </c>
      <c r="M27" s="10">
        <f t="shared" si="5"/>
        <v>5376.8</v>
      </c>
      <c r="N27" s="12">
        <f t="shared" si="6"/>
        <v>50</v>
      </c>
      <c r="O27" s="12">
        <f t="shared" si="4"/>
        <v>50</v>
      </c>
    </row>
    <row r="28" spans="1:15" ht="11.25" customHeight="1" hidden="1" outlineLevel="3">
      <c r="A28" s="22" t="s">
        <v>32</v>
      </c>
      <c r="B28" s="22"/>
      <c r="C28" s="22"/>
      <c r="D28" s="15"/>
      <c r="E28" s="13"/>
      <c r="F28" s="14"/>
      <c r="G28" s="10">
        <v>7937.6</v>
      </c>
      <c r="H28" s="10">
        <v>7937.6</v>
      </c>
      <c r="I28" s="10">
        <v>7937.6</v>
      </c>
      <c r="J28" s="11">
        <v>6270.72</v>
      </c>
      <c r="K28" s="10">
        <v>1666.88</v>
      </c>
      <c r="L28" s="12">
        <f t="shared" si="2"/>
        <v>20.999798427736344</v>
      </c>
      <c r="M28" s="10">
        <f t="shared" si="5"/>
        <v>3968.8</v>
      </c>
      <c r="N28" s="12">
        <f t="shared" si="6"/>
        <v>50</v>
      </c>
      <c r="O28" s="12">
        <f t="shared" si="4"/>
        <v>50</v>
      </c>
    </row>
    <row r="29" spans="1:15" ht="11.25" customHeight="1" hidden="1" outlineLevel="3">
      <c r="A29" s="22" t="s">
        <v>26</v>
      </c>
      <c r="B29" s="22"/>
      <c r="C29" s="22"/>
      <c r="D29" s="15"/>
      <c r="E29" s="13"/>
      <c r="F29" s="14"/>
      <c r="G29" s="10">
        <v>5236</v>
      </c>
      <c r="H29" s="10">
        <v>5236</v>
      </c>
      <c r="I29" s="10">
        <v>5236</v>
      </c>
      <c r="J29" s="11">
        <v>3926.8</v>
      </c>
      <c r="K29" s="10">
        <v>1309.2</v>
      </c>
      <c r="L29" s="12">
        <f t="shared" si="2"/>
        <v>25.003819709702064</v>
      </c>
      <c r="M29" s="10">
        <f t="shared" si="5"/>
        <v>2618</v>
      </c>
      <c r="N29" s="12">
        <f t="shared" si="6"/>
        <v>50</v>
      </c>
      <c r="O29" s="12">
        <f t="shared" si="4"/>
        <v>50</v>
      </c>
    </row>
    <row r="30" spans="1:15" ht="11.25" customHeight="1" hidden="1" outlineLevel="3">
      <c r="A30" s="22" t="s">
        <v>25</v>
      </c>
      <c r="B30" s="22"/>
      <c r="C30" s="22"/>
      <c r="D30" s="15"/>
      <c r="E30" s="13"/>
      <c r="F30" s="14"/>
      <c r="G30" s="10">
        <v>3067.68</v>
      </c>
      <c r="H30" s="10">
        <v>3067.68</v>
      </c>
      <c r="I30" s="10">
        <v>3067.68</v>
      </c>
      <c r="J30" s="11">
        <v>2260.36</v>
      </c>
      <c r="K30" s="16">
        <v>807.32</v>
      </c>
      <c r="L30" s="12">
        <f t="shared" si="2"/>
        <v>26.316956136233248</v>
      </c>
      <c r="M30" s="10">
        <f t="shared" si="5"/>
        <v>1533.84</v>
      </c>
      <c r="N30" s="12">
        <f t="shared" si="6"/>
        <v>50</v>
      </c>
      <c r="O30" s="12">
        <f t="shared" si="4"/>
        <v>50</v>
      </c>
    </row>
    <row r="31" spans="1:15" ht="11.25" customHeight="1" hidden="1" outlineLevel="3">
      <c r="A31" s="22" t="s">
        <v>23</v>
      </c>
      <c r="B31" s="22"/>
      <c r="C31" s="22"/>
      <c r="D31" s="15"/>
      <c r="E31" s="13"/>
      <c r="F31" s="14"/>
      <c r="G31" s="10">
        <v>2508</v>
      </c>
      <c r="H31" s="10">
        <v>2508</v>
      </c>
      <c r="I31" s="10">
        <v>2508</v>
      </c>
      <c r="J31" s="11">
        <v>2037.86</v>
      </c>
      <c r="K31" s="16">
        <v>470.14</v>
      </c>
      <c r="L31" s="12">
        <f t="shared" si="2"/>
        <v>18.74561403508772</v>
      </c>
      <c r="M31" s="10">
        <f t="shared" si="5"/>
        <v>1254</v>
      </c>
      <c r="N31" s="12">
        <f t="shared" si="6"/>
        <v>50</v>
      </c>
      <c r="O31" s="12">
        <f t="shared" si="4"/>
        <v>50</v>
      </c>
    </row>
    <row r="32" spans="1:15" ht="11.25" customHeight="1" hidden="1" outlineLevel="3">
      <c r="A32" s="22" t="s">
        <v>24</v>
      </c>
      <c r="B32" s="22"/>
      <c r="C32" s="22"/>
      <c r="D32" s="15"/>
      <c r="E32" s="13"/>
      <c r="F32" s="14"/>
      <c r="G32" s="16">
        <v>319.2</v>
      </c>
      <c r="H32" s="16">
        <v>319.2</v>
      </c>
      <c r="I32" s="16">
        <v>319.2</v>
      </c>
      <c r="J32" s="12">
        <v>239.54</v>
      </c>
      <c r="K32" s="16">
        <v>79.66</v>
      </c>
      <c r="L32" s="12">
        <f t="shared" si="2"/>
        <v>24.95614035087719</v>
      </c>
      <c r="M32" s="16">
        <f t="shared" si="5"/>
        <v>159.6</v>
      </c>
      <c r="N32" s="12">
        <f t="shared" si="6"/>
        <v>50</v>
      </c>
      <c r="O32" s="12">
        <f t="shared" si="4"/>
        <v>50</v>
      </c>
    </row>
    <row r="33" spans="1:15" ht="12.75" customHeight="1">
      <c r="A33" s="23" t="s">
        <v>33</v>
      </c>
      <c r="B33" s="23"/>
      <c r="C33" s="23"/>
      <c r="D33" s="23"/>
      <c r="E33" s="23"/>
      <c r="F33" s="23"/>
      <c r="G33" s="17">
        <f>G13</f>
        <v>89712.79999999999</v>
      </c>
      <c r="H33" s="17">
        <f>H13</f>
        <v>55853.2</v>
      </c>
      <c r="I33" s="17">
        <f>I13</f>
        <v>62.257782612960476</v>
      </c>
      <c r="J33" s="18">
        <f>J13</f>
        <v>44079.99</v>
      </c>
      <c r="K33" s="17">
        <f>K13</f>
        <v>11773.21</v>
      </c>
      <c r="L33" s="19">
        <f t="shared" si="2"/>
        <v>21.078845974805382</v>
      </c>
      <c r="M33" s="17">
        <f t="shared" si="5"/>
        <v>27926.6</v>
      </c>
      <c r="N33" s="19">
        <f t="shared" si="6"/>
        <v>50</v>
      </c>
      <c r="O33" s="19">
        <f t="shared" si="4"/>
        <v>31.128891306480238</v>
      </c>
    </row>
  </sheetData>
  <sheetProtection/>
  <mergeCells count="37">
    <mergeCell ref="A18:C18"/>
    <mergeCell ref="A9:F9"/>
    <mergeCell ref="H9:H12"/>
    <mergeCell ref="J9:J12"/>
    <mergeCell ref="K9:K12"/>
    <mergeCell ref="L9:L12"/>
    <mergeCell ref="A10:F10"/>
    <mergeCell ref="A11:F11"/>
    <mergeCell ref="A12:C12"/>
    <mergeCell ref="D12:F12"/>
    <mergeCell ref="A23:F23"/>
    <mergeCell ref="A19:F19"/>
    <mergeCell ref="A20:C20"/>
    <mergeCell ref="A21:C21"/>
    <mergeCell ref="A22:C22"/>
    <mergeCell ref="A13:F13"/>
    <mergeCell ref="A14:F14"/>
    <mergeCell ref="A15:F15"/>
    <mergeCell ref="A16:C16"/>
    <mergeCell ref="A17:C17"/>
    <mergeCell ref="A26:C26"/>
    <mergeCell ref="D26:F26"/>
    <mergeCell ref="A27:C27"/>
    <mergeCell ref="A28:C28"/>
    <mergeCell ref="A29:C29"/>
    <mergeCell ref="A24:C24"/>
    <mergeCell ref="D24:F24"/>
    <mergeCell ref="A30:C30"/>
    <mergeCell ref="A31:C31"/>
    <mergeCell ref="A32:C32"/>
    <mergeCell ref="A33:F33"/>
    <mergeCell ref="M9:M12"/>
    <mergeCell ref="O9:O12"/>
    <mergeCell ref="G9:G12"/>
    <mergeCell ref="I9:I12"/>
    <mergeCell ref="N9:N12"/>
    <mergeCell ref="A25:F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Vitaliy</dc:creator>
  <cp:keywords/>
  <dc:description/>
  <cp:lastModifiedBy>Vitaliy</cp:lastModifiedBy>
  <cp:lastPrinted>2013-01-24T18:19:36Z</cp:lastPrinted>
  <dcterms:created xsi:type="dcterms:W3CDTF">2013-01-24T18:19:36Z</dcterms:created>
  <dcterms:modified xsi:type="dcterms:W3CDTF">2013-04-08T08:25:21Z</dcterms:modified>
  <cp:category/>
  <cp:version/>
  <cp:contentType/>
  <cp:contentStatus/>
  <cp:revision>1</cp:revision>
</cp:coreProperties>
</file>