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<sst xmlns="http://schemas.openxmlformats.org/spreadsheetml/2006/main" count="189" uniqueCount="68">
  <si>
    <t>Сравнительный отчет по периодам</t>
  </si>
  <si>
    <t>Показатель</t>
  </si>
  <si>
    <t>Отклонение от базисного периода 1</t>
  </si>
  <si>
    <t>Темп прироста (%) к базисному периоду 1</t>
  </si>
  <si>
    <t>Выручка</t>
  </si>
  <si>
    <t>Себест-сть проданного товара</t>
  </si>
  <si>
    <t>Прибыль</t>
  </si>
  <si>
    <t>Количество покупателей</t>
  </si>
  <si>
    <t>Наценка (%)</t>
  </si>
  <si>
    <t>Доход к выручке (%)</t>
  </si>
  <si>
    <t>Остаток товара в закуп. ценах</t>
  </si>
  <si>
    <t>Остаток товара в отпуск. ценах</t>
  </si>
  <si>
    <t>Затоваренность (отношение остатка товара к объему продаж)</t>
  </si>
  <si>
    <t>Средняя стоимость покупок</t>
  </si>
  <si>
    <t>Средняя стоимость покупок= выручка за отчетный период/количество покупателей за отчетный период</t>
  </si>
  <si>
    <t>Ассортимент товара (наличие)</t>
  </si>
  <si>
    <t xml:space="preserve">1. Выручка: берется из отчета "Оценка валовой  прибыли по отделам" нужно вывести данные итого (опт+розница)по магазинам в разрезе складов </t>
  </si>
  <si>
    <t>2. Себестоимость из того же отчета- колонка себестоимость по магазинам в разрезе складов</t>
  </si>
  <si>
    <t>3. Прибыль -из того же отчета, колонка валовая прибыль по магазинам в разрезе складов</t>
  </si>
  <si>
    <t>4. Количество покупок -из того же отчета первая колонка- количество чеков по магазинам в разрезе складов</t>
  </si>
  <si>
    <t>5. Наценка- из того же отчета колонка эффективность продаж по магазинам в разрезе складов</t>
  </si>
  <si>
    <t>6. Доход к выручке: из того же отчета колонка рентабельность по магазинам в разрезе складов</t>
  </si>
  <si>
    <t>7. Остаток товара в закупочных ценах-из отчета оценка склада в ценах (по виду цен). Нужно вывести в этот отчет остатки по виду цен Себестоимость</t>
  </si>
  <si>
    <t xml:space="preserve"> Остаток товара в отпускных ценах-из отчета оценка склада в ценах (по виду цен). Нужно вывести в этот отчет остатки по виду цен Розничные</t>
  </si>
  <si>
    <t>Октябрь 2019 г.
(текущий период)</t>
  </si>
  <si>
    <t>Сентябрь 2019 г.</t>
  </si>
  <si>
    <t>Отечественные автозапчасти</t>
  </si>
  <si>
    <t>Ваз (витрина)</t>
  </si>
  <si>
    <t>Ваз (интернет-магазин)</t>
  </si>
  <si>
    <t>Газ, Уаз, Москвич (витрина)</t>
  </si>
  <si>
    <t>Газ, Уаз, Москвич (интернет-магазин)</t>
  </si>
  <si>
    <t>Автопринадлежности</t>
  </si>
  <si>
    <t>Автопринадлежности (витрина)</t>
  </si>
  <si>
    <t>Автопринадлежности (интернет-магазин)</t>
  </si>
  <si>
    <t>Автопринадлежности (интернет-магазин) Овруцкая</t>
  </si>
  <si>
    <t>Автопринадлежности (Овруцкая)</t>
  </si>
  <si>
    <t>Иномарки</t>
  </si>
  <si>
    <t>Иномарки грузовые (витрина)</t>
  </si>
  <si>
    <t>Иномарки (витрина)</t>
  </si>
  <si>
    <t>Интернет-магазин</t>
  </si>
  <si>
    <t>Иномарки (Овруцкая)</t>
  </si>
  <si>
    <t>Ваз (склад)</t>
  </si>
  <si>
    <t>Газ, Уаз, Москвич (склад)</t>
  </si>
  <si>
    <t>Автопринадлежности (склад)</t>
  </si>
  <si>
    <t>Иномарки (склад)</t>
  </si>
  <si>
    <t>отдел ВАЗ</t>
  </si>
  <si>
    <t xml:space="preserve">отдел Газ, Уаз, Москвич </t>
  </si>
  <si>
    <t>отдел Автопринадлежности</t>
  </si>
  <si>
    <t>отдел Автопринадлежности (Овруцкая)</t>
  </si>
  <si>
    <t>отдел Иномарки грузовые</t>
  </si>
  <si>
    <t xml:space="preserve">отдел Иномарки </t>
  </si>
  <si>
    <t>Затоваренность= остаток товара в закуп. ценах/(себестоимость проданного товара/кол-во месяцев в отчетном периоде). В данном случае у нас период= 1 месяц . Если отчет формируется за 12 месяцев то делим итог в себестоимости проданного товара на 12:</t>
  </si>
  <si>
    <t>отдел Иномарки (Овруцкая)</t>
  </si>
  <si>
    <r>
      <rPr>
        <b/>
        <u val="single"/>
        <sz val="10"/>
        <rFont val="Arial"/>
        <family val="2"/>
      </rPr>
      <t>для отдела ВАЗ формула:</t>
    </r>
    <r>
      <rPr>
        <sz val="10"/>
        <rFont val="Arial"/>
        <family val="2"/>
      </rPr>
      <t xml:space="preserve"> остаток товара в закупочных ценах Ваз (витрина)+ Ваз (склад)+ Ваз (интернет-магазин)/ на себестоимость продаж по складам Ваз (витрина)+ Ваз (склад)+ Ваз (интернет-магазин)/кол-во месяцев в отчетном периоде</t>
    </r>
  </si>
  <si>
    <r>
      <rPr>
        <b/>
        <u val="single"/>
        <sz val="10"/>
        <rFont val="Arial"/>
        <family val="2"/>
      </rPr>
      <t>для отдела ГАЗ формула:</t>
    </r>
    <r>
      <rPr>
        <sz val="10"/>
        <rFont val="Arial"/>
        <family val="2"/>
      </rPr>
      <t xml:space="preserve"> остаток товара в закупочных ценах Газ (витрина)+ Газ (склад)+ Газ (интернет-магазин)/ на себестоимость продаж по складам Газ (витрина)+ Газ (склад)+ Газ (интернет-магазин)/кол-во месяцев в отчетном периоде</t>
    </r>
  </si>
  <si>
    <r>
      <rPr>
        <b/>
        <u val="single"/>
        <sz val="10"/>
        <rFont val="Arial"/>
        <family val="2"/>
      </rPr>
      <t xml:space="preserve">для отдела Автопринадлежности формула: </t>
    </r>
    <r>
      <rPr>
        <sz val="10"/>
        <rFont val="Arial"/>
        <family val="2"/>
      </rPr>
      <t>(остаток товара в закупочных ценах Автопринадлежности(витрина)+ Автопринадлежности (интернет-магазин)+Автопринадлежности (склад))/ на (себестоимость продаж по складам Автопринадлежности (витрина)+ Автопринадлежности (склад)+Автопринадлежности (интернет-магазин))/кол-во месяцев в отчетном периоде</t>
    </r>
  </si>
  <si>
    <r>
      <rPr>
        <b/>
        <u val="single"/>
        <sz val="10"/>
        <rFont val="Arial"/>
        <family val="2"/>
      </rPr>
      <t>для отдела Автопринадлежности (Овруцкая) формула:</t>
    </r>
    <r>
      <rPr>
        <sz val="10"/>
        <rFont val="Arial"/>
        <family val="2"/>
      </rPr>
      <t xml:space="preserve"> (остаток товара в закупочных ценах Автопринадлежности(Овруцкая)+ Автопринадлежности (интернет-магазин)Оруцкая)/ на (себестоимость продаж по складам Автопринадлежности (Овруцкая)+ Автопринадлежности (интернет-магазин)Овруцкая)/кол-во месяцев в отчетном периоде</t>
    </r>
  </si>
  <si>
    <r>
      <rPr>
        <b/>
        <u val="single"/>
        <sz val="10"/>
        <rFont val="Arial"/>
        <family val="2"/>
      </rPr>
      <t>для отдела Иномарки формула:</t>
    </r>
    <r>
      <rPr>
        <sz val="10"/>
        <rFont val="Arial"/>
        <family val="2"/>
      </rPr>
      <t xml:space="preserve"> (остаток товара в закупочных ценах Иномарки (склад)+Иномарки (витрина)+Интернет-Магазин/ себестоимость продаж по складам Иномарки (витрина)+ Иномарки (склад)+Интернет-магазин/ кол-во месяцев в отчетном периоде</t>
    </r>
  </si>
  <si>
    <r>
      <rPr>
        <b/>
        <u val="single"/>
        <sz val="10"/>
        <rFont val="Arial"/>
        <family val="2"/>
      </rPr>
      <t xml:space="preserve">для отдела Иномарки грузовые формула: </t>
    </r>
    <r>
      <rPr>
        <sz val="10"/>
        <rFont val="Arial"/>
        <family val="2"/>
      </rPr>
      <t>(остаток товара в закупочных ценах Иномарки грузовые (склад)+Иномарки Грузовые (витрина)/ себестоимость продаж по складам Иномарки грузовые (склад)+Иномарки грузовые (витрина)/кол-во месяцев в отчетном периоде</t>
    </r>
  </si>
  <si>
    <r>
      <rPr>
        <b/>
        <u val="single"/>
        <sz val="10"/>
        <rFont val="Arial"/>
        <family val="2"/>
      </rPr>
      <t>для отдела Иномарки (Овруцкая) формула:</t>
    </r>
    <r>
      <rPr>
        <sz val="10"/>
        <rFont val="Arial"/>
        <family val="2"/>
      </rPr>
      <t xml:space="preserve"> (остаток товара в закупочных ценах Иномарки(Овруцкая)+ Интернет-магазин(Овруцкая)/ на (себестоимость продаж по складам Иномарки (Овруцкая)+ Интернет-магазин(Овруцкая)/кол-во месяцев в отчетном периоде</t>
    </r>
  </si>
  <si>
    <r>
      <rPr>
        <b/>
        <sz val="11"/>
        <rFont val="Arial"/>
        <family val="2"/>
      </rPr>
      <t>Для магазина Автопринадлежности формула:</t>
    </r>
    <r>
      <rPr>
        <sz val="11"/>
        <rFont val="Arial"/>
        <family val="2"/>
      </rPr>
      <t xml:space="preserve"> отстаток товара по всем складам магазина Автопринадлежности/ на себестоимость продаж по всем складам магазина Автопринадлежности/кол-во месяцев в отчетном периоде</t>
    </r>
  </si>
  <si>
    <r>
      <rPr>
        <b/>
        <sz val="11"/>
        <rFont val="Arial"/>
        <family val="2"/>
      </rPr>
      <t>Для магазина Иномарки формула:</t>
    </r>
    <r>
      <rPr>
        <sz val="11"/>
        <rFont val="Arial"/>
        <family val="2"/>
      </rPr>
      <t xml:space="preserve"> отстаток товара по всем складам магазина Иномарки/ на себестоимость продаж по всем складам магазина Иномарки/кол-во месяцев в отчетном периоде</t>
    </r>
  </si>
  <si>
    <r>
      <rPr>
        <b/>
        <sz val="11"/>
        <rFont val="Arial"/>
        <family val="2"/>
      </rPr>
      <t>Для магазина Отечественные автозапчасти формула</t>
    </r>
    <r>
      <rPr>
        <sz val="11"/>
        <rFont val="Arial"/>
        <family val="2"/>
      </rPr>
      <t>: отстаток товара по всем складам магазина Отечественные автозапчасти/ на себестоимость продаж по всем складам магазина Отечественные автозапчасти/кол-во месяцев в отчетном периоде</t>
    </r>
  </si>
  <si>
    <t>Ассортимент товара (наличие)- берется из отчета "Отчет по количеству номенклатурных позиций" на определенную дату (колонка "В наличие").</t>
  </si>
  <si>
    <t xml:space="preserve">Ваз </t>
  </si>
  <si>
    <t>Газ</t>
  </si>
  <si>
    <t>Иномарки грузовые</t>
  </si>
  <si>
    <t>Общая Группа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</si>
</sst>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ВАЗ&quot;"/>
    <numFmt numFmtId="165" formatCode="0&quot;.ГАЗ&quot;"/>
    <numFmt numFmtId="166" formatCode="0&quot;.Автопринадлежности&quot;"/>
    <numFmt numFmtId="167" formatCode="0&quot;.Иномарки&quot;"/>
    <numFmt numFmtId="168" formatCode="#,##0.00\ &quot;₽&quot;"/>
  </numFmts>
  <fonts count="42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167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192"/>
  <sheetViews>
    <sheetView tabSelected="1" zoomScalePageLayoutView="0" workbookViewId="0" topLeftCell="A1">
      <selection activeCell="J152" sqref="J152"/>
    </sheetView>
  </sheetViews>
  <sheetFormatPr defaultColWidth="10.66015625" defaultRowHeight="11.25"/>
  <cols>
    <col min="1" max="1" width="40.33203125" style="1" customWidth="1"/>
    <col min="2" max="5" width="21" style="1" customWidth="1"/>
  </cols>
  <sheetData>
    <row r="2" spans="1:5" ht="12.75" customHeight="1">
      <c r="A2" s="45" t="s">
        <v>0</v>
      </c>
      <c r="B2" s="46"/>
      <c r="C2"/>
      <c r="D2"/>
      <c r="E2"/>
    </row>
    <row r="4" spans="1:5" s="1" customFormat="1" ht="34.5" customHeight="1">
      <c r="A4" s="2" t="s">
        <v>1</v>
      </c>
      <c r="B4" s="2" t="s">
        <v>24</v>
      </c>
      <c r="C4" s="2" t="s">
        <v>25</v>
      </c>
      <c r="D4" s="3" t="s">
        <v>2</v>
      </c>
      <c r="E4" s="3" t="s">
        <v>3</v>
      </c>
    </row>
    <row r="5" spans="1:5" ht="12.75" customHeight="1">
      <c r="A5" s="10" t="s">
        <v>4</v>
      </c>
      <c r="B5" s="21">
        <f>B6+B11+B16</f>
        <v>7562874.9</v>
      </c>
      <c r="C5" s="21">
        <f>C6+C11+C16</f>
        <v>7211344.83</v>
      </c>
      <c r="D5" s="21">
        <f>D6+D11+D16</f>
        <v>351530.06999999983</v>
      </c>
      <c r="E5" s="21">
        <f>D5/C5*100</f>
        <v>4.874681190359882</v>
      </c>
    </row>
    <row r="6" spans="1:5" ht="12" customHeight="1">
      <c r="A6" s="15" t="s">
        <v>26</v>
      </c>
      <c r="B6" s="19">
        <v>2191491</v>
      </c>
      <c r="C6" s="19">
        <v>2163220.33</v>
      </c>
      <c r="D6" s="19">
        <f>B6-C6</f>
        <v>28270.669999999925</v>
      </c>
      <c r="E6" s="24">
        <f aca="true" t="shared" si="0" ref="E6:E69">D6/C6*100</f>
        <v>1.306878897536985</v>
      </c>
    </row>
    <row r="7" spans="1:5" ht="12" customHeight="1">
      <c r="A7" s="6" t="s">
        <v>27</v>
      </c>
      <c r="B7" s="20">
        <v>1482597</v>
      </c>
      <c r="C7" s="20">
        <v>1380660</v>
      </c>
      <c r="D7" s="22">
        <f aca="true" t="shared" si="1" ref="D7:D20">B7-C7</f>
        <v>101937</v>
      </c>
      <c r="E7" s="23">
        <f t="shared" si="0"/>
        <v>7.383208030941724</v>
      </c>
    </row>
    <row r="8" spans="1:5" ht="12" customHeight="1">
      <c r="A8" s="7" t="s">
        <v>28</v>
      </c>
      <c r="B8" s="20">
        <v>2843</v>
      </c>
      <c r="C8" s="20">
        <v>0</v>
      </c>
      <c r="D8" s="22">
        <f t="shared" si="1"/>
        <v>2843</v>
      </c>
      <c r="E8" s="23" t="e">
        <f t="shared" si="0"/>
        <v>#DIV/0!</v>
      </c>
    </row>
    <row r="9" spans="1:5" ht="12" customHeight="1">
      <c r="A9" s="8" t="s">
        <v>29</v>
      </c>
      <c r="B9" s="20">
        <v>705621</v>
      </c>
      <c r="C9" s="20">
        <v>782560.33</v>
      </c>
      <c r="D9" s="22">
        <f t="shared" si="1"/>
        <v>-76939.32999999996</v>
      </c>
      <c r="E9" s="23">
        <f t="shared" si="0"/>
        <v>-9.831744218365882</v>
      </c>
    </row>
    <row r="10" spans="1:5" ht="12" customHeight="1">
      <c r="A10" s="8" t="s">
        <v>30</v>
      </c>
      <c r="B10" s="20">
        <v>430</v>
      </c>
      <c r="C10" s="20">
        <v>0</v>
      </c>
      <c r="D10" s="22">
        <f t="shared" si="1"/>
        <v>430</v>
      </c>
      <c r="E10" s="23" t="e">
        <f t="shared" si="0"/>
        <v>#DIV/0!</v>
      </c>
    </row>
    <row r="11" spans="1:5" ht="12" customHeight="1">
      <c r="A11" s="18" t="s">
        <v>31</v>
      </c>
      <c r="B11" s="19">
        <v>1721175</v>
      </c>
      <c r="C11" s="19">
        <v>1647874</v>
      </c>
      <c r="D11" s="19">
        <f t="shared" si="1"/>
        <v>73301</v>
      </c>
      <c r="E11" s="24">
        <f t="shared" si="0"/>
        <v>4.448216307800233</v>
      </c>
    </row>
    <row r="12" spans="1:5" ht="12" customHeight="1">
      <c r="A12" s="8" t="s">
        <v>32</v>
      </c>
      <c r="B12" s="20">
        <v>1006947</v>
      </c>
      <c r="C12" s="20">
        <v>972000</v>
      </c>
      <c r="D12" s="22">
        <f t="shared" si="1"/>
        <v>34947</v>
      </c>
      <c r="E12" s="23">
        <f t="shared" si="0"/>
        <v>3.5953703703703703</v>
      </c>
    </row>
    <row r="13" spans="1:5" ht="12" customHeight="1">
      <c r="A13" s="8" t="s">
        <v>33</v>
      </c>
      <c r="B13" s="20">
        <v>350</v>
      </c>
      <c r="C13" s="20">
        <v>0</v>
      </c>
      <c r="D13" s="22">
        <f t="shared" si="1"/>
        <v>350</v>
      </c>
      <c r="E13" s="23" t="e">
        <f t="shared" si="0"/>
        <v>#DIV/0!</v>
      </c>
    </row>
    <row r="14" spans="1:5" ht="21" customHeight="1">
      <c r="A14" s="8" t="s">
        <v>34</v>
      </c>
      <c r="B14" s="20">
        <v>6068</v>
      </c>
      <c r="C14" s="20">
        <v>0</v>
      </c>
      <c r="D14" s="22">
        <f t="shared" si="1"/>
        <v>6068</v>
      </c>
      <c r="E14" s="23" t="e">
        <f t="shared" si="0"/>
        <v>#DIV/0!</v>
      </c>
    </row>
    <row r="15" spans="1:5" ht="12" customHeight="1">
      <c r="A15" s="8" t="s">
        <v>35</v>
      </c>
      <c r="B15" s="20">
        <v>707810</v>
      </c>
      <c r="C15" s="20">
        <v>675874</v>
      </c>
      <c r="D15" s="22">
        <f t="shared" si="1"/>
        <v>31936</v>
      </c>
      <c r="E15" s="23">
        <f t="shared" si="0"/>
        <v>4.725141076591199</v>
      </c>
    </row>
    <row r="16" spans="1:5" ht="12" customHeight="1">
      <c r="A16" s="18" t="s">
        <v>36</v>
      </c>
      <c r="B16" s="19">
        <v>3650208.9</v>
      </c>
      <c r="C16" s="19">
        <v>3400250.5</v>
      </c>
      <c r="D16" s="19">
        <f t="shared" si="1"/>
        <v>249958.3999999999</v>
      </c>
      <c r="E16" s="24">
        <f t="shared" si="0"/>
        <v>7.351176038353642</v>
      </c>
    </row>
    <row r="17" spans="1:5" ht="12" customHeight="1">
      <c r="A17" s="8" t="s">
        <v>37</v>
      </c>
      <c r="B17" s="20">
        <v>164718</v>
      </c>
      <c r="C17" s="20">
        <v>241231</v>
      </c>
      <c r="D17" s="22">
        <f t="shared" si="1"/>
        <v>-76513</v>
      </c>
      <c r="E17" s="23">
        <f t="shared" si="0"/>
        <v>-31.71773113737455</v>
      </c>
    </row>
    <row r="18" spans="1:5" ht="12" customHeight="1">
      <c r="A18" s="8" t="s">
        <v>38</v>
      </c>
      <c r="B18" s="20">
        <v>3416218.9</v>
      </c>
      <c r="C18" s="20">
        <v>3084782.5</v>
      </c>
      <c r="D18" s="22">
        <f t="shared" si="1"/>
        <v>331436.3999999999</v>
      </c>
      <c r="E18" s="23">
        <f t="shared" si="0"/>
        <v>10.744238856386144</v>
      </c>
    </row>
    <row r="19" spans="1:5" ht="12" customHeight="1">
      <c r="A19" s="8" t="s">
        <v>40</v>
      </c>
      <c r="B19" s="20">
        <v>0</v>
      </c>
      <c r="C19" s="20">
        <v>20052</v>
      </c>
      <c r="D19" s="22">
        <f t="shared" si="1"/>
        <v>-20052</v>
      </c>
      <c r="E19" s="23">
        <f t="shared" si="0"/>
        <v>-100</v>
      </c>
    </row>
    <row r="20" spans="1:5" ht="12" customHeight="1">
      <c r="A20" s="8" t="s">
        <v>39</v>
      </c>
      <c r="B20" s="20">
        <v>69272</v>
      </c>
      <c r="C20" s="20">
        <v>54185</v>
      </c>
      <c r="D20" s="22">
        <f t="shared" si="1"/>
        <v>15087</v>
      </c>
      <c r="E20" s="23">
        <f t="shared" si="0"/>
        <v>27.843499123373626</v>
      </c>
    </row>
    <row r="21" spans="1:5" ht="12.75" customHeight="1">
      <c r="A21" s="10" t="s">
        <v>5</v>
      </c>
      <c r="B21" s="21">
        <f>B22+B27+B32</f>
        <v>5532676.04</v>
      </c>
      <c r="C21" s="21">
        <f>C22+C27+C32</f>
        <v>5283763.85</v>
      </c>
      <c r="D21" s="21">
        <f>B21-C21</f>
        <v>248912.1900000004</v>
      </c>
      <c r="E21" s="21">
        <f t="shared" si="0"/>
        <v>4.710887864528624</v>
      </c>
    </row>
    <row r="22" spans="1:5" ht="12" customHeight="1">
      <c r="A22" s="15" t="s">
        <v>26</v>
      </c>
      <c r="B22" s="19">
        <v>1573284.41</v>
      </c>
      <c r="C22" s="19">
        <v>1555028.25</v>
      </c>
      <c r="D22" s="24">
        <f aca="true" t="shared" si="2" ref="D22:D36">B22-C22</f>
        <v>18256.159999999916</v>
      </c>
      <c r="E22" s="24">
        <f t="shared" si="0"/>
        <v>1.1740082535478</v>
      </c>
    </row>
    <row r="23" spans="1:5" ht="12" customHeight="1">
      <c r="A23" s="6" t="s">
        <v>27</v>
      </c>
      <c r="B23" s="20">
        <v>1063602.8</v>
      </c>
      <c r="C23" s="20">
        <v>989695.15</v>
      </c>
      <c r="D23" s="23">
        <f t="shared" si="2"/>
        <v>73907.65000000002</v>
      </c>
      <c r="E23" s="23">
        <f t="shared" si="0"/>
        <v>7.467718721264828</v>
      </c>
    </row>
    <row r="24" spans="1:5" ht="12" customHeight="1">
      <c r="A24" s="7" t="s">
        <v>28</v>
      </c>
      <c r="B24" s="20">
        <v>2196.64</v>
      </c>
      <c r="C24" s="20">
        <v>0</v>
      </c>
      <c r="D24" s="23">
        <f t="shared" si="2"/>
        <v>2196.64</v>
      </c>
      <c r="E24" s="23" t="e">
        <f t="shared" si="0"/>
        <v>#DIV/0!</v>
      </c>
    </row>
    <row r="25" spans="1:5" ht="12" customHeight="1">
      <c r="A25" s="8" t="s">
        <v>29</v>
      </c>
      <c r="B25" s="20">
        <v>507146.99</v>
      </c>
      <c r="C25" s="20">
        <v>565333.1</v>
      </c>
      <c r="D25" s="23">
        <f t="shared" si="2"/>
        <v>-58186.109999999986</v>
      </c>
      <c r="E25" s="23">
        <f t="shared" si="0"/>
        <v>-10.292358611232915</v>
      </c>
    </row>
    <row r="26" spans="1:5" ht="12" customHeight="1">
      <c r="A26" s="8" t="s">
        <v>30</v>
      </c>
      <c r="B26" s="20">
        <v>337.98</v>
      </c>
      <c r="C26" s="20">
        <v>0</v>
      </c>
      <c r="D26" s="23">
        <f t="shared" si="2"/>
        <v>337.98</v>
      </c>
      <c r="E26" s="23" t="e">
        <f t="shared" si="0"/>
        <v>#DIV/0!</v>
      </c>
    </row>
    <row r="27" spans="1:5" ht="12" customHeight="1">
      <c r="A27" s="18" t="s">
        <v>31</v>
      </c>
      <c r="B27" s="19">
        <v>1300087.86</v>
      </c>
      <c r="C27" s="19">
        <v>1252384.92</v>
      </c>
      <c r="D27" s="24">
        <f t="shared" si="2"/>
        <v>47702.94000000018</v>
      </c>
      <c r="E27" s="24">
        <f t="shared" si="0"/>
        <v>3.808967932957878</v>
      </c>
    </row>
    <row r="28" spans="1:5" ht="12" customHeight="1">
      <c r="A28" s="8" t="s">
        <v>32</v>
      </c>
      <c r="B28" s="20">
        <v>728394.835</v>
      </c>
      <c r="C28" s="20">
        <v>708418.14</v>
      </c>
      <c r="D28" s="23">
        <f t="shared" si="2"/>
        <v>19976.69499999995</v>
      </c>
      <c r="E28" s="23">
        <f t="shared" si="0"/>
        <v>2.819901675583851</v>
      </c>
    </row>
    <row r="29" spans="1:5" ht="12" customHeight="1">
      <c r="A29" s="8" t="s">
        <v>33</v>
      </c>
      <c r="B29" s="20">
        <v>274.78</v>
      </c>
      <c r="C29" s="20">
        <v>0</v>
      </c>
      <c r="D29" s="23">
        <f t="shared" si="2"/>
        <v>274.78</v>
      </c>
      <c r="E29" s="23" t="e">
        <f t="shared" si="0"/>
        <v>#DIV/0!</v>
      </c>
    </row>
    <row r="30" spans="1:5" ht="21" customHeight="1">
      <c r="A30" s="8" t="s">
        <v>34</v>
      </c>
      <c r="B30" s="20">
        <v>4725.55</v>
      </c>
      <c r="C30" s="20">
        <v>0</v>
      </c>
      <c r="D30" s="23">
        <f t="shared" si="2"/>
        <v>4725.55</v>
      </c>
      <c r="E30" s="23" t="e">
        <f t="shared" si="0"/>
        <v>#DIV/0!</v>
      </c>
    </row>
    <row r="31" spans="1:5" ht="12" customHeight="1">
      <c r="A31" s="8" t="s">
        <v>35</v>
      </c>
      <c r="B31" s="20">
        <v>566692.695</v>
      </c>
      <c r="C31" s="20">
        <v>543966.78</v>
      </c>
      <c r="D31" s="23">
        <f t="shared" si="2"/>
        <v>22725.91499999992</v>
      </c>
      <c r="E31" s="23">
        <f t="shared" si="0"/>
        <v>4.177813027479347</v>
      </c>
    </row>
    <row r="32" spans="1:5" ht="12" customHeight="1">
      <c r="A32" s="18" t="s">
        <v>36</v>
      </c>
      <c r="B32" s="19">
        <v>2659303.77</v>
      </c>
      <c r="C32" s="19">
        <v>2476350.68</v>
      </c>
      <c r="D32" s="24">
        <f t="shared" si="2"/>
        <v>182953.08999999985</v>
      </c>
      <c r="E32" s="24">
        <f t="shared" si="0"/>
        <v>7.388012185737757</v>
      </c>
    </row>
    <row r="33" spans="1:5" ht="12" customHeight="1">
      <c r="A33" s="8" t="s">
        <v>37</v>
      </c>
      <c r="B33" s="20">
        <v>137372.45</v>
      </c>
      <c r="C33" s="20">
        <v>198155.35</v>
      </c>
      <c r="D33" s="23">
        <f t="shared" si="2"/>
        <v>-60782.899999999994</v>
      </c>
      <c r="E33" s="23">
        <f t="shared" si="0"/>
        <v>-30.67436735874151</v>
      </c>
    </row>
    <row r="34" spans="1:5" ht="12" customHeight="1">
      <c r="A34" s="8" t="s">
        <v>38</v>
      </c>
      <c r="B34" s="20">
        <v>2465472.52</v>
      </c>
      <c r="C34" s="20">
        <v>2218783.31</v>
      </c>
      <c r="D34" s="23">
        <f t="shared" si="2"/>
        <v>246689.20999999996</v>
      </c>
      <c r="E34" s="23">
        <f t="shared" si="0"/>
        <v>11.118220012210204</v>
      </c>
    </row>
    <row r="35" spans="1:5" ht="12" customHeight="1">
      <c r="A35" s="8" t="s">
        <v>40</v>
      </c>
      <c r="B35" s="20">
        <v>0</v>
      </c>
      <c r="C35" s="20">
        <v>15385.77</v>
      </c>
      <c r="D35" s="23">
        <f t="shared" si="2"/>
        <v>-15385.77</v>
      </c>
      <c r="E35" s="23">
        <f t="shared" si="0"/>
        <v>-100</v>
      </c>
    </row>
    <row r="36" spans="1:5" ht="12" customHeight="1">
      <c r="A36" s="8" t="s">
        <v>39</v>
      </c>
      <c r="B36" s="20">
        <v>56458.8</v>
      </c>
      <c r="C36" s="20">
        <v>44026.25</v>
      </c>
      <c r="D36" s="23">
        <f t="shared" si="2"/>
        <v>12432.550000000003</v>
      </c>
      <c r="E36" s="23">
        <f t="shared" si="0"/>
        <v>28.238948354674775</v>
      </c>
    </row>
    <row r="37" spans="1:5" ht="12.75" customHeight="1">
      <c r="A37" s="10" t="s">
        <v>6</v>
      </c>
      <c r="B37" s="21">
        <f>B38+B43+B48</f>
        <v>2030198.8599999999</v>
      </c>
      <c r="C37" s="21">
        <f>C38+C43+C48</f>
        <v>1927580.98</v>
      </c>
      <c r="D37" s="21">
        <f>B37-C37</f>
        <v>102617.87999999989</v>
      </c>
      <c r="E37" s="21">
        <f t="shared" si="0"/>
        <v>5.323661162085128</v>
      </c>
    </row>
    <row r="38" spans="1:5" ht="12" customHeight="1">
      <c r="A38" s="15" t="s">
        <v>26</v>
      </c>
      <c r="B38" s="19">
        <v>618206.59</v>
      </c>
      <c r="C38" s="19">
        <v>608192.08</v>
      </c>
      <c r="D38" s="19">
        <f>B38-C38</f>
        <v>10014.51000000001</v>
      </c>
      <c r="E38" s="24">
        <f t="shared" si="0"/>
        <v>1.646603158660009</v>
      </c>
    </row>
    <row r="39" spans="1:5" ht="12" customHeight="1">
      <c r="A39" s="6" t="s">
        <v>27</v>
      </c>
      <c r="B39" s="20">
        <v>418994.2</v>
      </c>
      <c r="C39" s="20">
        <v>390964.85</v>
      </c>
      <c r="D39" s="22">
        <f aca="true" t="shared" si="3" ref="D39:D53">B39-C39</f>
        <v>28029.350000000035</v>
      </c>
      <c r="E39" s="23">
        <f t="shared" si="0"/>
        <v>7.169276214984553</v>
      </c>
    </row>
    <row r="40" spans="1:5" ht="12" customHeight="1">
      <c r="A40" s="7" t="s">
        <v>28</v>
      </c>
      <c r="B40" s="20">
        <v>646.36</v>
      </c>
      <c r="C40" s="20">
        <v>0</v>
      </c>
      <c r="D40" s="22">
        <f t="shared" si="3"/>
        <v>646.36</v>
      </c>
      <c r="E40" s="23" t="e">
        <f t="shared" si="0"/>
        <v>#DIV/0!</v>
      </c>
    </row>
    <row r="41" spans="1:5" ht="12" customHeight="1">
      <c r="A41" s="8" t="s">
        <v>29</v>
      </c>
      <c r="B41" s="20">
        <v>198474.01</v>
      </c>
      <c r="C41" s="20">
        <v>217227.23</v>
      </c>
      <c r="D41" s="22">
        <f t="shared" si="3"/>
        <v>-18753.22</v>
      </c>
      <c r="E41" s="23">
        <f t="shared" si="0"/>
        <v>-8.632996885335231</v>
      </c>
    </row>
    <row r="42" spans="1:5" ht="12" customHeight="1">
      <c r="A42" s="8" t="s">
        <v>30</v>
      </c>
      <c r="B42" s="20">
        <v>92.02</v>
      </c>
      <c r="C42" s="20">
        <v>0</v>
      </c>
      <c r="D42" s="22">
        <f t="shared" si="3"/>
        <v>92.02</v>
      </c>
      <c r="E42" s="23" t="e">
        <f t="shared" si="0"/>
        <v>#DIV/0!</v>
      </c>
    </row>
    <row r="43" spans="1:5" ht="12" customHeight="1">
      <c r="A43" s="18" t="s">
        <v>31</v>
      </c>
      <c r="B43" s="19">
        <v>421087.14</v>
      </c>
      <c r="C43" s="19">
        <v>395489.08</v>
      </c>
      <c r="D43" s="19">
        <f t="shared" si="3"/>
        <v>25598.059999999998</v>
      </c>
      <c r="E43" s="24">
        <f t="shared" si="0"/>
        <v>6.472507407789868</v>
      </c>
    </row>
    <row r="44" spans="1:5" ht="12" customHeight="1">
      <c r="A44" s="8" t="s">
        <v>32</v>
      </c>
      <c r="B44" s="20">
        <v>278552.165</v>
      </c>
      <c r="C44" s="20">
        <v>263581.86</v>
      </c>
      <c r="D44" s="22">
        <f t="shared" si="3"/>
        <v>14970.304999999993</v>
      </c>
      <c r="E44" s="23">
        <f t="shared" si="0"/>
        <v>5.679565733393031</v>
      </c>
    </row>
    <row r="45" spans="1:5" ht="12" customHeight="1">
      <c r="A45" s="8" t="s">
        <v>33</v>
      </c>
      <c r="B45" s="20">
        <v>75.22</v>
      </c>
      <c r="C45" s="20">
        <v>0</v>
      </c>
      <c r="D45" s="22">
        <f t="shared" si="3"/>
        <v>75.22</v>
      </c>
      <c r="E45" s="23" t="e">
        <f t="shared" si="0"/>
        <v>#DIV/0!</v>
      </c>
    </row>
    <row r="46" spans="1:5" ht="21" customHeight="1">
      <c r="A46" s="8" t="s">
        <v>34</v>
      </c>
      <c r="B46" s="20">
        <v>1342.45</v>
      </c>
      <c r="C46" s="20">
        <v>0</v>
      </c>
      <c r="D46" s="22">
        <f t="shared" si="3"/>
        <v>1342.45</v>
      </c>
      <c r="E46" s="23" t="e">
        <f t="shared" si="0"/>
        <v>#DIV/0!</v>
      </c>
    </row>
    <row r="47" spans="1:5" ht="12" customHeight="1">
      <c r="A47" s="8" t="s">
        <v>35</v>
      </c>
      <c r="B47" s="20">
        <v>141117.305</v>
      </c>
      <c r="C47" s="20">
        <v>131907.22</v>
      </c>
      <c r="D47" s="22">
        <f t="shared" si="3"/>
        <v>9210.084999999992</v>
      </c>
      <c r="E47" s="23">
        <f t="shared" si="0"/>
        <v>6.98224479296887</v>
      </c>
    </row>
    <row r="48" spans="1:5" ht="12" customHeight="1">
      <c r="A48" s="18" t="s">
        <v>36</v>
      </c>
      <c r="B48" s="19">
        <v>990905.13</v>
      </c>
      <c r="C48" s="19">
        <v>923899.82</v>
      </c>
      <c r="D48" s="19">
        <f t="shared" si="3"/>
        <v>67005.31000000006</v>
      </c>
      <c r="E48" s="24">
        <f t="shared" si="0"/>
        <v>7.252443235674627</v>
      </c>
    </row>
    <row r="49" spans="1:5" ht="12" customHeight="1">
      <c r="A49" s="8" t="s">
        <v>37</v>
      </c>
      <c r="B49" s="20">
        <v>27345.55</v>
      </c>
      <c r="C49" s="20">
        <v>43075.65</v>
      </c>
      <c r="D49" s="22">
        <f t="shared" si="3"/>
        <v>-15730.100000000002</v>
      </c>
      <c r="E49" s="23">
        <f t="shared" si="0"/>
        <v>-36.51738279050926</v>
      </c>
    </row>
    <row r="50" spans="1:5" ht="12" customHeight="1">
      <c r="A50" s="8" t="s">
        <v>38</v>
      </c>
      <c r="B50" s="20">
        <v>950746.38</v>
      </c>
      <c r="C50" s="20">
        <v>865999.19</v>
      </c>
      <c r="D50" s="22">
        <f t="shared" si="3"/>
        <v>84747.19000000006</v>
      </c>
      <c r="E50" s="23">
        <f t="shared" si="0"/>
        <v>9.786058806821755</v>
      </c>
    </row>
    <row r="51" spans="1:5" ht="12" customHeight="1">
      <c r="A51" s="8" t="s">
        <v>40</v>
      </c>
      <c r="B51" s="20">
        <v>0</v>
      </c>
      <c r="C51" s="20">
        <v>4666.23</v>
      </c>
      <c r="D51" s="22">
        <f t="shared" si="3"/>
        <v>-4666.23</v>
      </c>
      <c r="E51" s="23">
        <f t="shared" si="0"/>
        <v>-100</v>
      </c>
    </row>
    <row r="52" spans="1:5" ht="12" customHeight="1">
      <c r="A52" s="8" t="s">
        <v>39</v>
      </c>
      <c r="B52" s="20">
        <v>12813.2</v>
      </c>
      <c r="C52" s="20">
        <v>10158.75</v>
      </c>
      <c r="D52" s="22">
        <f t="shared" si="3"/>
        <v>2654.4500000000007</v>
      </c>
      <c r="E52" s="23">
        <f t="shared" si="0"/>
        <v>26.129691152946975</v>
      </c>
    </row>
    <row r="53" spans="1:5" ht="12.75" customHeight="1">
      <c r="A53" s="10" t="s">
        <v>7</v>
      </c>
      <c r="B53" s="11">
        <f>B54+B59+B64</f>
        <v>11326</v>
      </c>
      <c r="C53" s="11">
        <f>C54+C59+C64</f>
        <v>10556</v>
      </c>
      <c r="D53" s="26">
        <f t="shared" si="3"/>
        <v>770</v>
      </c>
      <c r="E53" s="21">
        <f t="shared" si="0"/>
        <v>7.294429708222812</v>
      </c>
    </row>
    <row r="54" spans="1:5" ht="12" customHeight="1">
      <c r="A54" s="15" t="s">
        <v>26</v>
      </c>
      <c r="B54" s="16">
        <v>4364</v>
      </c>
      <c r="C54" s="16">
        <v>4112</v>
      </c>
      <c r="D54" s="16">
        <f aca="true" t="shared" si="4" ref="D54:D84">B54-C54</f>
        <v>252</v>
      </c>
      <c r="E54" s="24">
        <f t="shared" si="0"/>
        <v>6.1284046692607</v>
      </c>
    </row>
    <row r="55" spans="1:5" ht="12" customHeight="1">
      <c r="A55" s="6" t="s">
        <v>27</v>
      </c>
      <c r="B55" s="4">
        <v>2637</v>
      </c>
      <c r="C55" s="4">
        <v>2440</v>
      </c>
      <c r="D55" s="4">
        <f t="shared" si="4"/>
        <v>197</v>
      </c>
      <c r="E55" s="23">
        <f t="shared" si="0"/>
        <v>8.073770491803279</v>
      </c>
    </row>
    <row r="56" spans="1:5" ht="12" customHeight="1">
      <c r="A56" s="7" t="s">
        <v>28</v>
      </c>
      <c r="B56" s="4">
        <v>2</v>
      </c>
      <c r="C56" s="4">
        <v>0</v>
      </c>
      <c r="D56" s="4">
        <f t="shared" si="4"/>
        <v>2</v>
      </c>
      <c r="E56" s="23" t="e">
        <f t="shared" si="0"/>
        <v>#DIV/0!</v>
      </c>
    </row>
    <row r="57" spans="1:5" ht="12" customHeight="1">
      <c r="A57" s="8" t="s">
        <v>29</v>
      </c>
      <c r="B57" s="4">
        <v>1753</v>
      </c>
      <c r="C57" s="4">
        <v>1672</v>
      </c>
      <c r="D57" s="4">
        <f t="shared" si="4"/>
        <v>81</v>
      </c>
      <c r="E57" s="23">
        <f t="shared" si="0"/>
        <v>4.844497607655502</v>
      </c>
    </row>
    <row r="58" spans="1:5" ht="12" customHeight="1">
      <c r="A58" s="8" t="s">
        <v>30</v>
      </c>
      <c r="B58" s="4">
        <v>2</v>
      </c>
      <c r="C58" s="4">
        <v>0</v>
      </c>
      <c r="D58" s="4">
        <f t="shared" si="4"/>
        <v>2</v>
      </c>
      <c r="E58" s="23" t="e">
        <f t="shared" si="0"/>
        <v>#DIV/0!</v>
      </c>
    </row>
    <row r="59" spans="1:5" ht="12" customHeight="1">
      <c r="A59" s="18" t="s">
        <v>31</v>
      </c>
      <c r="B59" s="16">
        <v>3618</v>
      </c>
      <c r="C59" s="16">
        <v>3426</v>
      </c>
      <c r="D59" s="16">
        <f t="shared" si="4"/>
        <v>192</v>
      </c>
      <c r="E59" s="24">
        <f t="shared" si="0"/>
        <v>5.604203152364273</v>
      </c>
    </row>
    <row r="60" spans="1:5" ht="12" customHeight="1">
      <c r="A60" s="8" t="s">
        <v>32</v>
      </c>
      <c r="B60" s="4">
        <v>2857</v>
      </c>
      <c r="C60" s="4">
        <v>2643</v>
      </c>
      <c r="D60" s="4">
        <f t="shared" si="4"/>
        <v>214</v>
      </c>
      <c r="E60" s="23">
        <f t="shared" si="0"/>
        <v>8.09685962920923</v>
      </c>
    </row>
    <row r="61" spans="1:5" ht="12" customHeight="1">
      <c r="A61" s="8" t="s">
        <v>33</v>
      </c>
      <c r="B61" s="4">
        <v>1</v>
      </c>
      <c r="C61" s="4">
        <v>0</v>
      </c>
      <c r="D61" s="4">
        <f t="shared" si="4"/>
        <v>1</v>
      </c>
      <c r="E61" s="23" t="e">
        <f t="shared" si="0"/>
        <v>#DIV/0!</v>
      </c>
    </row>
    <row r="62" spans="1:5" ht="21" customHeight="1">
      <c r="A62" s="8" t="s">
        <v>34</v>
      </c>
      <c r="B62" s="4">
        <v>4</v>
      </c>
      <c r="C62" s="4">
        <v>0</v>
      </c>
      <c r="D62" s="4">
        <f t="shared" si="4"/>
        <v>4</v>
      </c>
      <c r="E62" s="23" t="e">
        <f t="shared" si="0"/>
        <v>#DIV/0!</v>
      </c>
    </row>
    <row r="63" spans="1:5" ht="12" customHeight="1">
      <c r="A63" s="8" t="s">
        <v>35</v>
      </c>
      <c r="B63" s="4">
        <v>756</v>
      </c>
      <c r="C63" s="4">
        <v>783</v>
      </c>
      <c r="D63" s="4">
        <f t="shared" si="4"/>
        <v>-27</v>
      </c>
      <c r="E63" s="23">
        <f t="shared" si="0"/>
        <v>-3.4482758620689653</v>
      </c>
    </row>
    <row r="64" spans="1:5" ht="12" customHeight="1">
      <c r="A64" s="18" t="s">
        <v>36</v>
      </c>
      <c r="B64" s="16">
        <v>3344</v>
      </c>
      <c r="C64" s="16">
        <v>3018</v>
      </c>
      <c r="D64" s="16">
        <f t="shared" si="4"/>
        <v>326</v>
      </c>
      <c r="E64" s="24">
        <f t="shared" si="0"/>
        <v>10.801855533465872</v>
      </c>
    </row>
    <row r="65" spans="1:5" ht="12" customHeight="1">
      <c r="A65" s="8" t="s">
        <v>37</v>
      </c>
      <c r="B65" s="4">
        <v>21</v>
      </c>
      <c r="C65" s="4">
        <v>18</v>
      </c>
      <c r="D65" s="4">
        <f t="shared" si="4"/>
        <v>3</v>
      </c>
      <c r="E65" s="23">
        <f t="shared" si="0"/>
        <v>16.666666666666664</v>
      </c>
    </row>
    <row r="66" spans="1:5" ht="12" customHeight="1">
      <c r="A66" s="8" t="s">
        <v>38</v>
      </c>
      <c r="B66" s="4">
        <v>3248</v>
      </c>
      <c r="C66" s="4">
        <v>2931</v>
      </c>
      <c r="D66" s="4">
        <f t="shared" si="4"/>
        <v>317</v>
      </c>
      <c r="E66" s="23">
        <f t="shared" si="0"/>
        <v>10.815421357898328</v>
      </c>
    </row>
    <row r="67" spans="1:5" ht="12" customHeight="1">
      <c r="A67" s="8" t="s">
        <v>40</v>
      </c>
      <c r="B67" s="4">
        <v>0</v>
      </c>
      <c r="C67" s="4">
        <v>14</v>
      </c>
      <c r="D67" s="4">
        <f t="shared" si="4"/>
        <v>-14</v>
      </c>
      <c r="E67" s="23">
        <f t="shared" si="0"/>
        <v>-100</v>
      </c>
    </row>
    <row r="68" spans="1:5" ht="12" customHeight="1">
      <c r="A68" s="8" t="s">
        <v>39</v>
      </c>
      <c r="B68" s="4">
        <v>75</v>
      </c>
      <c r="C68" s="4">
        <v>55</v>
      </c>
      <c r="D68" s="4">
        <f t="shared" si="4"/>
        <v>20</v>
      </c>
      <c r="E68" s="23">
        <f t="shared" si="0"/>
        <v>36.36363636363637</v>
      </c>
    </row>
    <row r="69" spans="1:5" ht="12.75" customHeight="1">
      <c r="A69" s="10" t="s">
        <v>8</v>
      </c>
      <c r="B69" s="12">
        <v>36.69</v>
      </c>
      <c r="C69" s="12">
        <v>36.48</v>
      </c>
      <c r="D69" s="12">
        <f t="shared" si="4"/>
        <v>0.21000000000000085</v>
      </c>
      <c r="E69" s="21">
        <f t="shared" si="0"/>
        <v>0.5756578947368445</v>
      </c>
    </row>
    <row r="70" spans="1:5" ht="12" customHeight="1">
      <c r="A70" s="15" t="s">
        <v>26</v>
      </c>
      <c r="B70" s="16">
        <v>39.29</v>
      </c>
      <c r="C70" s="16">
        <v>39.11</v>
      </c>
      <c r="D70" s="16">
        <f t="shared" si="4"/>
        <v>0.17999999999999972</v>
      </c>
      <c r="E70" s="24">
        <f aca="true" t="shared" si="5" ref="E70:E133">D70/C70*100</f>
        <v>0.46024034773715095</v>
      </c>
    </row>
    <row r="71" spans="1:5" ht="12" customHeight="1">
      <c r="A71" s="6" t="s">
        <v>27</v>
      </c>
      <c r="B71" s="4">
        <v>39.39</v>
      </c>
      <c r="C71" s="4">
        <v>39.5</v>
      </c>
      <c r="D71" s="4">
        <f t="shared" si="4"/>
        <v>-0.10999999999999943</v>
      </c>
      <c r="E71" s="23">
        <f t="shared" si="5"/>
        <v>-0.27848101265822645</v>
      </c>
    </row>
    <row r="72" spans="1:5" ht="12" customHeight="1">
      <c r="A72" s="7" t="s">
        <v>28</v>
      </c>
      <c r="B72" s="4">
        <v>29.42</v>
      </c>
      <c r="C72" s="4">
        <v>0</v>
      </c>
      <c r="D72" s="4">
        <f t="shared" si="4"/>
        <v>29.42</v>
      </c>
      <c r="E72" s="23" t="e">
        <f t="shared" si="5"/>
        <v>#DIV/0!</v>
      </c>
    </row>
    <row r="73" spans="1:5" ht="12" customHeight="1">
      <c r="A73" s="8" t="s">
        <v>29</v>
      </c>
      <c r="B73" s="4">
        <v>39.14</v>
      </c>
      <c r="C73" s="4">
        <v>38.42</v>
      </c>
      <c r="D73" s="4">
        <f t="shared" si="4"/>
        <v>0.7199999999999989</v>
      </c>
      <c r="E73" s="23">
        <f t="shared" si="5"/>
        <v>1.8740239458615273</v>
      </c>
    </row>
    <row r="74" spans="1:5" ht="12" customHeight="1">
      <c r="A74" s="8" t="s">
        <v>30</v>
      </c>
      <c r="B74" s="4">
        <v>27.23</v>
      </c>
      <c r="C74" s="4">
        <v>0</v>
      </c>
      <c r="D74" s="4">
        <f t="shared" si="4"/>
        <v>27.23</v>
      </c>
      <c r="E74" s="23" t="e">
        <f t="shared" si="5"/>
        <v>#DIV/0!</v>
      </c>
    </row>
    <row r="75" spans="1:5" ht="12" customHeight="1">
      <c r="A75" s="18" t="s">
        <v>31</v>
      </c>
      <c r="B75" s="16">
        <v>32.39</v>
      </c>
      <c r="C75" s="16">
        <v>31.58</v>
      </c>
      <c r="D75" s="16">
        <f t="shared" si="4"/>
        <v>0.8100000000000023</v>
      </c>
      <c r="E75" s="24">
        <f t="shared" si="5"/>
        <v>2.5649145028499123</v>
      </c>
    </row>
    <row r="76" spans="1:5" ht="12" customHeight="1">
      <c r="A76" s="8" t="s">
        <v>32</v>
      </c>
      <c r="B76" s="4">
        <v>38.24</v>
      </c>
      <c r="C76" s="4">
        <v>37.21</v>
      </c>
      <c r="D76" s="4">
        <f t="shared" si="4"/>
        <v>1.0300000000000011</v>
      </c>
      <c r="E76" s="23">
        <f t="shared" si="5"/>
        <v>2.7680730986294035</v>
      </c>
    </row>
    <row r="77" spans="1:5" ht="12" customHeight="1">
      <c r="A77" s="8" t="s">
        <v>33</v>
      </c>
      <c r="B77" s="4">
        <v>27.37</v>
      </c>
      <c r="C77" s="4">
        <v>0</v>
      </c>
      <c r="D77" s="4">
        <f t="shared" si="4"/>
        <v>27.37</v>
      </c>
      <c r="E77" s="23" t="e">
        <f t="shared" si="5"/>
        <v>#DIV/0!</v>
      </c>
    </row>
    <row r="78" spans="1:5" ht="21" customHeight="1">
      <c r="A78" s="8" t="s">
        <v>34</v>
      </c>
      <c r="B78" s="4">
        <v>28.41</v>
      </c>
      <c r="C78" s="4">
        <v>0</v>
      </c>
      <c r="D78" s="4">
        <f t="shared" si="4"/>
        <v>28.41</v>
      </c>
      <c r="E78" s="23" t="e">
        <f t="shared" si="5"/>
        <v>#DIV/0!</v>
      </c>
    </row>
    <row r="79" spans="1:5" ht="12" customHeight="1">
      <c r="A79" s="8" t="s">
        <v>35</v>
      </c>
      <c r="B79" s="4">
        <v>24.9</v>
      </c>
      <c r="C79" s="4">
        <v>24.25</v>
      </c>
      <c r="D79" s="4">
        <f t="shared" si="4"/>
        <v>0.6499999999999986</v>
      </c>
      <c r="E79" s="23">
        <f t="shared" si="5"/>
        <v>2.680412371134015</v>
      </c>
    </row>
    <row r="80" spans="1:5" ht="12" customHeight="1">
      <c r="A80" s="18" t="s">
        <v>36</v>
      </c>
      <c r="B80" s="16">
        <v>37.26</v>
      </c>
      <c r="C80" s="16">
        <v>37.31</v>
      </c>
      <c r="D80" s="16">
        <f t="shared" si="4"/>
        <v>-0.05000000000000426</v>
      </c>
      <c r="E80" s="24">
        <f t="shared" si="5"/>
        <v>-0.13401232913429179</v>
      </c>
    </row>
    <row r="81" spans="1:5" ht="12" customHeight="1">
      <c r="A81" s="8" t="s">
        <v>37</v>
      </c>
      <c r="B81" s="4">
        <v>19.91</v>
      </c>
      <c r="C81" s="4">
        <v>21.74</v>
      </c>
      <c r="D81" s="4">
        <f t="shared" si="4"/>
        <v>-1.8299999999999983</v>
      </c>
      <c r="E81" s="23">
        <f t="shared" si="5"/>
        <v>-8.417663293468253</v>
      </c>
    </row>
    <row r="82" spans="1:5" ht="12" customHeight="1">
      <c r="A82" s="8" t="s">
        <v>38</v>
      </c>
      <c r="B82" s="4">
        <v>38.56</v>
      </c>
      <c r="C82" s="4">
        <v>39.03</v>
      </c>
      <c r="D82" s="4">
        <f t="shared" si="4"/>
        <v>-0.46999999999999886</v>
      </c>
      <c r="E82" s="23">
        <f t="shared" si="5"/>
        <v>-1.2042018959774503</v>
      </c>
    </row>
    <row r="83" spans="1:5" ht="12" customHeight="1">
      <c r="A83" s="8" t="s">
        <v>40</v>
      </c>
      <c r="B83" s="4">
        <v>0</v>
      </c>
      <c r="C83" s="4">
        <v>30.33</v>
      </c>
      <c r="D83" s="4">
        <f t="shared" si="4"/>
        <v>-30.33</v>
      </c>
      <c r="E83" s="23">
        <f t="shared" si="5"/>
        <v>-100</v>
      </c>
    </row>
    <row r="84" spans="1:5" ht="12" customHeight="1">
      <c r="A84" s="8" t="s">
        <v>39</v>
      </c>
      <c r="B84" s="4">
        <v>22.69</v>
      </c>
      <c r="C84" s="4">
        <v>23.07</v>
      </c>
      <c r="D84" s="4">
        <f t="shared" si="4"/>
        <v>-0.379999999999999</v>
      </c>
      <c r="E84" s="23">
        <f t="shared" si="5"/>
        <v>-1.6471608149111356</v>
      </c>
    </row>
    <row r="85" spans="1:5" ht="12.75" customHeight="1">
      <c r="A85" s="10" t="s">
        <v>9</v>
      </c>
      <c r="B85" s="12">
        <f aca="true" t="shared" si="6" ref="B85:C87">B37*100/B5</f>
        <v>26.844273994271674</v>
      </c>
      <c r="C85" s="12">
        <f t="shared" si="6"/>
        <v>26.729840625302618</v>
      </c>
      <c r="D85" s="25">
        <f aca="true" t="shared" si="7" ref="D85:D99">B85-C85</f>
        <v>0.1144333689690562</v>
      </c>
      <c r="E85" s="21">
        <f t="shared" si="5"/>
        <v>0.42811092880491375</v>
      </c>
    </row>
    <row r="86" spans="1:5" ht="12" customHeight="1">
      <c r="A86" s="15" t="s">
        <v>26</v>
      </c>
      <c r="B86" s="9">
        <f t="shared" si="6"/>
        <v>28.209405833745155</v>
      </c>
      <c r="C86" s="9">
        <f t="shared" si="6"/>
        <v>28.115124084470853</v>
      </c>
      <c r="D86" s="19">
        <f t="shared" si="7"/>
        <v>0.09428174927430177</v>
      </c>
      <c r="E86" s="24">
        <f t="shared" si="5"/>
        <v>0.33534175055047144</v>
      </c>
    </row>
    <row r="87" spans="1:5" ht="12" customHeight="1">
      <c r="A87" s="6" t="s">
        <v>27</v>
      </c>
      <c r="B87" s="29">
        <f t="shared" si="6"/>
        <v>28.26082880243249</v>
      </c>
      <c r="C87" s="29">
        <f t="shared" si="6"/>
        <v>28.317243202526328</v>
      </c>
      <c r="D87" s="20">
        <f t="shared" si="7"/>
        <v>-0.056414400093839134</v>
      </c>
      <c r="E87" s="23">
        <f t="shared" si="5"/>
        <v>-0.19922278341277982</v>
      </c>
    </row>
    <row r="88" spans="1:5" ht="12" customHeight="1">
      <c r="A88" s="7" t="s">
        <v>28</v>
      </c>
      <c r="B88" s="29">
        <f aca="true" t="shared" si="8" ref="B88:B98">B40*100/B8</f>
        <v>22.735138937741823</v>
      </c>
      <c r="C88" s="29">
        <v>0</v>
      </c>
      <c r="D88" s="20">
        <f t="shared" si="7"/>
        <v>22.735138937741823</v>
      </c>
      <c r="E88" s="23" t="e">
        <f t="shared" si="5"/>
        <v>#DIV/0!</v>
      </c>
    </row>
    <row r="89" spans="1:5" ht="12" customHeight="1">
      <c r="A89" s="8" t="s">
        <v>29</v>
      </c>
      <c r="B89" s="29">
        <f t="shared" si="8"/>
        <v>28.12756564784778</v>
      </c>
      <c r="C89" s="29">
        <f>C41*100/C9</f>
        <v>27.758528214687296</v>
      </c>
      <c r="D89" s="20">
        <f t="shared" si="7"/>
        <v>0.36903743316048576</v>
      </c>
      <c r="E89" s="23">
        <f t="shared" si="5"/>
        <v>1.3294560515107736</v>
      </c>
    </row>
    <row r="90" spans="1:5" ht="12" customHeight="1">
      <c r="A90" s="8" t="s">
        <v>30</v>
      </c>
      <c r="B90" s="29">
        <f t="shared" si="8"/>
        <v>21.4</v>
      </c>
      <c r="C90" s="29">
        <v>0</v>
      </c>
      <c r="D90" s="20">
        <f t="shared" si="7"/>
        <v>21.4</v>
      </c>
      <c r="E90" s="23" t="e">
        <f t="shared" si="5"/>
        <v>#DIV/0!</v>
      </c>
    </row>
    <row r="91" spans="1:5" ht="12" customHeight="1">
      <c r="A91" s="18" t="s">
        <v>31</v>
      </c>
      <c r="B91" s="9">
        <f t="shared" si="8"/>
        <v>24.465097389864482</v>
      </c>
      <c r="C91" s="9">
        <f>C43*100/C11</f>
        <v>23.999958734709086</v>
      </c>
      <c r="D91" s="19">
        <f t="shared" si="7"/>
        <v>0.4651386551553962</v>
      </c>
      <c r="E91" s="24">
        <f t="shared" si="5"/>
        <v>1.9380810621257694</v>
      </c>
    </row>
    <row r="92" spans="1:5" ht="12" customHeight="1">
      <c r="A92" s="8" t="s">
        <v>32</v>
      </c>
      <c r="B92" s="29">
        <f t="shared" si="8"/>
        <v>27.663041351729532</v>
      </c>
      <c r="C92" s="29">
        <f>C44*100/C12</f>
        <v>27.117475308641975</v>
      </c>
      <c r="D92" s="20">
        <f t="shared" si="7"/>
        <v>0.5455660430875575</v>
      </c>
      <c r="E92" s="23">
        <f t="shared" si="5"/>
        <v>2.011861491079492</v>
      </c>
    </row>
    <row r="93" spans="1:5" ht="12" customHeight="1">
      <c r="A93" s="8" t="s">
        <v>33</v>
      </c>
      <c r="B93" s="29">
        <f t="shared" si="8"/>
        <v>21.49142857142857</v>
      </c>
      <c r="C93" s="29">
        <v>0</v>
      </c>
      <c r="D93" s="20">
        <f t="shared" si="7"/>
        <v>21.49142857142857</v>
      </c>
      <c r="E93" s="23" t="e">
        <f t="shared" si="5"/>
        <v>#DIV/0!</v>
      </c>
    </row>
    <row r="94" spans="1:5" ht="21" customHeight="1">
      <c r="A94" s="8" t="s">
        <v>34</v>
      </c>
      <c r="B94" s="29">
        <f t="shared" si="8"/>
        <v>22.123434410019776</v>
      </c>
      <c r="C94" s="29">
        <v>0</v>
      </c>
      <c r="D94" s="20">
        <f t="shared" si="7"/>
        <v>22.123434410019776</v>
      </c>
      <c r="E94" s="23" t="e">
        <f t="shared" si="5"/>
        <v>#DIV/0!</v>
      </c>
    </row>
    <row r="95" spans="1:5" ht="12" customHeight="1">
      <c r="A95" s="8" t="s">
        <v>35</v>
      </c>
      <c r="B95" s="29">
        <f t="shared" si="8"/>
        <v>19.93717311142821</v>
      </c>
      <c r="C95" s="29">
        <f>C47*100/C15</f>
        <v>19.516540065160076</v>
      </c>
      <c r="D95" s="20">
        <f t="shared" si="7"/>
        <v>0.4206330462681329</v>
      </c>
      <c r="E95" s="23">
        <f t="shared" si="5"/>
        <v>2.1552644314195084</v>
      </c>
    </row>
    <row r="96" spans="1:5" ht="12" customHeight="1">
      <c r="A96" s="18" t="s">
        <v>36</v>
      </c>
      <c r="B96" s="9">
        <f t="shared" si="8"/>
        <v>27.146532079300997</v>
      </c>
      <c r="C96" s="9">
        <f>C48*100/C16</f>
        <v>27.17152221578969</v>
      </c>
      <c r="D96" s="19">
        <f t="shared" si="7"/>
        <v>-0.024990136488693082</v>
      </c>
      <c r="E96" s="24">
        <f t="shared" si="5"/>
        <v>-0.09197179418299584</v>
      </c>
    </row>
    <row r="97" spans="1:5" ht="12" customHeight="1">
      <c r="A97" s="8" t="s">
        <v>37</v>
      </c>
      <c r="B97" s="29">
        <f t="shared" si="8"/>
        <v>16.60143396592965</v>
      </c>
      <c r="C97" s="29">
        <f>C49*100/C17</f>
        <v>17.85659803259117</v>
      </c>
      <c r="D97" s="20">
        <f t="shared" si="7"/>
        <v>-1.2551640666615178</v>
      </c>
      <c r="E97" s="23">
        <f t="shared" si="5"/>
        <v>-7.029133233388807</v>
      </c>
    </row>
    <row r="98" spans="1:5" ht="12" customHeight="1">
      <c r="A98" s="8" t="s">
        <v>38</v>
      </c>
      <c r="B98" s="29">
        <f t="shared" si="8"/>
        <v>27.830370588957283</v>
      </c>
      <c r="C98" s="29">
        <f>C50*100/C18</f>
        <v>28.073265781299007</v>
      </c>
      <c r="D98" s="20">
        <f t="shared" si="7"/>
        <v>-0.24289519234172374</v>
      </c>
      <c r="E98" s="23">
        <f t="shared" si="5"/>
        <v>-0.8652188677796377</v>
      </c>
    </row>
    <row r="99" spans="1:5" ht="12" customHeight="1">
      <c r="A99" s="8" t="s">
        <v>39</v>
      </c>
      <c r="B99" s="29">
        <f>B52*100/B20</f>
        <v>18.496939600415754</v>
      </c>
      <c r="C99" s="29">
        <f>C52*100/C20</f>
        <v>18.748269816369845</v>
      </c>
      <c r="D99" s="20">
        <f t="shared" si="7"/>
        <v>-0.25133021595409133</v>
      </c>
      <c r="E99" s="23">
        <f t="shared" si="5"/>
        <v>-1.340551519770881</v>
      </c>
    </row>
    <row r="100" spans="1:5" ht="12.75" customHeight="1">
      <c r="A100" s="10" t="s">
        <v>10</v>
      </c>
      <c r="B100" s="21">
        <f>B101+B106+B110</f>
        <v>14182715.239999998</v>
      </c>
      <c r="C100" s="21">
        <f>C101+C106+C110</f>
        <v>14440965.710000003</v>
      </c>
      <c r="D100" s="21">
        <f>B100-C100</f>
        <v>-258250.4700000044</v>
      </c>
      <c r="E100" s="21">
        <f t="shared" si="5"/>
        <v>-1.788318559756516</v>
      </c>
    </row>
    <row r="101" spans="1:5" ht="12" customHeight="1">
      <c r="A101" s="15" t="s">
        <v>26</v>
      </c>
      <c r="B101" s="24">
        <f>B102+B103+B104+B105</f>
        <v>5994498.13</v>
      </c>
      <c r="C101" s="24">
        <f>C102+C103+C104+C105</f>
        <v>6201061.120000001</v>
      </c>
      <c r="D101" s="24">
        <f>B101-C101</f>
        <v>-206562.99000000115</v>
      </c>
      <c r="E101" s="24">
        <f t="shared" si="5"/>
        <v>-3.331091018177242</v>
      </c>
    </row>
    <row r="102" spans="1:5" ht="12" customHeight="1">
      <c r="A102" s="6" t="s">
        <v>27</v>
      </c>
      <c r="B102" s="20">
        <v>2799949.21</v>
      </c>
      <c r="C102" s="20">
        <v>2764084.97</v>
      </c>
      <c r="D102" s="20">
        <f>B102-C102</f>
        <v>35864.23999999976</v>
      </c>
      <c r="E102" s="23">
        <f t="shared" si="5"/>
        <v>1.2975085928707812</v>
      </c>
    </row>
    <row r="103" spans="1:5" ht="12" customHeight="1">
      <c r="A103" s="7" t="s">
        <v>41</v>
      </c>
      <c r="B103" s="20">
        <v>806087.33</v>
      </c>
      <c r="C103" s="20">
        <v>950205.2</v>
      </c>
      <c r="D103" s="20">
        <f aca="true" t="shared" si="9" ref="D103:D114">B103-C103</f>
        <v>-144117.87</v>
      </c>
      <c r="E103" s="23">
        <f t="shared" si="5"/>
        <v>-15.167026027641187</v>
      </c>
    </row>
    <row r="104" spans="1:5" ht="12" customHeight="1">
      <c r="A104" s="8" t="s">
        <v>29</v>
      </c>
      <c r="B104" s="20">
        <v>2036096.89</v>
      </c>
      <c r="C104" s="20">
        <v>2119577.22</v>
      </c>
      <c r="D104" s="20">
        <f t="shared" si="9"/>
        <v>-83480.33000000031</v>
      </c>
      <c r="E104" s="23">
        <f t="shared" si="5"/>
        <v>-3.938536855949051</v>
      </c>
    </row>
    <row r="105" spans="1:5" ht="12" customHeight="1">
      <c r="A105" s="8" t="s">
        <v>42</v>
      </c>
      <c r="B105" s="20">
        <v>352364.7</v>
      </c>
      <c r="C105" s="20">
        <v>367193.73</v>
      </c>
      <c r="D105" s="20">
        <f t="shared" si="9"/>
        <v>-14829.02999999997</v>
      </c>
      <c r="E105" s="23">
        <f t="shared" si="5"/>
        <v>-4.038475820379605</v>
      </c>
    </row>
    <row r="106" spans="1:5" ht="12" customHeight="1">
      <c r="A106" s="18" t="s">
        <v>31</v>
      </c>
      <c r="B106" s="28">
        <f>B107+B108+B109</f>
        <v>2433169.91</v>
      </c>
      <c r="C106" s="28">
        <f>C107+C108+C109</f>
        <v>2452599.2800000003</v>
      </c>
      <c r="D106" s="28">
        <f t="shared" si="9"/>
        <v>-19429.37000000011</v>
      </c>
      <c r="E106" s="24">
        <f t="shared" si="5"/>
        <v>-0.7921950462286733</v>
      </c>
    </row>
    <row r="107" spans="1:5" ht="12" customHeight="1">
      <c r="A107" s="8" t="s">
        <v>32</v>
      </c>
      <c r="B107" s="20">
        <v>1598409.67</v>
      </c>
      <c r="C107" s="20">
        <v>1679435.54</v>
      </c>
      <c r="D107" s="20">
        <f t="shared" si="9"/>
        <v>-81025.87000000011</v>
      </c>
      <c r="E107" s="23">
        <f t="shared" si="5"/>
        <v>-4.824589457002923</v>
      </c>
    </row>
    <row r="108" spans="1:5" ht="21" customHeight="1">
      <c r="A108" s="8" t="s">
        <v>35</v>
      </c>
      <c r="B108" s="20">
        <v>833960.24</v>
      </c>
      <c r="C108" s="20">
        <v>772363.74</v>
      </c>
      <c r="D108" s="20">
        <f t="shared" si="9"/>
        <v>61596.5</v>
      </c>
      <c r="E108" s="23">
        <f t="shared" si="5"/>
        <v>7.975063666246165</v>
      </c>
    </row>
    <row r="109" spans="1:5" ht="12" customHeight="1">
      <c r="A109" s="8" t="s">
        <v>43</v>
      </c>
      <c r="B109" s="20">
        <v>800</v>
      </c>
      <c r="C109" s="20">
        <v>800</v>
      </c>
      <c r="D109" s="20">
        <f t="shared" si="9"/>
        <v>0</v>
      </c>
      <c r="E109" s="23">
        <f t="shared" si="5"/>
        <v>0</v>
      </c>
    </row>
    <row r="110" spans="1:5" ht="12" customHeight="1">
      <c r="A110" s="18" t="s">
        <v>36</v>
      </c>
      <c r="B110" s="28">
        <f>B111+B112+B113+B114</f>
        <v>5755047.199999999</v>
      </c>
      <c r="C110" s="28">
        <f>C111+C112+C113+C114</f>
        <v>5787305.3100000005</v>
      </c>
      <c r="D110" s="28">
        <f t="shared" si="9"/>
        <v>-32258.110000001267</v>
      </c>
      <c r="E110" s="24">
        <f t="shared" si="5"/>
        <v>-0.5573943013557939</v>
      </c>
    </row>
    <row r="111" spans="1:5" ht="12" customHeight="1">
      <c r="A111" s="27" t="s">
        <v>37</v>
      </c>
      <c r="B111" s="22">
        <v>258131.56</v>
      </c>
      <c r="C111" s="22">
        <v>308447.96</v>
      </c>
      <c r="D111" s="20">
        <f t="shared" si="9"/>
        <v>-50316.40000000002</v>
      </c>
      <c r="E111" s="23">
        <f t="shared" si="5"/>
        <v>-16.312767962543834</v>
      </c>
    </row>
    <row r="112" spans="1:5" ht="12" customHeight="1">
      <c r="A112" s="8" t="s">
        <v>38</v>
      </c>
      <c r="B112" s="20">
        <v>5406333.1</v>
      </c>
      <c r="C112" s="20">
        <v>5363012.41</v>
      </c>
      <c r="D112" s="20">
        <f t="shared" si="9"/>
        <v>43320.68999999948</v>
      </c>
      <c r="E112" s="23">
        <f t="shared" si="5"/>
        <v>0.807767849263647</v>
      </c>
    </row>
    <row r="113" spans="1:5" ht="12" customHeight="1">
      <c r="A113" s="8" t="s">
        <v>44</v>
      </c>
      <c r="B113" s="20">
        <v>87058.5</v>
      </c>
      <c r="C113" s="20">
        <v>111894.21</v>
      </c>
      <c r="D113" s="20">
        <f t="shared" si="9"/>
        <v>-24835.710000000006</v>
      </c>
      <c r="E113" s="23">
        <f t="shared" si="5"/>
        <v>-22.19570610490034</v>
      </c>
    </row>
    <row r="114" spans="1:5" ht="12" customHeight="1">
      <c r="A114" s="8" t="s">
        <v>39</v>
      </c>
      <c r="B114" s="20">
        <v>3524.04</v>
      </c>
      <c r="C114" s="20">
        <v>3950.73</v>
      </c>
      <c r="D114" s="20">
        <f t="shared" si="9"/>
        <v>-426.69000000000005</v>
      </c>
      <c r="E114" s="23">
        <f t="shared" si="5"/>
        <v>-10.80028247944051</v>
      </c>
    </row>
    <row r="115" spans="1:5" ht="12.75" customHeight="1">
      <c r="A115" s="10" t="s">
        <v>11</v>
      </c>
      <c r="B115" s="21">
        <f>B116+B121+B125</f>
        <v>21473115.22</v>
      </c>
      <c r="C115" s="21">
        <f>C116+C121+C125</f>
        <v>21857092.740000002</v>
      </c>
      <c r="D115" s="21">
        <f aca="true" t="shared" si="10" ref="D115:D139">B115-C115</f>
        <v>-383977.5200000033</v>
      </c>
      <c r="E115" s="21">
        <f t="shared" si="5"/>
        <v>-1.756763923581189</v>
      </c>
    </row>
    <row r="116" spans="1:5" ht="12" customHeight="1">
      <c r="A116" s="15" t="s">
        <v>26</v>
      </c>
      <c r="B116" s="24">
        <f>B117+B118+B119+B120</f>
        <v>9143466.219999999</v>
      </c>
      <c r="C116" s="24">
        <f>C117+C118+C119+C120</f>
        <v>9460777.24</v>
      </c>
      <c r="D116" s="24">
        <f t="shared" si="10"/>
        <v>-317311.0200000014</v>
      </c>
      <c r="E116" s="24">
        <f t="shared" si="5"/>
        <v>-3.3539635481365737</v>
      </c>
    </row>
    <row r="117" spans="1:5" ht="12" customHeight="1">
      <c r="A117" s="6" t="s">
        <v>27</v>
      </c>
      <c r="B117" s="20">
        <v>4292845.22</v>
      </c>
      <c r="C117" s="20">
        <v>4268914.74</v>
      </c>
      <c r="D117" s="20">
        <f t="shared" si="10"/>
        <v>23930.479999999516</v>
      </c>
      <c r="E117" s="23">
        <f t="shared" si="5"/>
        <v>0.5605752622737907</v>
      </c>
    </row>
    <row r="118" spans="1:5" ht="12" customHeight="1">
      <c r="A118" s="7" t="s">
        <v>41</v>
      </c>
      <c r="B118" s="20">
        <v>1178695</v>
      </c>
      <c r="C118" s="20">
        <v>1392919</v>
      </c>
      <c r="D118" s="20">
        <f t="shared" si="10"/>
        <v>-214224</v>
      </c>
      <c r="E118" s="23">
        <f t="shared" si="5"/>
        <v>-15.37950160777475</v>
      </c>
    </row>
    <row r="119" spans="1:5" ht="12" customHeight="1">
      <c r="A119" s="8" t="s">
        <v>29</v>
      </c>
      <c r="B119" s="20">
        <v>3124482</v>
      </c>
      <c r="C119" s="20">
        <v>3246179.5</v>
      </c>
      <c r="D119" s="20">
        <f t="shared" si="10"/>
        <v>-121697.5</v>
      </c>
      <c r="E119" s="23">
        <f t="shared" si="5"/>
        <v>-3.7489454911535236</v>
      </c>
    </row>
    <row r="120" spans="1:5" ht="12" customHeight="1">
      <c r="A120" s="8" t="s">
        <v>42</v>
      </c>
      <c r="B120" s="20">
        <v>547444</v>
      </c>
      <c r="C120" s="20">
        <v>552764</v>
      </c>
      <c r="D120" s="20">
        <f t="shared" si="10"/>
        <v>-5320</v>
      </c>
      <c r="E120" s="23">
        <f t="shared" si="5"/>
        <v>-0.9624360486572932</v>
      </c>
    </row>
    <row r="121" spans="1:5" ht="12" customHeight="1">
      <c r="A121" s="18" t="s">
        <v>31</v>
      </c>
      <c r="B121" s="28">
        <f>B122+B123+B124</f>
        <v>3525945</v>
      </c>
      <c r="C121" s="28">
        <f>C122+C123+C124</f>
        <v>3574874.5</v>
      </c>
      <c r="D121" s="19">
        <f t="shared" si="10"/>
        <v>-48929.5</v>
      </c>
      <c r="E121" s="24">
        <f t="shared" si="5"/>
        <v>-1.3687053909165203</v>
      </c>
    </row>
    <row r="122" spans="1:5" ht="12" customHeight="1">
      <c r="A122" s="8" t="s">
        <v>32</v>
      </c>
      <c r="B122" s="20">
        <v>2404366</v>
      </c>
      <c r="C122" s="20">
        <v>2531476</v>
      </c>
      <c r="D122" s="20">
        <f t="shared" si="10"/>
        <v>-127110</v>
      </c>
      <c r="E122" s="23">
        <f t="shared" si="5"/>
        <v>-5.021181318724728</v>
      </c>
    </row>
    <row r="123" spans="1:5" ht="12" customHeight="1">
      <c r="A123" s="8" t="s">
        <v>35</v>
      </c>
      <c r="B123" s="20">
        <v>1119579</v>
      </c>
      <c r="C123" s="20">
        <v>1041398.5</v>
      </c>
      <c r="D123" s="20">
        <f t="shared" si="10"/>
        <v>78180.5</v>
      </c>
      <c r="E123" s="23">
        <f t="shared" si="5"/>
        <v>7.5072606691866755</v>
      </c>
    </row>
    <row r="124" spans="1:5" ht="12" customHeight="1">
      <c r="A124" s="8" t="s">
        <v>43</v>
      </c>
      <c r="B124" s="20">
        <v>2000</v>
      </c>
      <c r="C124" s="20">
        <v>2000</v>
      </c>
      <c r="D124" s="20">
        <f t="shared" si="10"/>
        <v>0</v>
      </c>
      <c r="E124" s="23">
        <f t="shared" si="5"/>
        <v>0</v>
      </c>
    </row>
    <row r="125" spans="1:5" ht="12" customHeight="1">
      <c r="A125" s="18" t="s">
        <v>36</v>
      </c>
      <c r="B125" s="28">
        <f>B126+B127+B128+B129</f>
        <v>8803704</v>
      </c>
      <c r="C125" s="28">
        <f>C126+C127+C128+C129</f>
        <v>8821441</v>
      </c>
      <c r="D125" s="19">
        <f t="shared" si="10"/>
        <v>-17737</v>
      </c>
      <c r="E125" s="24">
        <f t="shared" si="5"/>
        <v>-0.20106692319316086</v>
      </c>
    </row>
    <row r="126" spans="1:5" ht="12" customHeight="1">
      <c r="A126" s="27" t="s">
        <v>37</v>
      </c>
      <c r="B126" s="22">
        <v>385993</v>
      </c>
      <c r="C126" s="22">
        <v>461594</v>
      </c>
      <c r="D126" s="22">
        <f t="shared" si="10"/>
        <v>-75601</v>
      </c>
      <c r="E126" s="23">
        <f t="shared" si="5"/>
        <v>-16.378245817753264</v>
      </c>
    </row>
    <row r="127" spans="1:5" ht="12" customHeight="1">
      <c r="A127" s="8" t="s">
        <v>38</v>
      </c>
      <c r="B127" s="20">
        <v>8278136</v>
      </c>
      <c r="C127" s="20">
        <v>8181047</v>
      </c>
      <c r="D127" s="22">
        <f t="shared" si="10"/>
        <v>97089</v>
      </c>
      <c r="E127" s="23">
        <f t="shared" si="5"/>
        <v>1.1867551916032262</v>
      </c>
    </row>
    <row r="128" spans="1:5" ht="12" customHeight="1">
      <c r="A128" s="8" t="s">
        <v>44</v>
      </c>
      <c r="B128" s="20">
        <v>134185</v>
      </c>
      <c r="C128" s="20">
        <v>172830</v>
      </c>
      <c r="D128" s="22">
        <f t="shared" si="10"/>
        <v>-38645</v>
      </c>
      <c r="E128" s="23">
        <f t="shared" si="5"/>
        <v>-22.36012266388937</v>
      </c>
    </row>
    <row r="129" spans="1:5" ht="12" customHeight="1">
      <c r="A129" s="8" t="s">
        <v>39</v>
      </c>
      <c r="B129" s="20">
        <v>5390</v>
      </c>
      <c r="C129" s="20">
        <v>5970</v>
      </c>
      <c r="D129" s="22">
        <f t="shared" si="10"/>
        <v>-580</v>
      </c>
      <c r="E129" s="23">
        <f t="shared" si="5"/>
        <v>-9.715242881072026</v>
      </c>
    </row>
    <row r="130" spans="1:5" ht="25.5">
      <c r="A130" s="10" t="s">
        <v>12</v>
      </c>
      <c r="B130" s="12">
        <f>B100/B21/1</f>
        <v>2.563445814911657</v>
      </c>
      <c r="C130" s="12">
        <f>C100/C21</f>
        <v>2.7330831051429376</v>
      </c>
      <c r="D130" s="12">
        <f t="shared" si="10"/>
        <v>-0.1696372902312806</v>
      </c>
      <c r="E130" s="21">
        <f t="shared" si="5"/>
        <v>-6.206810539791791</v>
      </c>
    </row>
    <row r="131" spans="1:5" ht="12" customHeight="1">
      <c r="A131" s="15" t="s">
        <v>26</v>
      </c>
      <c r="B131" s="9">
        <f>B101/B6/1</f>
        <v>2.7353514707566675</v>
      </c>
      <c r="C131" s="9">
        <f>C101/C6/1</f>
        <v>2.866587852380252</v>
      </c>
      <c r="D131" s="17">
        <f t="shared" si="10"/>
        <v>-0.13123638162358464</v>
      </c>
      <c r="E131" s="24">
        <f t="shared" si="5"/>
        <v>-4.578139180859689</v>
      </c>
    </row>
    <row r="132" spans="1:5" ht="12" customHeight="1">
      <c r="A132" s="7" t="s">
        <v>45</v>
      </c>
      <c r="B132" s="29">
        <f>SUM(B102,B103)/SUM(B23,B24)/1</f>
        <v>3.38341005320851</v>
      </c>
      <c r="C132" s="29">
        <f>SUM(C102,C103)/SUM(C23,C24)/1</f>
        <v>3.7529639000453825</v>
      </c>
      <c r="D132" s="5">
        <f t="shared" si="10"/>
        <v>-0.3695538468368724</v>
      </c>
      <c r="E132" s="23">
        <f t="shared" si="5"/>
        <v>-9.846986453357667</v>
      </c>
    </row>
    <row r="133" spans="1:5" ht="12" customHeight="1">
      <c r="A133" s="8" t="s">
        <v>46</v>
      </c>
      <c r="B133" s="29">
        <f>SUM(B104,B105)/SUM(B25,B26)/1</f>
        <v>4.706467641790455</v>
      </c>
      <c r="C133" s="29">
        <f>SUM(C104,C105)/SUM(C25,C26)/1</f>
        <v>4.398771184634334</v>
      </c>
      <c r="D133" s="5">
        <f t="shared" si="10"/>
        <v>0.3076964571561218</v>
      </c>
      <c r="E133" s="23">
        <f t="shared" si="5"/>
        <v>6.995054851476672</v>
      </c>
    </row>
    <row r="134" spans="1:5" ht="12" customHeight="1">
      <c r="A134" s="18" t="s">
        <v>31</v>
      </c>
      <c r="B134" s="9">
        <f>B106/B27/1</f>
        <v>1.87154267404666</v>
      </c>
      <c r="C134" s="9">
        <f>C106/C27/1</f>
        <v>1.9583430308311285</v>
      </c>
      <c r="D134" s="36">
        <f t="shared" si="10"/>
        <v>-0.0868003567844684</v>
      </c>
      <c r="E134" s="24">
        <f aca="true" t="shared" si="11" ref="E134:E166">D134/C134*100</f>
        <v>-4.432336695764174</v>
      </c>
    </row>
    <row r="135" spans="1:5" ht="12" customHeight="1">
      <c r="A135" s="8" t="s">
        <v>47</v>
      </c>
      <c r="B135" s="29">
        <f>SUM(B107,B109)/SUM(B28,B29)/1</f>
        <v>2.1946978947379328</v>
      </c>
      <c r="C135" s="29">
        <f>SUM(C107,C109)/SUM(C28,C29)/1</f>
        <v>2.371813262715153</v>
      </c>
      <c r="D135" s="37">
        <f t="shared" si="10"/>
        <v>-0.17711536797722038</v>
      </c>
      <c r="E135" s="23">
        <f t="shared" si="11"/>
        <v>-7.467508962930163</v>
      </c>
    </row>
    <row r="136" spans="1:5" ht="12" customHeight="1">
      <c r="A136" s="8" t="s">
        <v>48</v>
      </c>
      <c r="B136" s="29">
        <f>B108/SUM(B30,B31)/1</f>
        <v>1.4594567942085923</v>
      </c>
      <c r="C136" s="29">
        <f>C108/SUM(C30,C31)/1</f>
        <v>1.419872992979461</v>
      </c>
      <c r="D136" s="37">
        <f t="shared" si="10"/>
        <v>0.03958380122913141</v>
      </c>
      <c r="E136" s="23">
        <f t="shared" si="11"/>
        <v>2.7878409847115115</v>
      </c>
    </row>
    <row r="137" spans="1:5" ht="12" customHeight="1">
      <c r="A137" s="18" t="s">
        <v>36</v>
      </c>
      <c r="B137" s="9">
        <f>B110/B32/1</f>
        <v>2.1641180164987315</v>
      </c>
      <c r="C137" s="9">
        <f>C110/C32/1</f>
        <v>2.3370297901426467</v>
      </c>
      <c r="D137" s="17">
        <f t="shared" si="10"/>
        <v>-0.1729117736439152</v>
      </c>
      <c r="E137" s="24">
        <f t="shared" si="11"/>
        <v>-7.39878346323352</v>
      </c>
    </row>
    <row r="138" spans="1:5" ht="12" customHeight="1">
      <c r="A138" s="8" t="s">
        <v>49</v>
      </c>
      <c r="B138" s="29">
        <f>B111/B33/1</f>
        <v>1.8790635240180982</v>
      </c>
      <c r="C138" s="29">
        <f>C111/C33/1</f>
        <v>1.556596680331871</v>
      </c>
      <c r="D138" s="5">
        <f t="shared" si="10"/>
        <v>0.32246684368622724</v>
      </c>
      <c r="E138" s="23">
        <f t="shared" si="11"/>
        <v>20.716146177150808</v>
      </c>
    </row>
    <row r="139" spans="1:5" ht="12" customHeight="1">
      <c r="A139" s="8" t="s">
        <v>50</v>
      </c>
      <c r="B139" s="29">
        <f>SUM(B112,B113,B114)/SUM(B18,B20)/1</f>
        <v>1.5770850642588106</v>
      </c>
      <c r="C139" s="29">
        <f>SUM(C112,C113,C114)/SUM(C18,C20)/1</f>
        <v>1.7454329648204387</v>
      </c>
      <c r="D139" s="5">
        <f t="shared" si="10"/>
        <v>-0.16834790056162818</v>
      </c>
      <c r="E139" s="23">
        <f t="shared" si="11"/>
        <v>-9.64505105350448</v>
      </c>
    </row>
    <row r="140" spans="1:5" ht="12" customHeight="1">
      <c r="A140" s="8" t="s">
        <v>52</v>
      </c>
      <c r="B140" s="29">
        <v>0</v>
      </c>
      <c r="C140" s="4">
        <v>0</v>
      </c>
      <c r="D140" s="4">
        <v>0</v>
      </c>
      <c r="E140" s="23" t="e">
        <f t="shared" si="11"/>
        <v>#DIV/0!</v>
      </c>
    </row>
    <row r="141" spans="1:5" ht="12.75">
      <c r="A141" s="10" t="s">
        <v>13</v>
      </c>
      <c r="B141" s="12">
        <f aca="true" t="shared" si="12" ref="B141:C143">B5/B53</f>
        <v>667.7445611866502</v>
      </c>
      <c r="C141" s="12">
        <f t="shared" si="12"/>
        <v>683.1512722622206</v>
      </c>
      <c r="D141" s="12">
        <f>B141-C141</f>
        <v>-15.406711075570342</v>
      </c>
      <c r="E141" s="21">
        <f t="shared" si="11"/>
        <v>-2.2552415110860884</v>
      </c>
    </row>
    <row r="142" spans="1:5" ht="12" customHeight="1">
      <c r="A142" s="15" t="s">
        <v>26</v>
      </c>
      <c r="B142" s="19">
        <f t="shared" si="12"/>
        <v>502.1748395967003</v>
      </c>
      <c r="C142" s="19">
        <f t="shared" si="12"/>
        <v>526.0749829766537</v>
      </c>
      <c r="D142" s="9">
        <f aca="true" t="shared" si="13" ref="D142:D156">B142-C142</f>
        <v>-23.90014337995342</v>
      </c>
      <c r="E142" s="24">
        <f t="shared" si="11"/>
        <v>-4.543105860065972</v>
      </c>
    </row>
    <row r="143" spans="1:5" ht="12" customHeight="1">
      <c r="A143" s="6" t="s">
        <v>27</v>
      </c>
      <c r="B143" s="20">
        <f t="shared" si="12"/>
        <v>562.2286689419795</v>
      </c>
      <c r="C143" s="20">
        <f t="shared" si="12"/>
        <v>565.844262295082</v>
      </c>
      <c r="D143" s="29">
        <f t="shared" si="13"/>
        <v>-3.6155933531024402</v>
      </c>
      <c r="E143" s="23">
        <f t="shared" si="11"/>
        <v>-0.6389732288593827</v>
      </c>
    </row>
    <row r="144" spans="1:5" ht="12" customHeight="1">
      <c r="A144" s="7" t="s">
        <v>28</v>
      </c>
      <c r="B144" s="20">
        <f>B8/B56</f>
        <v>1421.5</v>
      </c>
      <c r="C144" s="20">
        <v>0</v>
      </c>
      <c r="D144" s="29">
        <f t="shared" si="13"/>
        <v>1421.5</v>
      </c>
      <c r="E144" s="23" t="e">
        <f t="shared" si="11"/>
        <v>#DIV/0!</v>
      </c>
    </row>
    <row r="145" spans="1:5" ht="12" customHeight="1">
      <c r="A145" s="8" t="s">
        <v>29</v>
      </c>
      <c r="B145" s="20">
        <f aca="true" t="shared" si="14" ref="B145:C155">B9/B57</f>
        <v>402.52196235025673</v>
      </c>
      <c r="C145" s="20">
        <f t="shared" si="14"/>
        <v>468.03847488038275</v>
      </c>
      <c r="D145" s="29">
        <f t="shared" si="13"/>
        <v>-65.51651253012602</v>
      </c>
      <c r="E145" s="23">
        <f t="shared" si="11"/>
        <v>-13.998104012040926</v>
      </c>
    </row>
    <row r="146" spans="1:5" ht="12" customHeight="1">
      <c r="A146" s="8" t="s">
        <v>30</v>
      </c>
      <c r="B146" s="20">
        <f t="shared" si="14"/>
        <v>215</v>
      </c>
      <c r="C146" s="20">
        <v>0</v>
      </c>
      <c r="D146" s="29">
        <f t="shared" si="13"/>
        <v>215</v>
      </c>
      <c r="E146" s="23" t="e">
        <f t="shared" si="11"/>
        <v>#DIV/0!</v>
      </c>
    </row>
    <row r="147" spans="1:5" ht="12" customHeight="1">
      <c r="A147" s="18" t="s">
        <v>31</v>
      </c>
      <c r="B147" s="28">
        <f t="shared" si="14"/>
        <v>475.7255389718076</v>
      </c>
      <c r="C147" s="28">
        <f t="shared" si="14"/>
        <v>480.99065966141274</v>
      </c>
      <c r="D147" s="9">
        <f t="shared" si="13"/>
        <v>-5.265120689605112</v>
      </c>
      <c r="E147" s="24">
        <f t="shared" si="11"/>
        <v>-1.094640942364957</v>
      </c>
    </row>
    <row r="148" spans="1:5" ht="12" customHeight="1">
      <c r="A148" s="8" t="s">
        <v>32</v>
      </c>
      <c r="B148" s="20">
        <f t="shared" si="14"/>
        <v>352.4490724536227</v>
      </c>
      <c r="C148" s="20">
        <f t="shared" si="14"/>
        <v>367.7639046538025</v>
      </c>
      <c r="D148" s="29">
        <f t="shared" si="13"/>
        <v>-15.314832200179808</v>
      </c>
      <c r="E148" s="23">
        <f t="shared" si="11"/>
        <v>-4.1643108544316085</v>
      </c>
    </row>
    <row r="149" spans="1:5" ht="12" customHeight="1">
      <c r="A149" s="8" t="s">
        <v>33</v>
      </c>
      <c r="B149" s="20">
        <f t="shared" si="14"/>
        <v>350</v>
      </c>
      <c r="C149" s="20">
        <v>0</v>
      </c>
      <c r="D149" s="29">
        <f t="shared" si="13"/>
        <v>350</v>
      </c>
      <c r="E149" s="23" t="e">
        <f t="shared" si="11"/>
        <v>#DIV/0!</v>
      </c>
    </row>
    <row r="150" spans="1:5" ht="21" customHeight="1">
      <c r="A150" s="8" t="s">
        <v>34</v>
      </c>
      <c r="B150" s="20">
        <f t="shared" si="14"/>
        <v>1517</v>
      </c>
      <c r="C150" s="20">
        <v>0</v>
      </c>
      <c r="D150" s="29">
        <f t="shared" si="13"/>
        <v>1517</v>
      </c>
      <c r="E150" s="23" t="e">
        <f t="shared" si="11"/>
        <v>#DIV/0!</v>
      </c>
    </row>
    <row r="151" spans="1:5" ht="12" customHeight="1">
      <c r="A151" s="8" t="s">
        <v>35</v>
      </c>
      <c r="B151" s="20">
        <f t="shared" si="14"/>
        <v>936.2566137566138</v>
      </c>
      <c r="C151" s="20">
        <f t="shared" si="14"/>
        <v>863.1851851851852</v>
      </c>
      <c r="D151" s="29">
        <f t="shared" si="13"/>
        <v>73.07142857142856</v>
      </c>
      <c r="E151" s="23">
        <f t="shared" si="11"/>
        <v>8.465324686469454</v>
      </c>
    </row>
    <row r="152" spans="1:5" ht="12" customHeight="1">
      <c r="A152" s="18" t="s">
        <v>36</v>
      </c>
      <c r="B152" s="28">
        <f t="shared" si="14"/>
        <v>1091.5696471291865</v>
      </c>
      <c r="C152" s="28">
        <f t="shared" si="14"/>
        <v>1126.6568919814447</v>
      </c>
      <c r="D152" s="9">
        <f t="shared" si="13"/>
        <v>-35.08724485225821</v>
      </c>
      <c r="E152" s="24">
        <f t="shared" si="11"/>
        <v>-3.114279520409313</v>
      </c>
    </row>
    <row r="153" spans="1:5" ht="12" customHeight="1">
      <c r="A153" s="8" t="s">
        <v>37</v>
      </c>
      <c r="B153" s="20">
        <f t="shared" si="14"/>
        <v>7843.714285714285</v>
      </c>
      <c r="C153" s="20">
        <f t="shared" si="14"/>
        <v>13401.722222222223</v>
      </c>
      <c r="D153" s="29">
        <f t="shared" si="13"/>
        <v>-5558.007936507937</v>
      </c>
      <c r="E153" s="23">
        <f t="shared" si="11"/>
        <v>-41.472340974892475</v>
      </c>
    </row>
    <row r="154" spans="1:5" ht="12" customHeight="1">
      <c r="A154" s="8" t="s">
        <v>38</v>
      </c>
      <c r="B154" s="20">
        <f t="shared" si="14"/>
        <v>1051.7915332512314</v>
      </c>
      <c r="C154" s="20">
        <f t="shared" si="14"/>
        <v>1052.4675878539747</v>
      </c>
      <c r="D154" s="29">
        <f t="shared" si="13"/>
        <v>-0.6760546027433065</v>
      </c>
      <c r="E154" s="23">
        <f t="shared" si="11"/>
        <v>-0.06423519456041492</v>
      </c>
    </row>
    <row r="155" spans="1:5" ht="12" customHeight="1">
      <c r="A155" s="8" t="s">
        <v>40</v>
      </c>
      <c r="B155" s="20">
        <v>0</v>
      </c>
      <c r="C155" s="20">
        <f t="shared" si="14"/>
        <v>1432.2857142857142</v>
      </c>
      <c r="D155" s="29">
        <f t="shared" si="13"/>
        <v>-1432.2857142857142</v>
      </c>
      <c r="E155" s="23">
        <f t="shared" si="11"/>
        <v>-100</v>
      </c>
    </row>
    <row r="156" spans="1:5" ht="12" customHeight="1">
      <c r="A156" s="8" t="s">
        <v>39</v>
      </c>
      <c r="B156" s="20">
        <f>B20/B68</f>
        <v>923.6266666666667</v>
      </c>
      <c r="C156" s="20">
        <f>C20/C68</f>
        <v>985.1818181818181</v>
      </c>
      <c r="D156" s="29">
        <f t="shared" si="13"/>
        <v>-61.555151515151465</v>
      </c>
      <c r="E156" s="23">
        <f t="shared" si="11"/>
        <v>-6.2481006428593355</v>
      </c>
    </row>
    <row r="157" spans="1:5" ht="12.75">
      <c r="A157" s="10" t="s">
        <v>15</v>
      </c>
      <c r="B157" s="12">
        <f>B158+B161+B163+B166</f>
        <v>17820</v>
      </c>
      <c r="C157" s="12">
        <f>C158+C161+C163+C166</f>
        <v>18005</v>
      </c>
      <c r="D157" s="12">
        <f>B157-C157</f>
        <v>-185</v>
      </c>
      <c r="E157" s="21">
        <f t="shared" si="11"/>
        <v>-1.0274923632324355</v>
      </c>
    </row>
    <row r="158" spans="1:5" ht="12" customHeight="1">
      <c r="A158" s="15" t="s">
        <v>26</v>
      </c>
      <c r="B158" s="38">
        <f>B159+B160</f>
        <v>9559</v>
      </c>
      <c r="C158" s="38">
        <f>C159+C160</f>
        <v>9704</v>
      </c>
      <c r="D158" s="38">
        <f>B158-C158</f>
        <v>-145</v>
      </c>
      <c r="E158" s="24">
        <f t="shared" si="11"/>
        <v>-1.4942291838417148</v>
      </c>
    </row>
    <row r="159" spans="1:5" ht="12" customHeight="1">
      <c r="A159" s="6" t="s">
        <v>64</v>
      </c>
      <c r="B159" s="4">
        <v>5553</v>
      </c>
      <c r="C159" s="4">
        <v>5634</v>
      </c>
      <c r="D159" s="39">
        <f aca="true" t="shared" si="15" ref="D159:D166">B159-C159</f>
        <v>-81</v>
      </c>
      <c r="E159" s="23">
        <f t="shared" si="11"/>
        <v>-1.4376996805111821</v>
      </c>
    </row>
    <row r="160" spans="1:5" ht="12" customHeight="1">
      <c r="A160" s="8" t="s">
        <v>65</v>
      </c>
      <c r="B160" s="4">
        <v>4006</v>
      </c>
      <c r="C160" s="4">
        <v>4070</v>
      </c>
      <c r="D160" s="39">
        <f t="shared" si="15"/>
        <v>-64</v>
      </c>
      <c r="E160" s="23">
        <f t="shared" si="11"/>
        <v>-1.5724815724815724</v>
      </c>
    </row>
    <row r="161" spans="1:5" ht="12" customHeight="1">
      <c r="A161" s="18" t="s">
        <v>31</v>
      </c>
      <c r="B161" s="38">
        <v>2431</v>
      </c>
      <c r="C161" s="38">
        <v>2460</v>
      </c>
      <c r="D161" s="38">
        <f t="shared" si="15"/>
        <v>-29</v>
      </c>
      <c r="E161" s="24">
        <f t="shared" si="11"/>
        <v>-1.1788617886178863</v>
      </c>
    </row>
    <row r="162" spans="1:5" ht="12" customHeight="1">
      <c r="A162" s="8" t="s">
        <v>31</v>
      </c>
      <c r="B162" s="4">
        <v>2431</v>
      </c>
      <c r="C162" s="4">
        <v>2460</v>
      </c>
      <c r="D162" s="39">
        <f t="shared" si="15"/>
        <v>-29</v>
      </c>
      <c r="E162" s="23">
        <f t="shared" si="11"/>
        <v>-1.1788617886178863</v>
      </c>
    </row>
    <row r="163" spans="1:5" ht="12" customHeight="1">
      <c r="A163" s="18" t="s">
        <v>36</v>
      </c>
      <c r="B163" s="38">
        <f>B164+B165</f>
        <v>5821</v>
      </c>
      <c r="C163" s="38">
        <f>C164+C165</f>
        <v>5832</v>
      </c>
      <c r="D163" s="38">
        <f t="shared" si="15"/>
        <v>-11</v>
      </c>
      <c r="E163" s="24">
        <f t="shared" si="11"/>
        <v>-0.1886145404663923</v>
      </c>
    </row>
    <row r="164" spans="1:5" ht="12" customHeight="1">
      <c r="A164" s="8" t="s">
        <v>66</v>
      </c>
      <c r="B164" s="4">
        <v>79</v>
      </c>
      <c r="C164" s="4">
        <v>90</v>
      </c>
      <c r="D164" s="39">
        <f t="shared" si="15"/>
        <v>-11</v>
      </c>
      <c r="E164" s="23">
        <f t="shared" si="11"/>
        <v>-12.222222222222221</v>
      </c>
    </row>
    <row r="165" spans="1:5" ht="12" customHeight="1">
      <c r="A165" s="8" t="s">
        <v>36</v>
      </c>
      <c r="B165" s="4">
        <v>5742</v>
      </c>
      <c r="C165" s="4">
        <v>5742</v>
      </c>
      <c r="D165" s="39">
        <f t="shared" si="15"/>
        <v>0</v>
      </c>
      <c r="E165" s="23">
        <f t="shared" si="11"/>
        <v>0</v>
      </c>
    </row>
    <row r="166" spans="1:5" ht="12" customHeight="1">
      <c r="A166" s="18" t="s">
        <v>67</v>
      </c>
      <c r="B166" s="38">
        <v>9</v>
      </c>
      <c r="C166" s="38">
        <v>9</v>
      </c>
      <c r="D166" s="38">
        <f t="shared" si="15"/>
        <v>0</v>
      </c>
      <c r="E166" s="24">
        <f t="shared" si="11"/>
        <v>0</v>
      </c>
    </row>
    <row r="167" spans="1:5" ht="30" customHeight="1">
      <c r="A167" s="48" t="s">
        <v>16</v>
      </c>
      <c r="B167" s="49"/>
      <c r="C167" s="49"/>
      <c r="D167" s="49"/>
      <c r="E167" s="49"/>
    </row>
    <row r="168" spans="1:5" ht="11.25">
      <c r="A168" s="50" t="s">
        <v>17</v>
      </c>
      <c r="B168" s="51"/>
      <c r="C168" s="51"/>
      <c r="D168" s="51"/>
      <c r="E168" s="51"/>
    </row>
    <row r="169" spans="1:5" ht="11.25">
      <c r="A169" s="50" t="s">
        <v>18</v>
      </c>
      <c r="B169" s="51"/>
      <c r="C169" s="51"/>
      <c r="D169" s="51"/>
      <c r="E169" s="51"/>
    </row>
    <row r="170" spans="1:5" ht="11.25">
      <c r="A170" s="50" t="s">
        <v>19</v>
      </c>
      <c r="B170" s="51"/>
      <c r="C170" s="51"/>
      <c r="D170" s="51"/>
      <c r="E170" s="51"/>
    </row>
    <row r="171" spans="1:5" ht="11.25">
      <c r="A171" s="50" t="s">
        <v>20</v>
      </c>
      <c r="B171" s="51"/>
      <c r="C171" s="51"/>
      <c r="D171" s="51"/>
      <c r="E171" s="51"/>
    </row>
    <row r="172" spans="1:5" ht="11.25">
      <c r="A172" s="50" t="s">
        <v>21</v>
      </c>
      <c r="B172" s="51"/>
      <c r="C172" s="51"/>
      <c r="D172" s="51"/>
      <c r="E172" s="51"/>
    </row>
    <row r="173" spans="1:5" ht="22.5" customHeight="1">
      <c r="A173" s="50" t="s">
        <v>22</v>
      </c>
      <c r="B173" s="51"/>
      <c r="C173" s="51"/>
      <c r="D173" s="51"/>
      <c r="E173" s="51"/>
    </row>
    <row r="174" spans="1:5" ht="22.5" customHeight="1">
      <c r="A174" s="50" t="s">
        <v>23</v>
      </c>
      <c r="B174" s="51"/>
      <c r="C174" s="51"/>
      <c r="D174" s="51"/>
      <c r="E174" s="51"/>
    </row>
    <row r="175" spans="1:5" ht="22.5" customHeight="1">
      <c r="A175" s="13"/>
      <c r="B175" s="14"/>
      <c r="C175" s="14"/>
      <c r="D175" s="14"/>
      <c r="E175" s="14"/>
    </row>
    <row r="176" spans="1:14" ht="24" customHeight="1">
      <c r="A176" s="47" t="s">
        <v>51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 ht="31.5" customHeight="1">
      <c r="A177" s="43" t="s">
        <v>62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30"/>
      <c r="M177" s="30"/>
      <c r="N177" s="30"/>
    </row>
    <row r="178" spans="1:14" ht="12.75">
      <c r="A178" s="33" t="s">
        <v>53</v>
      </c>
      <c r="B178" s="31"/>
      <c r="C178" s="31"/>
      <c r="D178" s="31"/>
      <c r="E178" s="31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2.75">
      <c r="A179" s="33" t="s">
        <v>54</v>
      </c>
      <c r="B179" s="31"/>
      <c r="C179" s="31"/>
      <c r="D179" s="31"/>
      <c r="E179" s="31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5" ht="15">
      <c r="A180" s="34" t="s">
        <v>60</v>
      </c>
      <c r="B180" s="34"/>
      <c r="C180" s="34"/>
      <c r="D180" s="34"/>
      <c r="E180" s="34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4" ht="44.25" customHeight="1">
      <c r="A181" s="40" t="s">
        <v>55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32"/>
      <c r="M181" s="32"/>
      <c r="N181" s="32"/>
    </row>
    <row r="182" spans="1:14" ht="29.25" customHeight="1">
      <c r="A182" s="40" t="s">
        <v>56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32"/>
      <c r="M182" s="32"/>
      <c r="N182" s="32"/>
    </row>
    <row r="183" spans="1:14" ht="29.25" customHeight="1">
      <c r="A183" s="43" t="s">
        <v>61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32"/>
      <c r="N183" s="32"/>
    </row>
    <row r="184" spans="1:14" ht="25.5" customHeight="1">
      <c r="A184" s="40" t="s">
        <v>58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32"/>
      <c r="N184" s="32"/>
    </row>
    <row r="185" spans="1:14" ht="33.75" customHeight="1">
      <c r="A185" s="40" t="s">
        <v>57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32"/>
      <c r="M185" s="32"/>
      <c r="N185" s="32"/>
    </row>
    <row r="186" spans="1:14" ht="33.75" customHeight="1">
      <c r="A186" s="40" t="s">
        <v>59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32"/>
      <c r="M186" s="32"/>
      <c r="N186" s="32"/>
    </row>
    <row r="187" spans="1:14" ht="12.75">
      <c r="A187" s="31"/>
      <c r="B187" s="31"/>
      <c r="C187" s="31"/>
      <c r="D187" s="31"/>
      <c r="E187" s="31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2.75">
      <c r="A188" s="31"/>
      <c r="B188" s="31"/>
      <c r="C188" s="31"/>
      <c r="D188" s="31"/>
      <c r="E188" s="31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2.75">
      <c r="A189" s="31" t="s">
        <v>14</v>
      </c>
      <c r="B189" s="31"/>
      <c r="C189" s="31"/>
      <c r="D189" s="31"/>
      <c r="E189" s="31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2.75">
      <c r="A190" s="31"/>
      <c r="B190" s="31"/>
      <c r="C190" s="31"/>
      <c r="D190" s="31"/>
      <c r="E190" s="31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2.75">
      <c r="A191" s="31"/>
      <c r="B191" s="31"/>
      <c r="C191" s="31"/>
      <c r="D191" s="31"/>
      <c r="E191" s="31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2.75">
      <c r="A192" s="31" t="s">
        <v>63</v>
      </c>
      <c r="B192" s="31"/>
      <c r="C192" s="31"/>
      <c r="D192" s="31"/>
      <c r="E192" s="31"/>
      <c r="F192" s="32"/>
      <c r="G192" s="32"/>
      <c r="H192" s="32"/>
      <c r="I192" s="32"/>
      <c r="J192" s="32"/>
      <c r="K192" s="32"/>
      <c r="L192" s="32"/>
      <c r="M192" s="32"/>
      <c r="N192" s="32"/>
    </row>
  </sheetData>
  <sheetProtection/>
  <mergeCells count="17">
    <mergeCell ref="A2:B2"/>
    <mergeCell ref="A176:N17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81:K181"/>
    <mergeCell ref="A185:K185"/>
    <mergeCell ref="A182:K182"/>
    <mergeCell ref="A186:K186"/>
    <mergeCell ref="A177:K177"/>
    <mergeCell ref="A184:L184"/>
    <mergeCell ref="A183:L1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Малышева</dc:creator>
  <cp:keywords/>
  <dc:description/>
  <cp:lastModifiedBy>Надежда Серова</cp:lastModifiedBy>
  <cp:lastPrinted>2017-07-11T13:06:18Z</cp:lastPrinted>
  <dcterms:created xsi:type="dcterms:W3CDTF">2017-07-11T13:06:18Z</dcterms:created>
  <dcterms:modified xsi:type="dcterms:W3CDTF">2020-02-28T10:11:29Z</dcterms:modified>
  <cp:category/>
  <cp:version/>
  <cp:contentType/>
  <cp:contentStatus/>
  <cp:revision>1</cp:revision>
</cp:coreProperties>
</file>