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9225"/>
  </bookViews>
  <sheets>
    <sheet name="Для Ивана" sheetId="5" r:id="rId1"/>
    <sheet name="Лист1" sheetId="1" r:id="rId2"/>
    <sheet name="Для Светы" sheetId="4" r:id="rId3"/>
    <sheet name="Лист2" sheetId="2" r:id="rId4"/>
    <sheet name="Лист3" sheetId="3" r:id="rId5"/>
  </sheets>
  <calcPr calcId="144525" refMode="R1C1"/>
</workbook>
</file>

<file path=xl/calcChain.xml><?xml version="1.0" encoding="utf-8"?>
<calcChain xmlns="http://schemas.openxmlformats.org/spreadsheetml/2006/main">
  <c r="M3" i="5" l="1"/>
  <c r="L3" i="5"/>
  <c r="K3" i="5"/>
  <c r="J3" i="5"/>
  <c r="I3" i="5"/>
  <c r="H3" i="5"/>
  <c r="E3" i="5"/>
  <c r="D3" i="5"/>
  <c r="C3" i="5"/>
  <c r="F7" i="5"/>
  <c r="N7" i="5" s="1"/>
  <c r="O7" i="5" s="1"/>
  <c r="P7" i="5" s="1"/>
  <c r="Q7" i="5" s="1"/>
  <c r="R7" i="5" s="1"/>
  <c r="F6" i="5"/>
  <c r="N6" i="5" s="1"/>
  <c r="O6" i="5" s="1"/>
  <c r="P6" i="5" s="1"/>
  <c r="Q6" i="5" s="1"/>
  <c r="R6" i="5" s="1"/>
  <c r="F5" i="5"/>
  <c r="N5" i="5" s="1"/>
  <c r="O5" i="5" s="1"/>
  <c r="P5" i="5" s="1"/>
  <c r="F4" i="5"/>
  <c r="N4" i="5" s="1"/>
  <c r="O4" i="5" s="1"/>
  <c r="P4" i="5" s="1"/>
  <c r="E5" i="4"/>
  <c r="M6" i="4"/>
  <c r="N6" i="4" s="1"/>
  <c r="O6" i="4" s="1"/>
  <c r="P6" i="4" s="1"/>
  <c r="L6" i="4"/>
  <c r="E4" i="4"/>
  <c r="L4" i="4" s="1"/>
  <c r="M4" i="4" s="1"/>
  <c r="N4" i="4" s="1"/>
  <c r="O4" i="4" s="1"/>
  <c r="P4" i="4" s="1"/>
  <c r="E3" i="4"/>
  <c r="E6" i="4"/>
  <c r="Q6" i="4" s="1"/>
  <c r="E4" i="1"/>
  <c r="L4" i="1" s="1"/>
  <c r="M4" i="1" s="1"/>
  <c r="E3" i="1"/>
  <c r="L3" i="1" s="1"/>
  <c r="M3" i="1" s="1"/>
  <c r="E5" i="1"/>
  <c r="L5" i="1" s="1"/>
  <c r="M5" i="1" s="1"/>
  <c r="E6" i="1"/>
  <c r="L6" i="1" s="1"/>
  <c r="M6" i="1" s="1"/>
  <c r="Q4" i="4" l="1"/>
  <c r="L3" i="4"/>
  <c r="M3" i="4" s="1"/>
  <c r="N3" i="4" s="1"/>
  <c r="O3" i="4" s="1"/>
  <c r="P3" i="4" s="1"/>
  <c r="F3" i="5"/>
  <c r="O3" i="5"/>
  <c r="N3" i="5"/>
  <c r="P3" i="5"/>
  <c r="Q5" i="5"/>
  <c r="R5" i="5" s="1"/>
  <c r="Q4" i="5"/>
  <c r="L5" i="4"/>
  <c r="M5" i="4" s="1"/>
  <c r="N5" i="4" s="1"/>
  <c r="O5" i="4" s="1"/>
  <c r="P5" i="4" s="1"/>
  <c r="N4" i="1"/>
  <c r="N6" i="1"/>
  <c r="N5" i="1"/>
  <c r="O5" i="1" s="1"/>
  <c r="N3" i="1"/>
  <c r="Q5" i="4" l="1"/>
  <c r="Q3" i="4"/>
  <c r="R4" i="5"/>
  <c r="R3" i="5" s="1"/>
  <c r="Q3" i="5"/>
  <c r="P5" i="1"/>
  <c r="O4" i="1"/>
  <c r="P4" i="1"/>
  <c r="O3" i="1"/>
  <c r="P3" i="1"/>
  <c r="P6" i="1"/>
  <c r="O6" i="1"/>
  <c r="Q7" i="4" l="1"/>
</calcChain>
</file>

<file path=xl/comments1.xml><?xml version="1.0" encoding="utf-8"?>
<comments xmlns="http://schemas.openxmlformats.org/spreadsheetml/2006/main">
  <authors>
    <author>Анатолий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Анатолий:</t>
        </r>
        <r>
          <rPr>
            <sz val="9"/>
            <color indexed="81"/>
            <rFont val="Tahoma"/>
            <family val="2"/>
            <charset val="204"/>
          </rPr>
          <t xml:space="preserve">
Есть вопрос с расчётом среднего значения когда товар уже закончился на складе (или почти закончился) и уже некоторое время не продаётся. Как вариант, для расчёта ср. значения беруться только те периоды в которых были продажи.</t>
        </r>
      </text>
    </comment>
  </commentList>
</comments>
</file>

<file path=xl/comments2.xml><?xml version="1.0" encoding="utf-8"?>
<comments xmlns="http://schemas.openxmlformats.org/spreadsheetml/2006/main">
  <authors>
    <author>Анатолий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Анатолий:</t>
        </r>
        <r>
          <rPr>
            <sz val="9"/>
            <color indexed="81"/>
            <rFont val="Tahoma"/>
            <family val="2"/>
            <charset val="204"/>
          </rPr>
          <t xml:space="preserve">
Есть вопрос с расчётом среднего значения когда товар уже закончился на складе (или почти закончился) и уже некоторое время не продаётся.</t>
        </r>
      </text>
    </comment>
    <comment ref="O5" authorId="0">
      <text>
        <r>
          <rPr>
            <b/>
            <sz val="9"/>
            <color indexed="81"/>
            <rFont val="Tahoma"/>
            <family val="2"/>
            <charset val="204"/>
          </rPr>
          <t>Анатолий:</t>
        </r>
        <r>
          <rPr>
            <sz val="9"/>
            <color indexed="81"/>
            <rFont val="Tahoma"/>
            <family val="2"/>
            <charset val="204"/>
          </rPr>
          <t xml:space="preserve">
При расчёте остатка с учётом поступления необходимо НЕ учитывать "минусовой" остаток предыдущего периода, т.к. это искозит остатки после прихода.</t>
        </r>
      </text>
    </comment>
  </commentList>
</comments>
</file>

<file path=xl/sharedStrings.xml><?xml version="1.0" encoding="utf-8"?>
<sst xmlns="http://schemas.openxmlformats.org/spreadsheetml/2006/main" count="115" uniqueCount="53">
  <si>
    <t>Наименование</t>
  </si>
  <si>
    <t>Продажи</t>
  </si>
  <si>
    <t>Ср. знач.</t>
  </si>
  <si>
    <t>Остаток на складе</t>
  </si>
  <si>
    <t>Планируется поступление</t>
  </si>
  <si>
    <t>Остаток с учётом поступления</t>
  </si>
  <si>
    <t>Атлас 120 (бел)</t>
  </si>
  <si>
    <t>Атлас 120 (черн)</t>
  </si>
  <si>
    <t>Тапки апласные</t>
  </si>
  <si>
    <t>Рушник (габ.)</t>
  </si>
  <si>
    <t>01-30</t>
  </si>
  <si>
    <t>31-60</t>
  </si>
  <si>
    <t>61-90</t>
  </si>
  <si>
    <t>- период задаётся один месяц</t>
  </si>
  <si>
    <t>- интервал определяется датой всех оформленных заказов</t>
  </si>
  <si>
    <t>- интервал задаётся в отчёте</t>
  </si>
  <si>
    <t xml:space="preserve"> - период привязан к периоду заданному в отчёте </t>
  </si>
  <si>
    <t>интервал заказа</t>
  </si>
  <si>
    <t>91-120</t>
  </si>
  <si>
    <t>120-150</t>
  </si>
  <si>
    <t>01-31</t>
  </si>
  <si>
    <t>31-61</t>
  </si>
  <si>
    <t>61-91</t>
  </si>
  <si>
    <t>91-121</t>
  </si>
  <si>
    <t>Интервал заказа</t>
  </si>
  <si>
    <t>Атлас 120 (красн)</t>
  </si>
  <si>
    <t>Атлас 120 (син)</t>
  </si>
  <si>
    <t>5</t>
  </si>
  <si>
    <t>- остакок меньше ср. знач.</t>
  </si>
  <si>
    <t>- остаток нулевой или минусовой</t>
  </si>
  <si>
    <t>мало</t>
  </si>
  <si>
    <t>нет</t>
  </si>
  <si>
    <t>очень сного</t>
  </si>
  <si>
    <t>- остаток превышает 4-х кратное ср. знач.</t>
  </si>
  <si>
    <t>Итого:</t>
  </si>
  <si>
    <t>Ед. изм.</t>
  </si>
  <si>
    <t>м.п.</t>
  </si>
  <si>
    <t>Хар-ка</t>
  </si>
  <si>
    <t>черн</t>
  </si>
  <si>
    <t>красн</t>
  </si>
  <si>
    <t>син</t>
  </si>
  <si>
    <t>бел</t>
  </si>
  <si>
    <t>Возможность выбора периода Продаж</t>
  </si>
  <si>
    <t>2.</t>
  </si>
  <si>
    <t>Возможность выбора периода Остатка с учётом Поступления</t>
  </si>
  <si>
    <t>3.</t>
  </si>
  <si>
    <t>Возможность выбора кратности разбивки периода (неделя/месяц)</t>
  </si>
  <si>
    <t>4.</t>
  </si>
  <si>
    <t>Возможность разбивки данных по складам и их обобщения</t>
  </si>
  <si>
    <t>1.</t>
  </si>
  <si>
    <t>За весь период</t>
  </si>
  <si>
    <t>Склад группировка и отбор</t>
  </si>
  <si>
    <t>Склад и в целом картина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</si>
</sst>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49" fontId="0" fillId="0" borderId="0" xfId="0" applyNumberFormat="1"/>
    <xf numFmtId="49" fontId="1" fillId="3" borderId="11" xfId="0" applyNumberFormat="1" applyFont="1" applyFill="1" applyBorder="1"/>
    <xf numFmtId="49" fontId="1" fillId="3" borderId="2" xfId="0" applyNumberFormat="1" applyFont="1" applyFill="1" applyBorder="1"/>
    <xf numFmtId="49" fontId="1" fillId="3" borderId="13" xfId="0" applyNumberFormat="1" applyFont="1" applyFill="1" applyBorder="1"/>
    <xf numFmtId="0" fontId="0" fillId="0" borderId="1" xfId="0" applyFill="1" applyBorder="1"/>
    <xf numFmtId="0" fontId="0" fillId="0" borderId="20" xfId="0" applyFill="1" applyBorder="1"/>
    <xf numFmtId="0" fontId="0" fillId="0" borderId="5" xfId="0" applyFill="1" applyBorder="1"/>
    <xf numFmtId="0" fontId="0" fillId="0" borderId="21" xfId="0" applyFill="1" applyBorder="1"/>
    <xf numFmtId="0" fontId="0" fillId="0" borderId="14" xfId="0" applyFill="1" applyBorder="1"/>
    <xf numFmtId="0" fontId="0" fillId="0" borderId="15" xfId="0" applyFill="1" applyBorder="1"/>
    <xf numFmtId="164" fontId="0" fillId="0" borderId="14" xfId="0" applyNumberFormat="1" applyFill="1" applyBorder="1"/>
    <xf numFmtId="164" fontId="0" fillId="0" borderId="20" xfId="0" applyNumberFormat="1" applyFill="1" applyBorder="1"/>
    <xf numFmtId="164" fontId="0" fillId="0" borderId="0" xfId="0" applyNumberFormat="1"/>
    <xf numFmtId="164" fontId="0" fillId="0" borderId="15" xfId="0" applyNumberFormat="1" applyFill="1" applyBorder="1"/>
    <xf numFmtId="164" fontId="0" fillId="0" borderId="1" xfId="0" applyNumberFormat="1" applyFill="1" applyBorder="1"/>
    <xf numFmtId="164" fontId="0" fillId="0" borderId="16" xfId="0" applyNumberFormat="1" applyFill="1" applyBorder="1"/>
    <xf numFmtId="164" fontId="0" fillId="0" borderId="5" xfId="0" applyNumberFormat="1" applyFill="1" applyBorder="1"/>
    <xf numFmtId="164" fontId="0" fillId="0" borderId="21" xfId="0" applyNumberFormat="1" applyFill="1" applyBorder="1"/>
    <xf numFmtId="164" fontId="0" fillId="0" borderId="23" xfId="0" applyNumberFormat="1" applyFill="1" applyBorder="1"/>
    <xf numFmtId="164" fontId="0" fillId="4" borderId="21" xfId="0" applyNumberFormat="1" applyFill="1" applyBorder="1"/>
    <xf numFmtId="164" fontId="0" fillId="5" borderId="21" xfId="0" applyNumberFormat="1" applyFill="1" applyBorder="1"/>
    <xf numFmtId="164" fontId="0" fillId="5" borderId="1" xfId="0" applyNumberFormat="1" applyFill="1" applyBorder="1"/>
    <xf numFmtId="164" fontId="0" fillId="0" borderId="8" xfId="0" applyNumberFormat="1" applyFont="1" applyFill="1" applyBorder="1"/>
    <xf numFmtId="164" fontId="0" fillId="0" borderId="14" xfId="0" applyNumberFormat="1" applyFont="1" applyFill="1" applyBorder="1"/>
    <xf numFmtId="3" fontId="0" fillId="0" borderId="7" xfId="0" applyNumberFormat="1" applyFill="1" applyBorder="1"/>
    <xf numFmtId="3" fontId="0" fillId="0" borderId="3" xfId="0" applyNumberFormat="1" applyFill="1" applyBorder="1"/>
    <xf numFmtId="3" fontId="0" fillId="0" borderId="15" xfId="0" applyNumberFormat="1" applyFont="1" applyFill="1" applyBorder="1"/>
    <xf numFmtId="3" fontId="0" fillId="0" borderId="1" xfId="0" applyNumberFormat="1" applyFont="1" applyFill="1" applyBorder="1"/>
    <xf numFmtId="3" fontId="0" fillId="0" borderId="8" xfId="0" applyNumberFormat="1" applyFill="1" applyBorder="1" applyAlignment="1">
      <alignment horizontal="left" vertical="center"/>
    </xf>
    <xf numFmtId="3" fontId="0" fillId="0" borderId="7" xfId="0" applyNumberFormat="1" applyFont="1" applyFill="1" applyBorder="1"/>
    <xf numFmtId="3" fontId="0" fillId="0" borderId="3" xfId="0" applyNumberFormat="1" applyFont="1" applyFill="1" applyBorder="1"/>
    <xf numFmtId="3" fontId="0" fillId="0" borderId="0" xfId="0" applyNumberFormat="1" applyFont="1"/>
    <xf numFmtId="3" fontId="0" fillId="0" borderId="14" xfId="0" applyNumberFormat="1" applyFill="1" applyBorder="1" applyAlignment="1">
      <alignment horizontal="left"/>
    </xf>
    <xf numFmtId="3" fontId="0" fillId="0" borderId="8" xfId="0" applyNumberForma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3" fontId="0" fillId="4" borderId="15" xfId="0" applyNumberFormat="1" applyFont="1" applyFill="1" applyBorder="1"/>
    <xf numFmtId="3" fontId="0" fillId="4" borderId="1" xfId="0" applyNumberFormat="1" applyFont="1" applyFill="1" applyBorder="1"/>
    <xf numFmtId="3" fontId="0" fillId="4" borderId="16" xfId="0" applyNumberFormat="1" applyFont="1" applyFill="1" applyBorder="1"/>
    <xf numFmtId="3" fontId="0" fillId="4" borderId="3" xfId="0" applyNumberFormat="1" applyFont="1" applyFill="1" applyBorder="1"/>
    <xf numFmtId="3" fontId="0" fillId="4" borderId="4" xfId="0" applyNumberFormat="1" applyFont="1" applyFill="1" applyBorder="1"/>
    <xf numFmtId="3" fontId="0" fillId="5" borderId="7" xfId="0" applyNumberFormat="1" applyFont="1" applyFill="1" applyBorder="1"/>
    <xf numFmtId="3" fontId="0" fillId="5" borderId="3" xfId="0" applyNumberFormat="1" applyFont="1" applyFill="1" applyBorder="1"/>
    <xf numFmtId="49" fontId="1" fillId="3" borderId="19" xfId="0" applyNumberFormat="1" applyFont="1" applyFill="1" applyBorder="1"/>
    <xf numFmtId="164" fontId="0" fillId="7" borderId="0" xfId="0" applyNumberFormat="1" applyFill="1"/>
    <xf numFmtId="0" fontId="0" fillId="7" borderId="0" xfId="0" applyFill="1"/>
    <xf numFmtId="164" fontId="1" fillId="2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3" fontId="0" fillId="4" borderId="0" xfId="0" applyNumberFormat="1" applyFont="1" applyFill="1" applyBorder="1"/>
    <xf numFmtId="164" fontId="0" fillId="0" borderId="0" xfId="0" applyNumberFormat="1" applyFill="1" applyBorder="1"/>
    <xf numFmtId="49" fontId="0" fillId="6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49" fontId="0" fillId="0" borderId="0" xfId="0" applyNumberFormat="1" applyFill="1"/>
    <xf numFmtId="49" fontId="0" fillId="10" borderId="0" xfId="0" applyNumberFormat="1" applyFill="1"/>
    <xf numFmtId="49" fontId="1" fillId="3" borderId="5" xfId="0" applyNumberFormat="1" applyFont="1" applyFill="1" applyBorder="1"/>
    <xf numFmtId="49" fontId="1" fillId="3" borderId="21" xfId="0" applyNumberFormat="1" applyFont="1" applyFill="1" applyBorder="1"/>
    <xf numFmtId="49" fontId="1" fillId="3" borderId="23" xfId="0" applyNumberFormat="1" applyFont="1" applyFill="1" applyBorder="1"/>
    <xf numFmtId="49" fontId="1" fillId="3" borderId="22" xfId="0" applyNumberFormat="1" applyFont="1" applyFill="1" applyBorder="1"/>
    <xf numFmtId="164" fontId="1" fillId="2" borderId="8" xfId="0" applyNumberFormat="1" applyFont="1" applyFill="1" applyBorder="1" applyAlignment="1">
      <alignment horizontal="center"/>
    </xf>
    <xf numFmtId="3" fontId="0" fillId="0" borderId="15" xfId="0" applyNumberFormat="1" applyFill="1" applyBorder="1"/>
    <xf numFmtId="3" fontId="0" fillId="0" borderId="1" xfId="0" applyNumberFormat="1" applyFill="1" applyBorder="1"/>
    <xf numFmtId="3" fontId="0" fillId="0" borderId="14" xfId="0" applyNumberFormat="1" applyFill="1" applyBorder="1"/>
    <xf numFmtId="3" fontId="0" fillId="0" borderId="14" xfId="0" applyNumberFormat="1" applyFill="1" applyBorder="1" applyAlignment="1">
      <alignment horizontal="right"/>
    </xf>
    <xf numFmtId="3" fontId="0" fillId="0" borderId="5" xfId="0" applyNumberFormat="1" applyFill="1" applyBorder="1"/>
    <xf numFmtId="3" fontId="0" fillId="0" borderId="21" xfId="0" applyNumberFormat="1" applyFill="1" applyBorder="1"/>
    <xf numFmtId="3" fontId="0" fillId="0" borderId="20" xfId="0" applyNumberFormat="1" applyFill="1" applyBorder="1"/>
    <xf numFmtId="164" fontId="0" fillId="5" borderId="22" xfId="0" applyNumberFormat="1" applyFill="1" applyBorder="1"/>
    <xf numFmtId="164" fontId="0" fillId="5" borderId="15" xfId="0" applyNumberFormat="1" applyFill="1" applyBorder="1"/>
    <xf numFmtId="164" fontId="0" fillId="4" borderId="1" xfId="0" applyNumberFormat="1" applyFill="1" applyBorder="1"/>
    <xf numFmtId="164" fontId="2" fillId="12" borderId="5" xfId="0" applyNumberFormat="1" applyFont="1" applyFill="1" applyBorder="1"/>
    <xf numFmtId="164" fontId="0" fillId="4" borderId="17" xfId="0" applyNumberFormat="1" applyFill="1" applyBorder="1"/>
    <xf numFmtId="164" fontId="0" fillId="0" borderId="30" xfId="0" applyNumberFormat="1" applyFill="1" applyBorder="1"/>
    <xf numFmtId="49" fontId="1" fillId="3" borderId="29" xfId="0" applyNumberFormat="1" applyFont="1" applyFill="1" applyBorder="1"/>
    <xf numFmtId="164" fontId="5" fillId="0" borderId="1" xfId="0" applyNumberFormat="1" applyFont="1" applyFill="1" applyBorder="1"/>
    <xf numFmtId="164" fontId="5" fillId="5" borderId="17" xfId="0" applyNumberFormat="1" applyFont="1" applyFill="1" applyBorder="1"/>
    <xf numFmtId="3" fontId="0" fillId="11" borderId="14" xfId="0" applyNumberFormat="1" applyFill="1" applyBorder="1"/>
    <xf numFmtId="164" fontId="0" fillId="4" borderId="16" xfId="0" applyNumberFormat="1" applyFill="1" applyBorder="1"/>
    <xf numFmtId="164" fontId="5" fillId="5" borderId="16" xfId="0" applyNumberFormat="1" applyFont="1" applyFill="1" applyBorder="1"/>
    <xf numFmtId="164" fontId="0" fillId="5" borderId="23" xfId="0" applyNumberFormat="1" applyFill="1" applyBorder="1"/>
    <xf numFmtId="164" fontId="0" fillId="4" borderId="15" xfId="0" applyNumberFormat="1" applyFill="1" applyBorder="1"/>
    <xf numFmtId="49" fontId="0" fillId="5" borderId="0" xfId="0" applyNumberFormat="1" applyFill="1"/>
    <xf numFmtId="49" fontId="0" fillId="4" borderId="0" xfId="0" applyNumberFormat="1" applyFill="1"/>
    <xf numFmtId="164" fontId="2" fillId="12" borderId="0" xfId="0" applyNumberFormat="1" applyFont="1" applyFill="1" applyBorder="1"/>
    <xf numFmtId="0" fontId="0" fillId="0" borderId="30" xfId="0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3" fontId="0" fillId="0" borderId="30" xfId="0" applyNumberFormat="1" applyFill="1" applyBorder="1"/>
    <xf numFmtId="3" fontId="0" fillId="0" borderId="30" xfId="0" applyNumberFormat="1" applyFill="1" applyBorder="1" applyAlignment="1">
      <alignment horizontal="right"/>
    </xf>
    <xf numFmtId="0" fontId="0" fillId="0" borderId="31" xfId="0" applyFill="1" applyBorder="1"/>
    <xf numFmtId="0" fontId="0" fillId="0" borderId="32" xfId="0" applyFill="1" applyBorder="1"/>
    <xf numFmtId="164" fontId="0" fillId="0" borderId="31" xfId="0" applyNumberFormat="1" applyFill="1" applyBorder="1"/>
    <xf numFmtId="164" fontId="0" fillId="5" borderId="32" xfId="0" applyNumberFormat="1" applyFill="1" applyBorder="1"/>
    <xf numFmtId="164" fontId="0" fillId="4" borderId="32" xfId="0" applyNumberFormat="1" applyFill="1" applyBorder="1"/>
    <xf numFmtId="164" fontId="0" fillId="4" borderId="33" xfId="0" applyNumberFormat="1" applyFill="1" applyBorder="1"/>
    <xf numFmtId="3" fontId="0" fillId="0" borderId="0" xfId="0" applyNumberFormat="1"/>
    <xf numFmtId="3" fontId="1" fillId="3" borderId="25" xfId="0" applyNumberFormat="1" applyFont="1" applyFill="1" applyBorder="1" applyAlignment="1">
      <alignment horizontal="right"/>
    </xf>
    <xf numFmtId="3" fontId="1" fillId="3" borderId="26" xfId="0" applyNumberFormat="1" applyFont="1" applyFill="1" applyBorder="1" applyAlignment="1">
      <alignment horizontal="right"/>
    </xf>
    <xf numFmtId="3" fontId="1" fillId="3" borderId="24" xfId="0" applyNumberFormat="1" applyFont="1" applyFill="1" applyBorder="1" applyAlignment="1">
      <alignment horizontal="right"/>
    </xf>
    <xf numFmtId="3" fontId="1" fillId="3" borderId="28" xfId="0" applyNumberFormat="1" applyFont="1" applyFill="1" applyBorder="1" applyAlignment="1">
      <alignment horizontal="right"/>
    </xf>
    <xf numFmtId="3" fontId="0" fillId="3" borderId="25" xfId="0" applyNumberFormat="1" applyFont="1" applyFill="1" applyBorder="1" applyAlignment="1">
      <alignment horizontal="right"/>
    </xf>
    <xf numFmtId="3" fontId="0" fillId="3" borderId="26" xfId="0" applyNumberFormat="1" applyFont="1" applyFill="1" applyBorder="1" applyAlignment="1">
      <alignment horizontal="right"/>
    </xf>
    <xf numFmtId="3" fontId="0" fillId="3" borderId="27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3" fontId="1" fillId="3" borderId="24" xfId="0" applyNumberFormat="1" applyFont="1" applyFill="1" applyBorder="1" applyAlignment="1">
      <alignment horizontal="right" vertical="center"/>
    </xf>
    <xf numFmtId="49" fontId="1" fillId="13" borderId="35" xfId="0" applyNumberFormat="1" applyFont="1" applyFill="1" applyBorder="1"/>
    <xf numFmtId="49" fontId="1" fillId="13" borderId="36" xfId="0" applyNumberFormat="1" applyFont="1" applyFill="1" applyBorder="1"/>
    <xf numFmtId="49" fontId="1" fillId="13" borderId="37" xfId="0" applyNumberFormat="1" applyFont="1" applyFill="1" applyBorder="1"/>
    <xf numFmtId="49" fontId="1" fillId="13" borderId="5" xfId="0" applyNumberFormat="1" applyFont="1" applyFill="1" applyBorder="1"/>
    <xf numFmtId="49" fontId="1" fillId="13" borderId="21" xfId="0" applyNumberFormat="1" applyFont="1" applyFill="1" applyBorder="1"/>
    <xf numFmtId="49" fontId="1" fillId="13" borderId="23" xfId="0" applyNumberFormat="1" applyFont="1" applyFill="1" applyBorder="1"/>
    <xf numFmtId="49" fontId="1" fillId="13" borderId="24" xfId="0" applyNumberFormat="1" applyFont="1" applyFill="1" applyBorder="1"/>
    <xf numFmtId="164" fontId="0" fillId="0" borderId="0" xfId="0" applyNumberFormat="1" applyFill="1"/>
    <xf numFmtId="0" fontId="0" fillId="0" borderId="40" xfId="0" applyFill="1" applyBorder="1"/>
    <xf numFmtId="0" fontId="0" fillId="0" borderId="41" xfId="0" applyFill="1" applyBorder="1"/>
    <xf numFmtId="0" fontId="0" fillId="0" borderId="34" xfId="0" applyFill="1" applyBorder="1"/>
    <xf numFmtId="0" fontId="0" fillId="14" borderId="6" xfId="0" applyFill="1" applyBorder="1" applyAlignment="1">
      <alignment horizontal="right"/>
    </xf>
    <xf numFmtId="0" fontId="0" fillId="14" borderId="42" xfId="0" applyFill="1" applyBorder="1"/>
    <xf numFmtId="164" fontId="0" fillId="14" borderId="39" xfId="0" applyNumberFormat="1" applyFill="1" applyBorder="1"/>
    <xf numFmtId="0" fontId="0" fillId="14" borderId="10" xfId="0" applyFill="1" applyBorder="1" applyAlignment="1">
      <alignment horizontal="right"/>
    </xf>
    <xf numFmtId="0" fontId="0" fillId="14" borderId="0" xfId="0" applyFill="1" applyBorder="1"/>
    <xf numFmtId="164" fontId="0" fillId="14" borderId="44" xfId="0" applyNumberFormat="1" applyFill="1" applyBorder="1"/>
    <xf numFmtId="0" fontId="0" fillId="14" borderId="34" xfId="0" applyFill="1" applyBorder="1" applyAlignment="1">
      <alignment horizontal="right"/>
    </xf>
    <xf numFmtId="0" fontId="0" fillId="14" borderId="45" xfId="0" applyFill="1" applyBorder="1"/>
    <xf numFmtId="164" fontId="0" fillId="14" borderId="46" xfId="0" applyNumberFormat="1" applyFill="1" applyBorder="1"/>
    <xf numFmtId="3" fontId="1" fillId="2" borderId="38" xfId="0" applyNumberFormat="1" applyFont="1" applyFill="1" applyBorder="1" applyAlignment="1">
      <alignment horizontal="center" vertical="center"/>
    </xf>
    <xf numFmtId="3" fontId="1" fillId="2" borderId="43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7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U26"/>
  <sheetViews>
    <sheetView tabSelected="1" workbookViewId="0">
      <selection activeCell="G11" sqref="G11"/>
    </sheetView>
  </sheetViews>
  <sheetFormatPr defaultRowHeight="15" x14ac:dyDescent="0.25"/>
  <cols>
    <col min="1" max="1" width="16" bestFit="1" customWidth="1"/>
    <col min="2" max="2" width="16" customWidth="1"/>
    <col min="6" max="6" width="9.140625" style="13"/>
    <col min="7" max="7" width="7.5703125" style="13" customWidth="1"/>
    <col min="8" max="8" width="17.85546875" bestFit="1" customWidth="1"/>
    <col min="14" max="14" width="9" style="13" bestFit="1" customWidth="1"/>
    <col min="15" max="18" width="9.7109375" style="13" bestFit="1" customWidth="1"/>
    <col min="19" max="19" width="15.85546875" style="13" bestFit="1" customWidth="1"/>
  </cols>
  <sheetData>
    <row r="1" spans="1:20" s="1" customFormat="1" ht="15.75" thickBot="1" x14ac:dyDescent="0.3">
      <c r="A1" s="130" t="s">
        <v>0</v>
      </c>
      <c r="B1" s="128" t="s">
        <v>37</v>
      </c>
      <c r="C1" s="132" t="s">
        <v>1</v>
      </c>
      <c r="D1" s="133"/>
      <c r="E1" s="133"/>
      <c r="F1" s="134"/>
      <c r="G1" s="135" t="s">
        <v>35</v>
      </c>
      <c r="H1" s="128" t="s">
        <v>3</v>
      </c>
      <c r="I1" s="132" t="s">
        <v>4</v>
      </c>
      <c r="J1" s="133"/>
      <c r="K1" s="133"/>
      <c r="L1" s="133"/>
      <c r="M1" s="137"/>
      <c r="N1" s="138" t="s">
        <v>5</v>
      </c>
      <c r="O1" s="139"/>
      <c r="P1" s="139"/>
      <c r="Q1" s="139"/>
      <c r="R1" s="140"/>
    </row>
    <row r="2" spans="1:20" s="1" customFormat="1" ht="15.75" thickBot="1" x14ac:dyDescent="0.3">
      <c r="A2" s="131"/>
      <c r="B2" s="129"/>
      <c r="C2" s="106" t="s">
        <v>10</v>
      </c>
      <c r="D2" s="107" t="s">
        <v>11</v>
      </c>
      <c r="E2" s="107" t="s">
        <v>12</v>
      </c>
      <c r="F2" s="112" t="s">
        <v>2</v>
      </c>
      <c r="G2" s="136"/>
      <c r="H2" s="129"/>
      <c r="I2" s="106" t="s">
        <v>10</v>
      </c>
      <c r="J2" s="107" t="s">
        <v>11</v>
      </c>
      <c r="K2" s="107" t="s">
        <v>12</v>
      </c>
      <c r="L2" s="107" t="s">
        <v>18</v>
      </c>
      <c r="M2" s="108" t="s">
        <v>19</v>
      </c>
      <c r="N2" s="109" t="s">
        <v>20</v>
      </c>
      <c r="O2" s="110" t="s">
        <v>21</v>
      </c>
      <c r="P2" s="110" t="s">
        <v>22</v>
      </c>
      <c r="Q2" s="110" t="s">
        <v>23</v>
      </c>
      <c r="R2" s="111" t="s">
        <v>19</v>
      </c>
    </row>
    <row r="3" spans="1:20" s="96" customFormat="1" ht="15.75" thickBot="1" x14ac:dyDescent="0.3">
      <c r="A3" s="126" t="s">
        <v>34</v>
      </c>
      <c r="B3" s="127"/>
      <c r="C3" s="101">
        <f>SUM(C4:C7)</f>
        <v>64800</v>
      </c>
      <c r="D3" s="102">
        <f t="shared" ref="D3:F3" si="0">SUM(D4:D7)</f>
        <v>72900</v>
      </c>
      <c r="E3" s="102">
        <f t="shared" si="0"/>
        <v>93100</v>
      </c>
      <c r="F3" s="99">
        <f t="shared" si="0"/>
        <v>79933.333333333343</v>
      </c>
      <c r="G3" s="104"/>
      <c r="H3" s="105">
        <f t="shared" ref="H3" si="1">SUM(H4:H7)</f>
        <v>339050</v>
      </c>
      <c r="I3" s="101">
        <f t="shared" ref="I3" si="2">SUM(I4:I7)</f>
        <v>0</v>
      </c>
      <c r="J3" s="102">
        <f t="shared" ref="J3" si="3">SUM(J4:J7)</f>
        <v>0</v>
      </c>
      <c r="K3" s="102">
        <f t="shared" ref="K3" si="4">SUM(K4:K7)</f>
        <v>0</v>
      </c>
      <c r="L3" s="102">
        <f t="shared" ref="L3" si="5">SUM(L4:L7)</f>
        <v>10000</v>
      </c>
      <c r="M3" s="103">
        <f t="shared" ref="M3" si="6">SUM(M4:M7)</f>
        <v>0</v>
      </c>
      <c r="N3" s="97">
        <f t="shared" ref="N3" si="7">SUM(N4:N7)</f>
        <v>263566.66666666663</v>
      </c>
      <c r="O3" s="98">
        <f t="shared" ref="O3" si="8">SUM(O4:O7)</f>
        <v>188133.33333333331</v>
      </c>
      <c r="P3" s="98">
        <f t="shared" ref="P3" si="9">SUM(P4:P7)</f>
        <v>124999.99999999997</v>
      </c>
      <c r="Q3" s="98">
        <f t="shared" ref="Q3" si="10">SUM(Q4:Q7)</f>
        <v>72166.666666666628</v>
      </c>
      <c r="R3" s="100">
        <f t="shared" ref="R3" si="11">SUM(R4:R7)</f>
        <v>9333.3333333332921</v>
      </c>
    </row>
    <row r="4" spans="1:20" x14ac:dyDescent="0.25">
      <c r="A4" s="85" t="s">
        <v>7</v>
      </c>
      <c r="B4" s="114" t="s">
        <v>38</v>
      </c>
      <c r="C4" s="86">
        <v>2500</v>
      </c>
      <c r="D4" s="87">
        <v>2900</v>
      </c>
      <c r="E4" s="87">
        <v>2200</v>
      </c>
      <c r="F4" s="88">
        <f>AVERAGE(C4:E4)</f>
        <v>2533.3333333333335</v>
      </c>
      <c r="G4" s="88" t="s">
        <v>36</v>
      </c>
      <c r="H4" s="89">
        <v>7000</v>
      </c>
      <c r="I4" s="90"/>
      <c r="J4" s="91"/>
      <c r="K4" s="91"/>
      <c r="L4" s="91"/>
      <c r="M4" s="91"/>
      <c r="N4" s="92">
        <f>IF($H4-$F4+I4&gt;0,$H4-$F4+I4,0)</f>
        <v>4466.6666666666661</v>
      </c>
      <c r="O4" s="93">
        <f>IF(N4-$F4+J4&gt;0,N4-$F4+J4,0)</f>
        <v>1933.3333333333326</v>
      </c>
      <c r="P4" s="94">
        <f t="shared" ref="P4:R7" si="12">IF(O4-$F4+K4&gt;0,O4-$F4+K4,0)</f>
        <v>0</v>
      </c>
      <c r="Q4" s="94">
        <f t="shared" si="12"/>
        <v>0</v>
      </c>
      <c r="R4" s="95">
        <f t="shared" si="12"/>
        <v>0</v>
      </c>
      <c r="S4"/>
    </row>
    <row r="5" spans="1:20" x14ac:dyDescent="0.25">
      <c r="A5" s="9" t="s">
        <v>25</v>
      </c>
      <c r="B5" s="115" t="s">
        <v>39</v>
      </c>
      <c r="C5" s="61">
        <v>12300</v>
      </c>
      <c r="D5" s="62">
        <v>15000</v>
      </c>
      <c r="E5" s="62">
        <v>16400</v>
      </c>
      <c r="F5" s="63">
        <f>AVERAGE(C5:E5)</f>
        <v>14566.666666666666</v>
      </c>
      <c r="G5" s="63" t="s">
        <v>36</v>
      </c>
      <c r="H5" s="64">
        <v>32000</v>
      </c>
      <c r="I5" s="10"/>
      <c r="J5" s="5"/>
      <c r="K5" s="5"/>
      <c r="L5" s="5"/>
      <c r="M5" s="5"/>
      <c r="N5" s="14">
        <f>IF($H5-$F5+I5&gt;0,$H5-$F5+I5,0)</f>
        <v>17433.333333333336</v>
      </c>
      <c r="O5" s="22">
        <f t="shared" ref="O5:O7" si="13">IF(N5-$F5+J5&gt;0,N5-$F5+J5,0)</f>
        <v>2866.6666666666697</v>
      </c>
      <c r="P5" s="70">
        <f t="shared" si="12"/>
        <v>0</v>
      </c>
      <c r="Q5" s="70">
        <f t="shared" si="12"/>
        <v>0</v>
      </c>
      <c r="R5" s="78">
        <f t="shared" si="12"/>
        <v>0</v>
      </c>
      <c r="S5"/>
    </row>
    <row r="6" spans="1:20" x14ac:dyDescent="0.25">
      <c r="A6" s="9" t="s">
        <v>26</v>
      </c>
      <c r="B6" s="115" t="s">
        <v>40</v>
      </c>
      <c r="C6" s="61">
        <v>0</v>
      </c>
      <c r="D6" s="62">
        <v>0</v>
      </c>
      <c r="E6" s="62">
        <v>4500</v>
      </c>
      <c r="F6" s="77">
        <f>4500/1</f>
        <v>4500</v>
      </c>
      <c r="G6" s="63" t="s">
        <v>36</v>
      </c>
      <c r="H6" s="64">
        <v>50</v>
      </c>
      <c r="I6" s="10"/>
      <c r="J6" s="5"/>
      <c r="K6" s="5"/>
      <c r="L6" s="5">
        <v>10000</v>
      </c>
      <c r="M6" s="5"/>
      <c r="N6" s="81">
        <f>IF($H6-$F6+I6&gt;0,$H6-$F6+I6,0)</f>
        <v>0</v>
      </c>
      <c r="O6" s="70">
        <f t="shared" si="13"/>
        <v>0</v>
      </c>
      <c r="P6" s="70">
        <f t="shared" si="12"/>
        <v>0</v>
      </c>
      <c r="Q6" s="75">
        <f t="shared" si="12"/>
        <v>5500</v>
      </c>
      <c r="R6" s="79">
        <f t="shared" si="12"/>
        <v>1000</v>
      </c>
      <c r="S6"/>
    </row>
    <row r="7" spans="1:20" ht="15.75" thickBot="1" x14ac:dyDescent="0.3">
      <c r="A7" s="6" t="s">
        <v>6</v>
      </c>
      <c r="B7" s="116" t="s">
        <v>41</v>
      </c>
      <c r="C7" s="65">
        <v>50000</v>
      </c>
      <c r="D7" s="66">
        <v>55000</v>
      </c>
      <c r="E7" s="66">
        <v>70000</v>
      </c>
      <c r="F7" s="67">
        <f>AVERAGE(C7:E7)</f>
        <v>58333.333333333336</v>
      </c>
      <c r="G7" s="67" t="s">
        <v>36</v>
      </c>
      <c r="H7" s="67">
        <v>300000</v>
      </c>
      <c r="I7" s="7"/>
      <c r="J7" s="8"/>
      <c r="K7" s="8"/>
      <c r="L7" s="8"/>
      <c r="M7" s="8"/>
      <c r="N7" s="71">
        <f>IF($H7-$F7+I7&gt;0,$H7-$F7+I7,0)</f>
        <v>241666.66666666666</v>
      </c>
      <c r="O7" s="18">
        <f t="shared" si="13"/>
        <v>183333.33333333331</v>
      </c>
      <c r="P7" s="18">
        <f t="shared" si="12"/>
        <v>124999.99999999997</v>
      </c>
      <c r="Q7" s="18">
        <f t="shared" si="12"/>
        <v>66666.666666666628</v>
      </c>
      <c r="R7" s="80">
        <f t="shared" si="12"/>
        <v>8333.3333333332921</v>
      </c>
      <c r="S7"/>
    </row>
    <row r="8" spans="1:20" ht="14.25" customHeight="1" x14ac:dyDescent="0.25">
      <c r="A8" s="146" t="s">
        <v>51</v>
      </c>
      <c r="C8" s="145"/>
      <c r="D8" s="145"/>
      <c r="E8" s="145"/>
      <c r="F8" s="145"/>
      <c r="I8" s="145" t="s">
        <v>50</v>
      </c>
      <c r="J8" s="145"/>
      <c r="K8" s="145"/>
      <c r="L8" s="145"/>
      <c r="M8" s="145"/>
      <c r="S8"/>
    </row>
    <row r="9" spans="1:20" x14ac:dyDescent="0.25">
      <c r="A9" s="146" t="s">
        <v>52</v>
      </c>
      <c r="F9" s="45"/>
      <c r="G9" s="113"/>
      <c r="I9" s="46"/>
      <c r="J9" s="46"/>
      <c r="K9" s="46"/>
      <c r="L9" s="46"/>
      <c r="M9" s="46"/>
      <c r="N9" s="45"/>
      <c r="O9" s="45"/>
      <c r="P9" s="45"/>
      <c r="Q9" s="45"/>
      <c r="R9" s="45"/>
      <c r="S9" s="45"/>
      <c r="T9" t="s">
        <v>16</v>
      </c>
    </row>
    <row r="10" spans="1:20" s="1" customFormat="1" x14ac:dyDescent="0.25">
      <c r="C10" s="51"/>
      <c r="D10" s="51"/>
      <c r="E10" s="51"/>
      <c r="S10" s="51"/>
      <c r="T10" s="1" t="s">
        <v>13</v>
      </c>
    </row>
    <row r="11" spans="1:20" s="1" customFormat="1" x14ac:dyDescent="0.25">
      <c r="I11" s="52"/>
      <c r="J11" s="52"/>
      <c r="K11" s="52"/>
      <c r="L11" s="52"/>
      <c r="M11" s="52"/>
      <c r="S11" s="52"/>
      <c r="T11" s="1" t="s">
        <v>14</v>
      </c>
    </row>
    <row r="12" spans="1:20" s="1" customFormat="1" x14ac:dyDescent="0.25">
      <c r="C12" s="53"/>
      <c r="D12" s="53"/>
      <c r="E12" s="53"/>
      <c r="S12" s="53"/>
      <c r="T12" s="1" t="s">
        <v>15</v>
      </c>
    </row>
    <row r="13" spans="1:20" s="1" customFormat="1" x14ac:dyDescent="0.25">
      <c r="N13" s="55"/>
      <c r="O13" s="55"/>
      <c r="P13" s="55"/>
      <c r="Q13" s="55"/>
      <c r="R13" s="55"/>
      <c r="S13" s="55"/>
      <c r="T13" s="1" t="s">
        <v>15</v>
      </c>
    </row>
    <row r="14" spans="1:20" s="54" customFormat="1" x14ac:dyDescent="0.25"/>
    <row r="15" spans="1:20" s="1" customFormat="1" x14ac:dyDescent="0.25">
      <c r="S15" s="82" t="s">
        <v>30</v>
      </c>
      <c r="T15" s="1" t="s">
        <v>28</v>
      </c>
    </row>
    <row r="16" spans="1:20" s="1" customFormat="1" x14ac:dyDescent="0.25">
      <c r="S16" s="83" t="s">
        <v>31</v>
      </c>
      <c r="T16" s="1" t="s">
        <v>29</v>
      </c>
    </row>
    <row r="17" spans="8:21" s="1" customFormat="1" x14ac:dyDescent="0.25">
      <c r="S17" s="84" t="s">
        <v>32</v>
      </c>
      <c r="T17" s="1" t="s">
        <v>33</v>
      </c>
    </row>
    <row r="18" spans="8:21" s="1" customFormat="1" x14ac:dyDescent="0.25"/>
    <row r="19" spans="8:21" s="1" customFormat="1" x14ac:dyDescent="0.25"/>
    <row r="20" spans="8:21" s="1" customFormat="1" x14ac:dyDescent="0.25"/>
    <row r="21" spans="8:21" s="1" customFormat="1" x14ac:dyDescent="0.25"/>
    <row r="22" spans="8:21" ht="15.75" thickBot="1" x14ac:dyDescent="0.3"/>
    <row r="23" spans="8:21" x14ac:dyDescent="0.25">
      <c r="H23" s="13"/>
      <c r="I23" s="117" t="s">
        <v>49</v>
      </c>
      <c r="J23" s="118" t="s">
        <v>42</v>
      </c>
      <c r="K23" s="118"/>
      <c r="L23" s="118"/>
      <c r="M23" s="118"/>
      <c r="N23" s="118"/>
      <c r="O23" s="118"/>
      <c r="P23" s="119"/>
      <c r="T23" s="13"/>
      <c r="U23" s="13"/>
    </row>
    <row r="24" spans="8:21" x14ac:dyDescent="0.25">
      <c r="H24" s="13"/>
      <c r="I24" s="120" t="s">
        <v>43</v>
      </c>
      <c r="J24" s="121" t="s">
        <v>44</v>
      </c>
      <c r="K24" s="121"/>
      <c r="L24" s="121"/>
      <c r="M24" s="121"/>
      <c r="N24" s="121"/>
      <c r="O24" s="121"/>
      <c r="P24" s="122"/>
      <c r="T24" s="13"/>
      <c r="U24" s="13"/>
    </row>
    <row r="25" spans="8:21" x14ac:dyDescent="0.25">
      <c r="H25" s="13"/>
      <c r="I25" s="120" t="s">
        <v>45</v>
      </c>
      <c r="J25" s="121" t="s">
        <v>46</v>
      </c>
      <c r="K25" s="121"/>
      <c r="L25" s="121"/>
      <c r="M25" s="121"/>
      <c r="N25" s="121"/>
      <c r="O25" s="121"/>
      <c r="P25" s="122"/>
      <c r="T25" s="13"/>
      <c r="U25" s="13"/>
    </row>
    <row r="26" spans="8:21" ht="15.75" thickBot="1" x14ac:dyDescent="0.3">
      <c r="H26" s="13"/>
      <c r="I26" s="123" t="s">
        <v>47</v>
      </c>
      <c r="J26" s="124" t="s">
        <v>48</v>
      </c>
      <c r="K26" s="124"/>
      <c r="L26" s="124"/>
      <c r="M26" s="124"/>
      <c r="N26" s="124"/>
      <c r="O26" s="124"/>
      <c r="P26" s="125"/>
      <c r="T26" s="13"/>
      <c r="U26" s="13"/>
    </row>
  </sheetData>
  <mergeCells count="10">
    <mergeCell ref="I1:M1"/>
    <mergeCell ref="N1:R1"/>
    <mergeCell ref="B1:B2"/>
    <mergeCell ref="I8:M8"/>
    <mergeCell ref="C8:F8"/>
    <mergeCell ref="A3:B3"/>
    <mergeCell ref="H1:H2"/>
    <mergeCell ref="A1:A2"/>
    <mergeCell ref="C1:F1"/>
    <mergeCell ref="G1:G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R23" sqref="R23"/>
    </sheetView>
  </sheetViews>
  <sheetFormatPr defaultRowHeight="15" x14ac:dyDescent="0.25"/>
  <cols>
    <col min="1" max="1" width="16" bestFit="1" customWidth="1"/>
    <col min="5" max="5" width="9.140625" style="13"/>
    <col min="6" max="6" width="18" customWidth="1"/>
    <col min="12" max="16" width="9.140625" style="13"/>
    <col min="17" max="17" width="15.85546875" style="13" bestFit="1" customWidth="1"/>
  </cols>
  <sheetData>
    <row r="1" spans="1:18" s="1" customFormat="1" ht="15.75" thickBot="1" x14ac:dyDescent="0.3">
      <c r="A1" s="130" t="s">
        <v>0</v>
      </c>
      <c r="B1" s="132" t="s">
        <v>1</v>
      </c>
      <c r="C1" s="133"/>
      <c r="D1" s="133"/>
      <c r="E1" s="134"/>
      <c r="F1" s="141" t="s">
        <v>3</v>
      </c>
      <c r="G1" s="132" t="s">
        <v>4</v>
      </c>
      <c r="H1" s="133"/>
      <c r="I1" s="133"/>
      <c r="J1" s="133"/>
      <c r="K1" s="137"/>
      <c r="L1" s="138" t="s">
        <v>5</v>
      </c>
      <c r="M1" s="139"/>
      <c r="N1" s="139"/>
      <c r="O1" s="139"/>
      <c r="P1" s="140"/>
      <c r="Q1" s="47" t="s">
        <v>17</v>
      </c>
    </row>
    <row r="2" spans="1:18" s="1" customFormat="1" ht="15.75" thickBot="1" x14ac:dyDescent="0.3">
      <c r="A2" s="143"/>
      <c r="B2" s="2" t="s">
        <v>10</v>
      </c>
      <c r="C2" s="3" t="s">
        <v>11</v>
      </c>
      <c r="D2" s="3" t="s">
        <v>12</v>
      </c>
      <c r="E2" s="44" t="s">
        <v>2</v>
      </c>
      <c r="F2" s="142"/>
      <c r="G2" s="2" t="s">
        <v>10</v>
      </c>
      <c r="H2" s="3" t="s">
        <v>11</v>
      </c>
      <c r="I2" s="3" t="s">
        <v>12</v>
      </c>
      <c r="J2" s="3" t="s">
        <v>18</v>
      </c>
      <c r="K2" s="4" t="s">
        <v>19</v>
      </c>
      <c r="L2" s="56" t="s">
        <v>20</v>
      </c>
      <c r="M2" s="57" t="s">
        <v>21</v>
      </c>
      <c r="N2" s="57" t="s">
        <v>22</v>
      </c>
      <c r="O2" s="57" t="s">
        <v>23</v>
      </c>
      <c r="P2" s="58" t="s">
        <v>19</v>
      </c>
      <c r="Q2" s="48"/>
    </row>
    <row r="3" spans="1:18" s="32" customFormat="1" x14ac:dyDescent="0.25">
      <c r="A3" s="29" t="s">
        <v>8</v>
      </c>
      <c r="B3" s="25">
        <v>100</v>
      </c>
      <c r="C3" s="26">
        <v>120</v>
      </c>
      <c r="D3" s="26">
        <v>1000</v>
      </c>
      <c r="E3" s="23">
        <f>AVERAGE(B3:D3)</f>
        <v>406.66666666666669</v>
      </c>
      <c r="F3" s="34">
        <v>300</v>
      </c>
      <c r="G3" s="30"/>
      <c r="H3" s="31">
        <v>300</v>
      </c>
      <c r="I3" s="31"/>
      <c r="J3" s="31"/>
      <c r="K3" s="31"/>
      <c r="L3" s="42">
        <f>$F3-$E3+G3</f>
        <v>-106.66666666666669</v>
      </c>
      <c r="M3" s="43">
        <f t="shared" ref="M3:O5" si="0">L3-$E3+H3</f>
        <v>-213.33333333333337</v>
      </c>
      <c r="N3" s="40">
        <f t="shared" si="0"/>
        <v>-620</v>
      </c>
      <c r="O3" s="40">
        <f t="shared" si="0"/>
        <v>-1026.6666666666667</v>
      </c>
      <c r="P3" s="41">
        <f>N3-$E3+J3</f>
        <v>-1026.6666666666667</v>
      </c>
      <c r="Q3" s="49"/>
    </row>
    <row r="4" spans="1:18" s="32" customFormat="1" x14ac:dyDescent="0.25">
      <c r="A4" s="33" t="s">
        <v>9</v>
      </c>
      <c r="B4" s="27">
        <v>57</v>
      </c>
      <c r="C4" s="28">
        <v>64</v>
      </c>
      <c r="D4" s="28">
        <v>89</v>
      </c>
      <c r="E4" s="24">
        <f>AVERAGE(B4:D4)</f>
        <v>70</v>
      </c>
      <c r="F4" s="35">
        <v>50</v>
      </c>
      <c r="G4" s="27"/>
      <c r="H4" s="28"/>
      <c r="I4" s="28"/>
      <c r="J4" s="28"/>
      <c r="K4" s="28"/>
      <c r="L4" s="37">
        <f t="shared" ref="L4" si="1">$F4-$E4+G4</f>
        <v>-20</v>
      </c>
      <c r="M4" s="38">
        <f t="shared" si="0"/>
        <v>-90</v>
      </c>
      <c r="N4" s="38">
        <f t="shared" si="0"/>
        <v>-160</v>
      </c>
      <c r="O4" s="38">
        <f t="shared" si="0"/>
        <v>-230</v>
      </c>
      <c r="P4" s="39">
        <f>N4-$E4+J4</f>
        <v>-230</v>
      </c>
      <c r="Q4" s="49"/>
    </row>
    <row r="5" spans="1:18" x14ac:dyDescent="0.25">
      <c r="A5" s="9" t="s">
        <v>7</v>
      </c>
      <c r="B5" s="10">
        <v>5</v>
      </c>
      <c r="C5" s="5">
        <v>6</v>
      </c>
      <c r="D5" s="5">
        <v>5</v>
      </c>
      <c r="E5" s="11">
        <f>AVERAGE(B5:D5)</f>
        <v>5.333333333333333</v>
      </c>
      <c r="F5" s="36">
        <v>20</v>
      </c>
      <c r="G5" s="10"/>
      <c r="H5" s="5"/>
      <c r="I5" s="5"/>
      <c r="J5" s="5">
        <v>30</v>
      </c>
      <c r="K5" s="5"/>
      <c r="L5" s="14">
        <f>$F5-$E5+G5</f>
        <v>14.666666666666668</v>
      </c>
      <c r="M5" s="15">
        <f t="shared" si="0"/>
        <v>9.3333333333333357</v>
      </c>
      <c r="N5" s="22">
        <f t="shared" si="0"/>
        <v>4.0000000000000027</v>
      </c>
      <c r="O5" s="15">
        <f t="shared" si="0"/>
        <v>28.666666666666671</v>
      </c>
      <c r="P5" s="16">
        <f>N5-$E5+J5</f>
        <v>28.666666666666671</v>
      </c>
      <c r="Q5" s="50"/>
    </row>
    <row r="6" spans="1:18" ht="15.75" thickBot="1" x14ac:dyDescent="0.3">
      <c r="A6" s="6" t="s">
        <v>6</v>
      </c>
      <c r="B6" s="7">
        <v>20</v>
      </c>
      <c r="C6" s="8">
        <v>40</v>
      </c>
      <c r="D6" s="8">
        <v>60</v>
      </c>
      <c r="E6" s="12">
        <f>AVERAGE(B6:D6)</f>
        <v>40</v>
      </c>
      <c r="F6" s="6">
        <v>200</v>
      </c>
      <c r="G6" s="7"/>
      <c r="H6" s="8"/>
      <c r="I6" s="8"/>
      <c r="J6" s="8">
        <v>300</v>
      </c>
      <c r="K6" s="8"/>
      <c r="L6" s="17">
        <f>$F$6-$E$6+G6</f>
        <v>160</v>
      </c>
      <c r="M6" s="21">
        <f>L6-$E$6+H6</f>
        <v>120</v>
      </c>
      <c r="N6" s="20">
        <f>M6-$E$6+I6</f>
        <v>80</v>
      </c>
      <c r="O6" s="18">
        <f>N6-$E$6+J6</f>
        <v>340</v>
      </c>
      <c r="P6" s="19">
        <f>N6-$E$6+J6</f>
        <v>340</v>
      </c>
      <c r="Q6" s="50"/>
    </row>
    <row r="7" spans="1:18" ht="14.25" customHeight="1" x14ac:dyDescent="0.25"/>
    <row r="8" spans="1:18" x14ac:dyDescent="0.25">
      <c r="E8" s="45"/>
      <c r="G8" s="46"/>
      <c r="H8" s="46"/>
      <c r="I8" s="46"/>
      <c r="J8" s="46"/>
      <c r="K8" s="46"/>
      <c r="L8" s="45"/>
      <c r="M8" s="45"/>
      <c r="N8" s="45"/>
      <c r="O8" s="45"/>
      <c r="P8" s="45"/>
      <c r="Q8" s="45"/>
      <c r="R8" t="s">
        <v>16</v>
      </c>
    </row>
    <row r="9" spans="1:18" s="1" customFormat="1" x14ac:dyDescent="0.25">
      <c r="B9" s="51"/>
      <c r="C9" s="51"/>
      <c r="D9" s="51"/>
      <c r="Q9" s="51"/>
      <c r="R9" s="1" t="s">
        <v>13</v>
      </c>
    </row>
    <row r="10" spans="1:18" s="1" customFormat="1" x14ac:dyDescent="0.25">
      <c r="G10" s="52"/>
      <c r="H10" s="52"/>
      <c r="I10" s="52"/>
      <c r="J10" s="52"/>
      <c r="K10" s="52"/>
      <c r="Q10" s="52"/>
      <c r="R10" s="1" t="s">
        <v>14</v>
      </c>
    </row>
    <row r="11" spans="1:18" s="1" customFormat="1" x14ac:dyDescent="0.25">
      <c r="B11" s="53"/>
      <c r="C11" s="53"/>
      <c r="D11" s="53"/>
      <c r="Q11" s="53"/>
      <c r="R11" s="1" t="s">
        <v>15</v>
      </c>
    </row>
    <row r="12" spans="1:18" s="1" customFormat="1" x14ac:dyDescent="0.25">
      <c r="L12" s="55"/>
      <c r="M12" s="55"/>
      <c r="N12" s="55"/>
      <c r="O12" s="55"/>
      <c r="P12" s="55"/>
      <c r="Q12" s="55"/>
      <c r="R12" s="1" t="s">
        <v>15</v>
      </c>
    </row>
    <row r="13" spans="1:18" s="1" customFormat="1" x14ac:dyDescent="0.25"/>
    <row r="14" spans="1:18" s="1" customFormat="1" x14ac:dyDescent="0.25"/>
    <row r="15" spans="1:18" s="1" customFormat="1" x14ac:dyDescent="0.25"/>
    <row r="16" spans="1:18" s="1" customFormat="1" x14ac:dyDescent="0.25"/>
    <row r="17" s="1" customFormat="1" x14ac:dyDescent="0.25"/>
    <row r="18" s="1" customFormat="1" x14ac:dyDescent="0.25"/>
    <row r="19" s="1" customFormat="1" x14ac:dyDescent="0.25"/>
  </sheetData>
  <mergeCells count="5">
    <mergeCell ref="B1:E1"/>
    <mergeCell ref="F1:F2"/>
    <mergeCell ref="G1:K1"/>
    <mergeCell ref="L1:P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Q3" sqref="Q3"/>
    </sheetView>
  </sheetViews>
  <sheetFormatPr defaultRowHeight="15" x14ac:dyDescent="0.25"/>
  <cols>
    <col min="1" max="1" width="16" bestFit="1" customWidth="1"/>
    <col min="5" max="5" width="9.140625" style="13"/>
    <col min="6" max="6" width="18" customWidth="1"/>
    <col min="12" max="12" width="9" style="13" bestFit="1" customWidth="1"/>
    <col min="13" max="16" width="9.7109375" style="13" bestFit="1" customWidth="1"/>
    <col min="17" max="17" width="15.85546875" style="13" bestFit="1" customWidth="1"/>
  </cols>
  <sheetData>
    <row r="1" spans="1:18" s="1" customFormat="1" ht="15.75" thickBot="1" x14ac:dyDescent="0.3">
      <c r="A1" s="130" t="s">
        <v>0</v>
      </c>
      <c r="B1" s="132" t="s">
        <v>1</v>
      </c>
      <c r="C1" s="133"/>
      <c r="D1" s="133"/>
      <c r="E1" s="134"/>
      <c r="F1" s="141" t="s">
        <v>3</v>
      </c>
      <c r="G1" s="132" t="s">
        <v>4</v>
      </c>
      <c r="H1" s="133"/>
      <c r="I1" s="133"/>
      <c r="J1" s="133"/>
      <c r="K1" s="137"/>
      <c r="L1" s="138" t="s">
        <v>5</v>
      </c>
      <c r="M1" s="139"/>
      <c r="N1" s="139"/>
      <c r="O1" s="139"/>
      <c r="P1" s="144"/>
      <c r="Q1" s="60" t="s">
        <v>24</v>
      </c>
    </row>
    <row r="2" spans="1:18" s="1" customFormat="1" ht="15.75" thickBot="1" x14ac:dyDescent="0.3">
      <c r="A2" s="143"/>
      <c r="B2" s="2" t="s">
        <v>10</v>
      </c>
      <c r="C2" s="3" t="s">
        <v>11</v>
      </c>
      <c r="D2" s="3" t="s">
        <v>12</v>
      </c>
      <c r="E2" s="44" t="s">
        <v>2</v>
      </c>
      <c r="F2" s="142"/>
      <c r="G2" s="2" t="s">
        <v>10</v>
      </c>
      <c r="H2" s="3" t="s">
        <v>11</v>
      </c>
      <c r="I2" s="3" t="s">
        <v>12</v>
      </c>
      <c r="J2" s="3" t="s">
        <v>18</v>
      </c>
      <c r="K2" s="4" t="s">
        <v>19</v>
      </c>
      <c r="L2" s="56" t="s">
        <v>20</v>
      </c>
      <c r="M2" s="57" t="s">
        <v>21</v>
      </c>
      <c r="N2" s="57" t="s">
        <v>22</v>
      </c>
      <c r="O2" s="57" t="s">
        <v>23</v>
      </c>
      <c r="P2" s="59" t="s">
        <v>19</v>
      </c>
      <c r="Q2" s="74" t="s">
        <v>27</v>
      </c>
    </row>
    <row r="3" spans="1:18" x14ac:dyDescent="0.25">
      <c r="A3" s="9" t="s">
        <v>7</v>
      </c>
      <c r="B3" s="61">
        <v>2500</v>
      </c>
      <c r="C3" s="62">
        <v>2900</v>
      </c>
      <c r="D3" s="62">
        <v>2200</v>
      </c>
      <c r="E3" s="63">
        <f>AVERAGE(B3:D3)</f>
        <v>2533.3333333333335</v>
      </c>
      <c r="F3" s="64">
        <v>7000</v>
      </c>
      <c r="G3" s="10"/>
      <c r="H3" s="5"/>
      <c r="I3" s="5"/>
      <c r="J3" s="5"/>
      <c r="K3" s="5"/>
      <c r="L3" s="14">
        <f>IF($F3-$E3+G3&gt;0,$F3-$E3+G3,0)</f>
        <v>4466.6666666666661</v>
      </c>
      <c r="M3" s="15">
        <f>IF(L3-$E3+H3&gt;0,L3-$E3+H3,0)</f>
        <v>1933.3333333333326</v>
      </c>
      <c r="N3" s="70">
        <f t="shared" ref="N3:P3" si="0">IF(M3-$E3+I3&gt;0,M3-$E3+I3,0)</f>
        <v>0</v>
      </c>
      <c r="O3" s="70">
        <f t="shared" si="0"/>
        <v>0</v>
      </c>
      <c r="P3" s="72">
        <f t="shared" si="0"/>
        <v>0</v>
      </c>
      <c r="Q3" s="73">
        <f>E3*$Q$2-N3</f>
        <v>12666.666666666668</v>
      </c>
    </row>
    <row r="4" spans="1:18" x14ac:dyDescent="0.25">
      <c r="A4" s="9" t="s">
        <v>25</v>
      </c>
      <c r="B4" s="61">
        <v>12300</v>
      </c>
      <c r="C4" s="62">
        <v>15000</v>
      </c>
      <c r="D4" s="62">
        <v>16400</v>
      </c>
      <c r="E4" s="63">
        <f>AVERAGE(B4:D4)</f>
        <v>14566.666666666666</v>
      </c>
      <c r="F4" s="64">
        <v>32000</v>
      </c>
      <c r="G4" s="10"/>
      <c r="H4" s="5"/>
      <c r="I4" s="5"/>
      <c r="J4" s="5"/>
      <c r="K4" s="5"/>
      <c r="L4" s="14">
        <f t="shared" ref="L4:L6" si="1">IF($F4-$E4+G4&gt;0,$F4-$E4+G4,0)</f>
        <v>17433.333333333336</v>
      </c>
      <c r="M4" s="22">
        <f t="shared" ref="M4:M6" si="2">IF(L4-$E4+H4&gt;0,L4-$E4+H4,0)</f>
        <v>2866.6666666666697</v>
      </c>
      <c r="N4" s="70">
        <f t="shared" ref="N4:N6" si="3">IF(M4-$E4+I4&gt;0,M4-$E4+I4,0)</f>
        <v>0</v>
      </c>
      <c r="O4" s="70">
        <f t="shared" ref="O4:O6" si="4">IF(N4-$E4+J4&gt;0,N4-$E4+J4,0)</f>
        <v>0</v>
      </c>
      <c r="P4" s="72">
        <f t="shared" ref="P4:P6" si="5">IF(O4-$E4+K4&gt;0,O4-$E4+K4,0)</f>
        <v>0</v>
      </c>
      <c r="Q4" s="73">
        <f t="shared" ref="Q4:Q6" si="6">E4*$Q$2-N4</f>
        <v>72833.333333333328</v>
      </c>
    </row>
    <row r="5" spans="1:18" x14ac:dyDescent="0.25">
      <c r="A5" s="9" t="s">
        <v>26</v>
      </c>
      <c r="B5" s="61">
        <v>0</v>
      </c>
      <c r="C5" s="62">
        <v>0</v>
      </c>
      <c r="D5" s="62">
        <v>4500</v>
      </c>
      <c r="E5" s="77">
        <f>4500/1</f>
        <v>4500</v>
      </c>
      <c r="F5" s="64">
        <v>50</v>
      </c>
      <c r="G5" s="10"/>
      <c r="H5" s="5"/>
      <c r="I5" s="5"/>
      <c r="J5" s="5">
        <v>10000</v>
      </c>
      <c r="K5" s="5"/>
      <c r="L5" s="69">
        <f t="shared" si="1"/>
        <v>0</v>
      </c>
      <c r="M5" s="70">
        <f t="shared" si="2"/>
        <v>0</v>
      </c>
      <c r="N5" s="70">
        <f t="shared" si="3"/>
        <v>0</v>
      </c>
      <c r="O5" s="75">
        <f t="shared" si="4"/>
        <v>5500</v>
      </c>
      <c r="P5" s="76">
        <f t="shared" si="5"/>
        <v>1000</v>
      </c>
      <c r="Q5" s="73">
        <f t="shared" si="6"/>
        <v>22500</v>
      </c>
    </row>
    <row r="6" spans="1:18" ht="15.75" thickBot="1" x14ac:dyDescent="0.3">
      <c r="A6" s="6" t="s">
        <v>6</v>
      </c>
      <c r="B6" s="65">
        <v>50000</v>
      </c>
      <c r="C6" s="66">
        <v>55000</v>
      </c>
      <c r="D6" s="66">
        <v>70000</v>
      </c>
      <c r="E6" s="67">
        <f>AVERAGE(B6:D6)</f>
        <v>58333.333333333336</v>
      </c>
      <c r="F6" s="67">
        <v>300000</v>
      </c>
      <c r="G6" s="7"/>
      <c r="H6" s="8"/>
      <c r="I6" s="8"/>
      <c r="J6" s="8"/>
      <c r="K6" s="8"/>
      <c r="L6" s="71">
        <f t="shared" si="1"/>
        <v>241666.66666666666</v>
      </c>
      <c r="M6" s="18">
        <f t="shared" si="2"/>
        <v>183333.33333333331</v>
      </c>
      <c r="N6" s="18">
        <f t="shared" si="3"/>
        <v>124999.99999999997</v>
      </c>
      <c r="O6" s="18">
        <f t="shared" si="4"/>
        <v>66666.666666666628</v>
      </c>
      <c r="P6" s="68">
        <f t="shared" si="5"/>
        <v>8333.3333333332921</v>
      </c>
      <c r="Q6" s="73">
        <f t="shared" si="6"/>
        <v>166666.66666666672</v>
      </c>
    </row>
    <row r="7" spans="1:18" ht="14.25" customHeight="1" x14ac:dyDescent="0.25">
      <c r="Q7" s="13">
        <f>SUM(Q3:Q6)</f>
        <v>274666.66666666674</v>
      </c>
    </row>
    <row r="8" spans="1:18" x14ac:dyDescent="0.25">
      <c r="E8" s="45"/>
      <c r="G8" s="46"/>
      <c r="H8" s="46"/>
      <c r="I8" s="46"/>
      <c r="J8" s="46"/>
      <c r="K8" s="46"/>
      <c r="L8" s="45"/>
      <c r="M8" s="45"/>
      <c r="N8" s="45"/>
      <c r="O8" s="45"/>
      <c r="P8" s="45"/>
      <c r="Q8" s="45"/>
      <c r="R8" t="s">
        <v>16</v>
      </c>
    </row>
    <row r="9" spans="1:18" s="1" customFormat="1" x14ac:dyDescent="0.25">
      <c r="B9" s="51"/>
      <c r="C9" s="51"/>
      <c r="D9" s="51"/>
      <c r="Q9" s="51"/>
      <c r="R9" s="1" t="s">
        <v>13</v>
      </c>
    </row>
    <row r="10" spans="1:18" s="1" customFormat="1" x14ac:dyDescent="0.25">
      <c r="G10" s="52"/>
      <c r="H10" s="52"/>
      <c r="I10" s="52"/>
      <c r="J10" s="52"/>
      <c r="K10" s="52"/>
      <c r="Q10" s="52"/>
      <c r="R10" s="1" t="s">
        <v>14</v>
      </c>
    </row>
    <row r="11" spans="1:18" s="1" customFormat="1" x14ac:dyDescent="0.25">
      <c r="B11" s="53"/>
      <c r="C11" s="53"/>
      <c r="D11" s="53"/>
      <c r="Q11" s="53"/>
      <c r="R11" s="1" t="s">
        <v>15</v>
      </c>
    </row>
    <row r="12" spans="1:18" s="1" customFormat="1" x14ac:dyDescent="0.25">
      <c r="L12" s="55"/>
      <c r="M12" s="55"/>
      <c r="N12" s="55"/>
      <c r="O12" s="55"/>
      <c r="P12" s="55"/>
      <c r="Q12" s="55"/>
      <c r="R12" s="1" t="s">
        <v>15</v>
      </c>
    </row>
    <row r="13" spans="1:18" s="1" customFormat="1" x14ac:dyDescent="0.25"/>
    <row r="14" spans="1:18" s="1" customFormat="1" x14ac:dyDescent="0.25"/>
    <row r="15" spans="1:18" s="1" customFormat="1" x14ac:dyDescent="0.25"/>
    <row r="16" spans="1:18" s="1" customFormat="1" x14ac:dyDescent="0.25"/>
    <row r="17" s="1" customFormat="1" x14ac:dyDescent="0.25"/>
    <row r="18" s="1" customFormat="1" x14ac:dyDescent="0.25"/>
    <row r="19" s="1" customFormat="1" x14ac:dyDescent="0.25"/>
  </sheetData>
  <mergeCells count="5">
    <mergeCell ref="A1:A2"/>
    <mergeCell ref="B1:E1"/>
    <mergeCell ref="F1:F2"/>
    <mergeCell ref="G1:K1"/>
    <mergeCell ref="L1:P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Для Ивана</vt:lpstr>
      <vt:lpstr>Лист1</vt:lpstr>
      <vt:lpstr>Для Светы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IVShal</cp:lastModifiedBy>
  <dcterms:created xsi:type="dcterms:W3CDTF">2020-01-27T06:41:34Z</dcterms:created>
  <dcterms:modified xsi:type="dcterms:W3CDTF">2020-02-01T11:22:49Z</dcterms:modified>
</cp:coreProperties>
</file>