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00" tabRatio="1000" activeTab="4"/>
  </bookViews>
  <sheets>
    <sheet name="ВВЕДЕНИЕ" sheetId="1" r:id="rId1"/>
    <sheet name="910,00. 1полугодие" sheetId="2" r:id="rId2"/>
    <sheet name="910,00 2полугодие" sheetId="3" r:id="rId3"/>
    <sheet name="НР 910.00.001 Доход" sheetId="4" r:id="rId4"/>
    <sheet name="НР 910.00.010-024" sheetId="5" r:id="rId5"/>
  </sheets>
  <definedNames>
    <definedName name="SUB1006078979" localSheetId="0">'ВВЕДЕНИЕ'!#REF!</definedName>
  </definedNames>
  <calcPr fullCalcOnLoad="1"/>
</workbook>
</file>

<file path=xl/sharedStrings.xml><?xml version="1.0" encoding="utf-8"?>
<sst xmlns="http://schemas.openxmlformats.org/spreadsheetml/2006/main" count="856" uniqueCount="243">
  <si>
    <t>Вниманию бухгалтеров!</t>
  </si>
  <si>
    <t>Для облегчения исчисления налогового обязательства по упрощенной декларации за отчетный период  Вашему вниманию предлагается электронная форма упрощенной декларации (форма 910.00)  с предлагаемыми налоговыми регистрами.</t>
  </si>
  <si>
    <t xml:space="preserve"> </t>
  </si>
  <si>
    <t xml:space="preserve">       </t>
  </si>
  <si>
    <t>УПРОЩЕНАЯ ДЕКЛАРАЦИЯ                                                                                                                                                                                                                                                ДЛЯ СУБЪЕКТОВ МАЛОГО БИЗНЕСА</t>
  </si>
  <si>
    <r>
      <t xml:space="preserve">форма </t>
    </r>
    <r>
      <rPr>
        <b/>
        <sz val="10"/>
        <rFont val="Arial Cyr"/>
        <family val="0"/>
      </rPr>
      <t>910.00</t>
    </r>
  </si>
  <si>
    <t>Раздел. Общая информация о налогоплательщике (налоговом агенте)</t>
  </si>
  <si>
    <t>ИИН (БИН)</t>
  </si>
  <si>
    <t>ФИО или Наименование налогоплательщика</t>
  </si>
  <si>
    <t xml:space="preserve">Налоговый период, за который представляется налоговая отчетность </t>
  </si>
  <si>
    <t>полугодие</t>
  </si>
  <si>
    <t>год</t>
  </si>
  <si>
    <t>А</t>
  </si>
  <si>
    <t>С</t>
  </si>
  <si>
    <t>В</t>
  </si>
  <si>
    <t>D</t>
  </si>
  <si>
    <t>Вид декларации (укажите Х в соответствующей ячейке)</t>
  </si>
  <si>
    <t>Первоначальная</t>
  </si>
  <si>
    <t>Очередная</t>
  </si>
  <si>
    <t>Дополнительная</t>
  </si>
  <si>
    <t>Ликвидационная</t>
  </si>
  <si>
    <t>Номер и дата уведомления (заполняется в случае предоставления дополнительной  декларации по уведомлению)</t>
  </si>
  <si>
    <t>Номер</t>
  </si>
  <si>
    <t>Дата</t>
  </si>
  <si>
    <t>Код валюты</t>
  </si>
  <si>
    <t>KZT</t>
  </si>
  <si>
    <t>Признак резидентства (укажите  Х в соответствующей ячейке):</t>
  </si>
  <si>
    <t>резидент Республики Казахстан</t>
  </si>
  <si>
    <t>нерезидент Республики Казахстан</t>
  </si>
  <si>
    <t xml:space="preserve">                               Раздел. Исчисление налогов</t>
  </si>
  <si>
    <t>Код строки</t>
  </si>
  <si>
    <t xml:space="preserve">         Наименование показателей</t>
  </si>
  <si>
    <t>910.00.001</t>
  </si>
  <si>
    <t>Доход</t>
  </si>
  <si>
    <t>910.00.002</t>
  </si>
  <si>
    <t xml:space="preserve">в том числе доход от корректировки в соответствии с Законом о трансфертном ценообразовании </t>
  </si>
  <si>
    <t>910.00.003</t>
  </si>
  <si>
    <t>910.00.004</t>
  </si>
  <si>
    <t>Среднемесячная заработная плата на одного работника</t>
  </si>
  <si>
    <t>910.00.005</t>
  </si>
  <si>
    <t>Сумма исчисленных налогов
(910.00.001 х 3%)</t>
  </si>
  <si>
    <t>910.00.006</t>
  </si>
  <si>
    <t>910.00.007</t>
  </si>
  <si>
    <t>Сумма налогов после корректировки
(910.00.005- 910.00.006)</t>
  </si>
  <si>
    <t>910.00.008</t>
  </si>
  <si>
    <t>Сумма индивидуального (корпоративного) подоходного налога, подлежащего уплате в бюджет (910.00.007 х 0,5)</t>
  </si>
  <si>
    <t>910.00.009</t>
  </si>
  <si>
    <t>910.00.010</t>
  </si>
  <si>
    <t>Доход, для исчисления социальных отчислений</t>
  </si>
  <si>
    <t>910.00.011</t>
  </si>
  <si>
    <t>Сумма социальных отчислений, к уплате</t>
  </si>
  <si>
    <t>910.00.012</t>
  </si>
  <si>
    <t>Доход, для исчисления обязательных пенсионных взносов</t>
  </si>
  <si>
    <t>910.00.013</t>
  </si>
  <si>
    <t>Сумма обязательных пенсионных взносов, к уплате</t>
  </si>
  <si>
    <t>910.00.014</t>
  </si>
  <si>
    <t>Сумма индивидуального подоходного налога, подлежащая перечислению в бюджет с доходов граждан Республики Казахстан</t>
  </si>
  <si>
    <t>910.00.015</t>
  </si>
  <si>
    <t>910.00.016</t>
  </si>
  <si>
    <t>910.00.017</t>
  </si>
  <si>
    <t>910.00.018</t>
  </si>
  <si>
    <t>910.00.019</t>
  </si>
  <si>
    <t>Сумма обязательных профессиональных пенсионных взносов, к уплате</t>
  </si>
  <si>
    <t>910.00.020</t>
  </si>
  <si>
    <t>910.00.021</t>
  </si>
  <si>
    <t>Раздел. Ответственность налогоплательщика (налогового агента)</t>
  </si>
  <si>
    <t xml:space="preserve">                  Я несу ответственность в соответствии с законами Республики Казахстан за достоверность и полноту сведений, приведенных в данной декларации.</t>
  </si>
  <si>
    <t>Дата подачи декларации:</t>
  </si>
  <si>
    <t>Код органа государственных доходов по месту нахождения</t>
  </si>
  <si>
    <t>Код органа государственных доходов по месту жительства</t>
  </si>
  <si>
    <t>Дата приема декларации:</t>
  </si>
  <si>
    <t>Входящий номер документа</t>
  </si>
  <si>
    <t>Дата почтового штемпеля</t>
  </si>
  <si>
    <t>(заполняется в случае сдачи декларации по почте)</t>
  </si>
  <si>
    <t>пенсионеры</t>
  </si>
  <si>
    <t>инвалиды</t>
  </si>
  <si>
    <t>Среднесписочная численность работников,  в том числе</t>
  </si>
  <si>
    <t>Сумма социального налога, подлежащего уплате в бюджет
((910.00.007 х 0,5) - 910.00.011VII - 910.00.018VII)</t>
  </si>
  <si>
    <t>1 мес.</t>
  </si>
  <si>
    <t>2 мес.</t>
  </si>
  <si>
    <t>3 мес.</t>
  </si>
  <si>
    <t>I</t>
  </si>
  <si>
    <t>II</t>
  </si>
  <si>
    <t>III</t>
  </si>
  <si>
    <t>4 мес.</t>
  </si>
  <si>
    <t>Итого за полугодие</t>
  </si>
  <si>
    <t>IV</t>
  </si>
  <si>
    <t>V</t>
  </si>
  <si>
    <t>VI</t>
  </si>
  <si>
    <t>VII</t>
  </si>
  <si>
    <t>5 мес.</t>
  </si>
  <si>
    <t>6 мес.</t>
  </si>
  <si>
    <t>Сумма взносов на обязательное социальное медицинское страхование, к уплате</t>
  </si>
  <si>
    <t xml:space="preserve">Доходы физических лиц, с которых исчисляются социальные отчисления
</t>
  </si>
  <si>
    <t>Сумма обязательных  пенсионных взносов, к уплате</t>
  </si>
  <si>
    <t>910.00.022</t>
  </si>
  <si>
    <t>910.00.023</t>
  </si>
  <si>
    <t>910.00.024</t>
  </si>
  <si>
    <t>Отдельные категории налогоплательщика (укажите Х в соответствующей ячейке )</t>
  </si>
  <si>
    <t>доверительный управляющий в соответствии со статьей 40 Налогового кодекса</t>
  </si>
  <si>
    <t>учредитель доверительного управления в соответствии со статьей 40 Налогового кодекса</t>
  </si>
  <si>
    <t>ведет бухгалтерский учет в соответствии с пунктом 2 статьи 2 Закона РК "О бухгалтерском учете и финансовой отчетности"</t>
  </si>
  <si>
    <t>не ведет бухгалтерский учет в соответствии с пунктом 2 статьи 2 Закона РК "О бухгалтерском учете и финансовой отчетности"</t>
  </si>
  <si>
    <t>Дополнительная по уведомлению</t>
  </si>
  <si>
    <t>Корректировка суммы налогов в соответствии с пунктом 2
статьи 687 Налогового кодекса</t>
  </si>
  <si>
    <t>Форма 910.00 Стр.02</t>
  </si>
  <si>
    <t>Раздел. Исчисление индивидуального подоходного налога и социальных платежей физических лиц</t>
  </si>
  <si>
    <t>Форма 910.00 Стр.03</t>
  </si>
  <si>
    <t xml:space="preserve">Доходы работников, с которых удерживаются (начисляются)   обязательные пенсионные взносы
</t>
  </si>
  <si>
    <t xml:space="preserve">Доходы работников, принимаемых для исчисления обязательных профессиональных пенсионных взносов
</t>
  </si>
  <si>
    <t xml:space="preserve">Доходы, принимаемые для исчисления взносов и отчислений на обязательное социальное медицинское страхование
</t>
  </si>
  <si>
    <t xml:space="preserve">Сумма взносов и отчислений на обязательное социальное медицинское страхование, к уплате
</t>
  </si>
  <si>
    <t>Форма 910.00 Стр.04</t>
  </si>
  <si>
    <t>910.00.025</t>
  </si>
  <si>
    <t>Место штампа</t>
  </si>
  <si>
    <t>Наименование организации</t>
  </si>
  <si>
    <t>БИН</t>
  </si>
  <si>
    <t>№№</t>
  </si>
  <si>
    <t>Наименование</t>
  </si>
  <si>
    <t>п/п</t>
  </si>
  <si>
    <t>показателей</t>
  </si>
  <si>
    <t>Январь</t>
  </si>
  <si>
    <t>Февраль</t>
  </si>
  <si>
    <t>Март</t>
  </si>
  <si>
    <t>Октябрь</t>
  </si>
  <si>
    <t>Май</t>
  </si>
  <si>
    <t>Июнь</t>
  </si>
  <si>
    <t>Август</t>
  </si>
  <si>
    <t>Сентябрь</t>
  </si>
  <si>
    <t>Ноябрь</t>
  </si>
  <si>
    <t>Декабрь</t>
  </si>
  <si>
    <t>Задолженность на начало м-ца</t>
  </si>
  <si>
    <t xml:space="preserve">     - по доходам - всего</t>
  </si>
  <si>
    <t xml:space="preserve">     - по взносам в НПФ</t>
  </si>
  <si>
    <t xml:space="preserve">     - по отчислениям на ОСМС</t>
  </si>
  <si>
    <t>Начислено доходов за месяц - всего</t>
  </si>
  <si>
    <t>в т.ч.</t>
  </si>
  <si>
    <t>Сумма исчисленного ИПН - ВСЕГО</t>
  </si>
  <si>
    <t>Сумма исчисленных отчислений на обязательное социальное медицинское страхование</t>
  </si>
  <si>
    <t>Сумма исчисленных социальных отчислений</t>
  </si>
  <si>
    <t>Выплачено доходов за месяц - ВСЕГО</t>
  </si>
  <si>
    <t xml:space="preserve">Задолженность на конец периода по доходам </t>
  </si>
  <si>
    <t xml:space="preserve">Среднесписочная численность наемных работников за месяц (чел) </t>
  </si>
  <si>
    <t xml:space="preserve">Главный бухгалтер  _________________ (_____________)                                         </t>
  </si>
  <si>
    <t>Исполнитель - бухгалтер _________________ ( ______________ )</t>
  </si>
  <si>
    <r>
      <t xml:space="preserve">Налоговый период  - </t>
    </r>
    <r>
      <rPr>
        <b/>
        <sz val="10"/>
        <rFont val="Times New Roman(K)"/>
        <family val="0"/>
      </rPr>
      <t>1-ое и 2-ое полугодия</t>
    </r>
    <r>
      <rPr>
        <sz val="10"/>
        <rFont val="Times New Roman(K)"/>
        <family val="1"/>
      </rPr>
      <t xml:space="preserve"> </t>
    </r>
    <r>
      <rPr>
        <b/>
        <sz val="11"/>
        <rFont val="Times New Roman"/>
        <family val="1"/>
      </rPr>
      <t>2018 года</t>
    </r>
  </si>
  <si>
    <t>Апрель</t>
  </si>
  <si>
    <t>Первое</t>
  </si>
  <si>
    <t>Второе</t>
  </si>
  <si>
    <t>2 - ое полугодие</t>
  </si>
  <si>
    <t>1 - ое полугодие</t>
  </si>
  <si>
    <t xml:space="preserve">Налоговый регистр  по полученным доходам </t>
  </si>
  <si>
    <t xml:space="preserve">из них    </t>
  </si>
  <si>
    <t>Доходы от реализации товаров, работ и услуг-ВСЕГО</t>
  </si>
  <si>
    <t xml:space="preserve">Наименование показателей </t>
  </si>
  <si>
    <t>и контрагентов (покупателей)</t>
  </si>
  <si>
    <t>Прочие виды доходов - ВСЕГО</t>
  </si>
  <si>
    <t>ВСЕГО получено доходов за отчетный период</t>
  </si>
  <si>
    <t>910.001</t>
  </si>
  <si>
    <r>
      <t>№ строки формы</t>
    </r>
    <r>
      <rPr>
        <b/>
        <sz val="10"/>
        <rFont val="Arial"/>
        <family val="2"/>
      </rPr>
      <t xml:space="preserve"> 910.00.</t>
    </r>
  </si>
  <si>
    <t>='НР 910.00.001 Доход'!B7</t>
  </si>
  <si>
    <t xml:space="preserve">Раздел. Исчисление социальных платежей за индивидуального предпринимателя
</t>
  </si>
  <si>
    <t>в том числе: пенсионеры</t>
  </si>
  <si>
    <t xml:space="preserve">                      инвалиды</t>
  </si>
  <si>
    <t>Доходы индивидуального предпринимателя для исчисления социальных отчислений</t>
  </si>
  <si>
    <t>Доходы индивидуального предпринимателя для исчисления обязательных пенсионных взносов</t>
  </si>
  <si>
    <t>Сумма собязаательных пенсионных взносов за ИП к уплате</t>
  </si>
  <si>
    <t>Сумма социальных отчислений к уплате за индивидуального предпринимателя</t>
  </si>
  <si>
    <t>Сумма индивидуального подоходного налога, подлежащая перечислению в бюджет с доходов иностранцев и лиц без гражданства</t>
  </si>
  <si>
    <t>Раздел. Бизнес - идентификационный номер аппарата акимов городов районного значения, сел, поселков,сельских округов</t>
  </si>
  <si>
    <t>Бизнес - идентификационный номер аппарата акимов городов районного значения, сел, поселков, сельских округов по месту нахождения индивидуального предпринимателя</t>
  </si>
  <si>
    <t>Ф.И.О . Должностного лица, принявшего декларацию                             /                     подпись/</t>
  </si>
  <si>
    <t>Ф.И.О. налогоплательщика (руководителя)                                                 /                           подпись/</t>
  </si>
  <si>
    <t xml:space="preserve">     •В предлагаемом шаблоне формы 910.00  ИИН/БИН и наименование налогоплательщика заполняется автоматически из налогового регистра к строке 910.001 "Доходы".  </t>
  </si>
  <si>
    <r>
      <t xml:space="preserve">     •Заполнение налогового периода осуществлено в предлагаемом шаблоне. Вашему вниманию предлагается два шаблона отчета: </t>
    </r>
    <r>
      <rPr>
        <b/>
        <sz val="10"/>
        <color indexed="8"/>
        <rFont val="Arial"/>
        <family val="2"/>
      </rPr>
      <t>за первое полугодие 2018 года,</t>
    </r>
    <r>
      <rPr>
        <sz val="10"/>
        <color indexed="8"/>
        <rFont val="Arial"/>
        <family val="2"/>
      </rPr>
      <t xml:space="preserve"> шаблон которого помещен на листе "910.00 1полугодие" и за </t>
    </r>
    <r>
      <rPr>
        <b/>
        <sz val="10"/>
        <color indexed="8"/>
        <rFont val="Arial"/>
        <family val="2"/>
      </rPr>
      <t>второе полугодие 2018 года</t>
    </r>
    <r>
      <rPr>
        <sz val="10"/>
        <color indexed="8"/>
        <rFont val="Arial"/>
        <family val="2"/>
      </rPr>
      <t>, шаблон которого помещен на листе "910.00 2полугодие"</t>
    </r>
  </si>
  <si>
    <r>
      <t xml:space="preserve">     •Другие строки шаблона отчета Раздела "Общая информация  о налогоплательщике (налоговом агенте) заполняются вами самостоятельно на основании </t>
    </r>
    <r>
      <rPr>
        <b/>
        <sz val="10"/>
        <color indexed="8"/>
        <rFont val="Arial"/>
        <family val="2"/>
      </rPr>
      <t>Правил заполнения отчета</t>
    </r>
    <r>
      <rPr>
        <sz val="10"/>
        <color indexed="8"/>
        <rFont val="Arial"/>
        <family val="2"/>
      </rPr>
      <t xml:space="preserve"> по форме 910.00, утвержденных </t>
    </r>
    <r>
      <rPr>
        <b/>
        <sz val="10"/>
        <color indexed="8"/>
        <rFont val="Arial"/>
        <family val="2"/>
      </rPr>
      <t>Приложением 67 к приказу Министра финансов Республики Казахстан от 12 февраля 2018 года № 166.</t>
    </r>
  </si>
  <si>
    <t xml:space="preserve">     • Строка 910.00.014 в отчетах за 2018 год не заполняется, так как обязательства по уплате взносов на обязательное социальное медицинское страхоыание возникнут только с 1 января 2020 года.</t>
  </si>
  <si>
    <t xml:space="preserve">     • Заполнение шаблона электронной формы осуществляется автоматически с переносом значений из  заполненных налоговых регистров, размещенных на листах "НР 910.00.001 Доход" и "НР 910.00.010-024"</t>
  </si>
  <si>
    <t>УСПЕШНОЙ СДАЧИ ВАШЕЙ НАЛОГОВОЙ ОТЧЕТНОСТИ!</t>
  </si>
  <si>
    <r>
      <t xml:space="preserve">     • </t>
    </r>
    <r>
      <rPr>
        <b/>
        <sz val="10"/>
        <color indexed="8"/>
        <rFont val="Arial"/>
        <family val="2"/>
      </rPr>
      <t>В  таблицах налоговых регистров заполняются только закрашенные в серый цвет ячейки</t>
    </r>
    <r>
      <rPr>
        <sz val="10"/>
        <color indexed="8"/>
        <rFont val="Arial"/>
        <family val="2"/>
      </rPr>
      <t xml:space="preserve">. В остальный ячейках расчет показателей, необходимых для заполнения шаблона формы, производится автоматически по формулам. Имейте это ввиду и </t>
    </r>
    <r>
      <rPr>
        <b/>
        <sz val="10"/>
        <color indexed="8"/>
        <rFont val="Arial"/>
        <family val="2"/>
      </rPr>
      <t>не удалите формулы, чтобы ваш отчет был заполнен правильно и корректно</t>
    </r>
    <r>
      <rPr>
        <sz val="10"/>
        <color indexed="8"/>
        <rFont val="Arial"/>
        <family val="2"/>
      </rPr>
      <t xml:space="preserve">.  </t>
    </r>
  </si>
  <si>
    <t xml:space="preserve">    - по зарплате сотрудников (граждан РК)</t>
  </si>
  <si>
    <t xml:space="preserve">    - по зарплате сотрудников (иностранцев)</t>
  </si>
  <si>
    <t>24-а</t>
  </si>
  <si>
    <t>24-б</t>
  </si>
  <si>
    <t>из них    - по зарплате сотрудников (граждан РК)</t>
  </si>
  <si>
    <t xml:space="preserve">             - по зарплате сотрудников (иностранцев)</t>
  </si>
  <si>
    <t xml:space="preserve">    - по зарплате сотрудников (граждан РК )</t>
  </si>
  <si>
    <t>4-а</t>
  </si>
  <si>
    <t>18-а</t>
  </si>
  <si>
    <t xml:space="preserve">    - по договорам гражданско-правового характера с гражданами РК</t>
  </si>
  <si>
    <t xml:space="preserve">    - по прочим доходам (граждан РК)</t>
  </si>
  <si>
    <t xml:space="preserve">    - по дивидендам, выигрышам, вознаграждениям гражданам РК</t>
  </si>
  <si>
    <t xml:space="preserve">    - по договорам гражданско-правового характера с иностранцами</t>
  </si>
  <si>
    <t xml:space="preserve">    - по дивидендам, выигрышам, вознаграждениям иностранцам</t>
  </si>
  <si>
    <t xml:space="preserve">    - по прочим доходам (иностранцев)</t>
  </si>
  <si>
    <t>Налоговый регистр  по налогам и социальным отчислениям</t>
  </si>
  <si>
    <t xml:space="preserve">    - по зарплате сотрудников  (иностранцев)</t>
  </si>
  <si>
    <t xml:space="preserve">    - по дивидендам, выигрышам, вознаграждениям граждан РК</t>
  </si>
  <si>
    <t xml:space="preserve">    - по зарплате сотрудников  (граждан РК )</t>
  </si>
  <si>
    <t>21-а</t>
  </si>
  <si>
    <t>Эту задолдженность вы не увидите в вашем бухгалтерском учете. Так как ИПН, ОПВ и отчисления на ОСМС полежат уплате в бюджет</t>
  </si>
  <si>
    <t>только с суммы выплаченных доходов, следовательно, если у вас есть задолженность по невыплаченным доходам на 1 число отчетного</t>
  </si>
  <si>
    <t>месяца, - у вас доолжна быть и эта расчетная задолженность (независимо от того, что вы перечислили исчисленные налоги и платежи</t>
  </si>
  <si>
    <t xml:space="preserve">месяца. </t>
  </si>
  <si>
    <t>доходов, по которому и рассчитывается сумма налоговых обязательств по уплате, а разница относится в задолженность на начало отчетного</t>
  </si>
  <si>
    <t xml:space="preserve">в полном объеме). Именно для расчета налоговых обязательств в налоговый регистр включены показатели удельного веса выплаченных </t>
  </si>
  <si>
    <t>Если вы выплачиваете заработную плату в последний день отчетного месяца, то у вас не будет задолженности по невыплаченным доходам,</t>
  </si>
  <si>
    <t>и сумма налоговых обязательств в этом случае будет равняться исчисленным налогам и платежам.</t>
  </si>
  <si>
    <t>Информация по заполнению шаблонов.</t>
  </si>
  <si>
    <r>
      <rPr>
        <b/>
        <sz val="10"/>
        <rFont val="Arial"/>
        <family val="2"/>
      </rPr>
      <t>Приложениями 66 и 67 к приказу Министра финансов РК от 12 февраля 2018 года № 166 утверждена форма 910.00 и правила ее составления.</t>
    </r>
    <r>
      <rPr>
        <sz val="10"/>
        <rFont val="Arial"/>
        <family val="2"/>
      </rPr>
      <t xml:space="preserve">
Правила составления налоговой отчетности «Упрощенная декларация для субъектов малого бизнеса (форма 910.00)» (далее - Правила) разработаны в соответствии с Кодексом Республики Казахстан от 25 декабря 2017 года «О налогах и других обязательных платежах в бюджет» (Налоговый кодекс) и определяют порядок составления формы налоговой отчетности «Упрощенная декларация для субъектов малого бизнеса» (далее - декларация), предназначенной для исчисления индивидуального (корпоративного) подоходного и социального налогов, индивидуального подоходного налога с доходов, облагаемых у источника выплаты (далее - ИПН) и социальных платежей. Декларация составляется субъектами малого бизнеса, применяющими специальный налоговый режим на основе упрощенной декларации.</t>
    </r>
  </si>
  <si>
    <t>Для ТОО, применяющего СНР на основе упрощенной декларации согласно подпункту 2 пункта 2 статьи 683 Налогового кодекса, по полугодиям 2018 года установлен максимальный предел дохода в размере 2 044 МРЗП (на полугодие - 57 812 496 тенге). При возникновении случаев несоответствия условиям применения специального налогового режима, установленным статьей 683 Налогового кодекса, доход налогоплательщика, полученный с даты начала применения общеустановленного или иного специального налогового режима, подлежит налогообложению соответственно в общеустановленном порядке или порядке, установленном иным специальным налоговым режимом.                                           Согласно пункту 2 статьи 684 Налогового кодекса, налоговым периодом для применения налогового режима на основе упрощенной декларации является полугодие.</t>
  </si>
  <si>
    <t>19-а</t>
  </si>
  <si>
    <t>20-а</t>
  </si>
  <si>
    <t>910.00.003 А</t>
  </si>
  <si>
    <t>910.00.003 В</t>
  </si>
  <si>
    <t>В отчете округлить до целого числа</t>
  </si>
  <si>
    <t>В случае, если стр.910.00.004 больше 56 568 тенге</t>
  </si>
  <si>
    <t>Если число отрицательное, то в отчете = 0</t>
  </si>
  <si>
    <r>
      <t xml:space="preserve">Налоговый период  - </t>
    </r>
    <r>
      <rPr>
        <b/>
        <sz val="10"/>
        <rFont val="Times New Roman"/>
        <family val="1"/>
      </rPr>
      <t>1-ое и 2-ое полугодия</t>
    </r>
    <r>
      <rPr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2018 года</t>
    </r>
  </si>
  <si>
    <r>
      <t>№ строки форм</t>
    </r>
    <r>
      <rPr>
        <b/>
        <sz val="10"/>
        <rFont val="Times New Roman"/>
        <family val="1"/>
      </rPr>
      <t xml:space="preserve"> 200.00.</t>
    </r>
    <r>
      <rPr>
        <sz val="10"/>
        <rFont val="Times New Roman"/>
        <family val="1"/>
      </rPr>
      <t xml:space="preserve"> и </t>
    </r>
    <r>
      <rPr>
        <b/>
        <sz val="10"/>
        <rFont val="Times New Roman"/>
        <family val="1"/>
      </rPr>
      <t>200.01.</t>
    </r>
  </si>
  <si>
    <r>
      <t xml:space="preserve">  </t>
    </r>
    <r>
      <rPr>
        <b/>
        <sz val="10"/>
        <rFont val="Times New Roman"/>
        <family val="1"/>
      </rPr>
      <t xml:space="preserve">   - по ИПН по гражданам РК</t>
    </r>
  </si>
  <si>
    <r>
      <t xml:space="preserve">  </t>
    </r>
    <r>
      <rPr>
        <b/>
        <sz val="10"/>
        <rFont val="Times New Roman"/>
        <family val="1"/>
      </rPr>
      <t xml:space="preserve">   - по ИПН по иностранцам и лицам без гражданства</t>
    </r>
  </si>
  <si>
    <r>
      <t>Сумма начисленных обязательных пенсионных взносов в ЕНПФ</t>
    </r>
    <r>
      <rPr>
        <sz val="10"/>
        <rFont val="Times New Roman"/>
        <family val="1"/>
      </rPr>
      <t xml:space="preserve"> (</t>
    </r>
    <r>
      <rPr>
        <sz val="8"/>
        <rFont val="Times New Roman"/>
        <family val="1"/>
      </rPr>
      <t>от начисленных сотрудников граждан РК)</t>
    </r>
  </si>
  <si>
    <r>
      <t>Сумма начисленных обязательных пенсионных взносов в ЕНПФ</t>
    </r>
    <r>
      <rPr>
        <sz val="10"/>
        <rFont val="Times New Roman"/>
        <family val="1"/>
      </rPr>
      <t xml:space="preserve"> (</t>
    </r>
    <r>
      <rPr>
        <sz val="8"/>
        <rFont val="Times New Roman"/>
        <family val="1"/>
      </rPr>
      <t>от начисленных доходов сотрудников иностранцев)</t>
    </r>
  </si>
  <si>
    <r>
      <t>Сумма начисленных обязательных профессиональных взносов в ЕНПФ</t>
    </r>
    <r>
      <rPr>
        <sz val="10"/>
        <rFont val="Times New Roman"/>
        <family val="1"/>
      </rPr>
      <t xml:space="preserve"> (</t>
    </r>
    <r>
      <rPr>
        <sz val="8"/>
        <rFont val="Times New Roman"/>
        <family val="1"/>
      </rPr>
      <t>от начисл.доходов)</t>
    </r>
  </si>
  <si>
    <r>
      <t xml:space="preserve">Начисленные доходы, с которых удерживаются (начисляются) взносы в ЕНПФ </t>
    </r>
    <r>
      <rPr>
        <sz val="10"/>
        <rFont val="Times New Roman"/>
        <family val="1"/>
      </rPr>
      <t xml:space="preserve"> (стр.4 /0,10)</t>
    </r>
  </si>
  <si>
    <r>
      <t xml:space="preserve">Начисленные доходы, на которые начисляются обязательные профессиональные пенсионные взносы в ЕНПФ </t>
    </r>
    <r>
      <rPr>
        <sz val="10"/>
        <rFont val="Times New Roman"/>
        <family val="1"/>
      </rPr>
      <t xml:space="preserve"> (стр.5 /0,05)</t>
    </r>
  </si>
  <si>
    <r>
      <t xml:space="preserve">Начисленные доходы, на которые начисляются отчисления на ОСМС </t>
    </r>
    <r>
      <rPr>
        <sz val="10"/>
        <rFont val="Times New Roman"/>
        <family val="1"/>
      </rPr>
      <t xml:space="preserve"> (стр.6 /0,015)</t>
    </r>
  </si>
  <si>
    <r>
      <t xml:space="preserve">Начисленные доходы, с которых исчисляется  социальные отчисления </t>
    </r>
    <r>
      <rPr>
        <sz val="10"/>
        <rFont val="Times New Roman"/>
        <family val="1"/>
      </rPr>
      <t>(стр.11 / 0,035)</t>
    </r>
  </si>
  <si>
    <r>
      <t xml:space="preserve">Причитается доходов к выплате </t>
    </r>
    <r>
      <rPr>
        <sz val="11"/>
        <rFont val="Times New Roman"/>
        <family val="1"/>
      </rPr>
      <t xml:space="preserve"> (стр.1+стр.2-стр.3-стр.4)</t>
    </r>
  </si>
  <si>
    <r>
      <t xml:space="preserve">Удельный вес выплаченных доходов к доходам, причитающимся к выплате </t>
    </r>
    <r>
      <rPr>
        <sz val="10"/>
        <rFont val="Times New Roman"/>
        <family val="1"/>
      </rPr>
      <t>(стр.15 : стр.14)</t>
    </r>
  </si>
  <si>
    <r>
      <t xml:space="preserve">    - по договорам ГПХ, дивидендам, выигрышам и прочим доходам (</t>
    </r>
    <r>
      <rPr>
        <b/>
        <sz val="10"/>
        <rFont val="Times New Roman"/>
        <family val="1"/>
      </rPr>
      <t>Примечание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задолженности по доходам, кроме зарплаты не предусматривается. То есть ИПН пр прочим доходам считается к упате в  полном размере</t>
    </r>
    <r>
      <rPr>
        <sz val="10"/>
        <rFont val="Times New Roman"/>
        <family val="1"/>
      </rPr>
      <t>)</t>
    </r>
  </si>
  <si>
    <r>
      <t xml:space="preserve">Сумма ИПН, подлежащая перечислению в бюджет за граждан РК </t>
    </r>
    <r>
      <rPr>
        <sz val="10"/>
        <rFont val="Times New Roman"/>
        <family val="1"/>
      </rPr>
      <t>((стр.1+стр.3) * стр.17)</t>
    </r>
  </si>
  <si>
    <r>
      <t xml:space="preserve">Сумма ИПН, подлежащая перечислению в бюджет за иностранцев </t>
    </r>
    <r>
      <rPr>
        <sz val="10"/>
        <rFont val="Times New Roman"/>
        <family val="1"/>
      </rPr>
      <t>((стр.1+стр.3) * стр.17)</t>
    </r>
  </si>
  <si>
    <r>
      <t>Сумма взносов в ЕНПФ, подлежащая перечислению</t>
    </r>
    <r>
      <rPr>
        <sz val="10"/>
        <rFont val="Times New Roman"/>
        <family val="1"/>
      </rPr>
      <t xml:space="preserve"> ((стр.1+стр.4) * стр.17)</t>
    </r>
  </si>
  <si>
    <r>
      <t xml:space="preserve">Сумма выплаченных доходов, с которых удержаны ОПВ </t>
    </r>
    <r>
      <rPr>
        <sz val="10"/>
        <rFont val="Times New Roman"/>
        <family val="1"/>
      </rPr>
      <t xml:space="preserve"> (стр.19 / 0,1)</t>
    </r>
  </si>
  <si>
    <r>
      <t xml:space="preserve">Сумма отчислений на ОСМС, подлежащая перечислению в фонд </t>
    </r>
    <r>
      <rPr>
        <sz val="10"/>
        <rFont val="Times New Roman"/>
        <family val="1"/>
      </rPr>
      <t>((ст.1+стр.6)*стр.17)</t>
    </r>
  </si>
  <si>
    <r>
      <t>Сумма выплаченных доходов, на которые исчислены отчисления на ОСМС (</t>
    </r>
    <r>
      <rPr>
        <sz val="10"/>
        <rFont val="Times New Roman"/>
        <family val="1"/>
      </rPr>
      <t>стр.20 / 0,015</t>
    </r>
    <r>
      <rPr>
        <b/>
        <sz val="10"/>
        <rFont val="Times New Roman"/>
        <family val="1"/>
      </rPr>
      <t>)</t>
    </r>
  </si>
  <si>
    <r>
      <t xml:space="preserve">Задолженность на конец периода по ИПН, исчисленного на доходы граждан РК </t>
    </r>
    <r>
      <rPr>
        <sz val="10"/>
        <rFont val="Times New Roman"/>
        <family val="1"/>
      </rPr>
      <t xml:space="preserve"> (стр.1 + стр.3 – стр.18)</t>
    </r>
  </si>
  <si>
    <r>
      <t xml:space="preserve">Задолженность на конец периода по ИПН, исчисленного на доходы иностранцев </t>
    </r>
    <r>
      <rPr>
        <sz val="10"/>
        <rFont val="Times New Roman"/>
        <family val="1"/>
      </rPr>
      <t xml:space="preserve"> (стр.1 + стр.3 – стр.18-а)</t>
    </r>
  </si>
  <si>
    <r>
      <t xml:space="preserve">Задолженность на конец периода по взносам в НПФ </t>
    </r>
    <r>
      <rPr>
        <sz val="10"/>
        <rFont val="Times New Roman"/>
        <family val="1"/>
      </rPr>
      <t xml:space="preserve">  (стр.1 + стр.4 – стр.19)</t>
    </r>
  </si>
  <si>
    <r>
      <t xml:space="preserve">Задолженность на конец периода по отчислениям на ОСМС </t>
    </r>
    <r>
      <rPr>
        <sz val="10"/>
        <rFont val="Times New Roman"/>
        <family val="1"/>
      </rPr>
      <t xml:space="preserve">  (стр.1 + стр.6 – стр.20)</t>
    </r>
  </si>
  <si>
    <r>
      <rPr>
        <b/>
        <u val="single"/>
        <sz val="10"/>
        <color indexed="10"/>
        <rFont val="Times New Roman"/>
        <family val="1"/>
      </rPr>
      <t>ПРИМЕЧАНИЕ: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 начале таблицы налогового регистра внесены показатели задолженности по доходам, налогам и социальным платежам.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</si>
</sst>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b/>
      <sz val="10"/>
      <color indexed="9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Times New Roman(K)"/>
      <family val="1"/>
    </font>
    <font>
      <b/>
      <sz val="12"/>
      <name val="Times New Roman(K)"/>
      <family val="0"/>
    </font>
    <font>
      <b/>
      <sz val="11"/>
      <name val="Times New Roman(K)"/>
      <family val="1"/>
    </font>
    <font>
      <b/>
      <sz val="10"/>
      <name val="Times New Roman(K)"/>
      <family val="0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8"/>
      <color indexed="9"/>
      <name val="Arial Cyr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4"/>
      <color indexed="2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 Cyr"/>
      <family val="2"/>
    </font>
    <font>
      <sz val="10"/>
      <color rgb="FF000000"/>
      <name val="Arial"/>
      <family val="2"/>
    </font>
    <font>
      <b/>
      <sz val="14"/>
      <color rgb="FFFF0000"/>
      <name val="Calibri"/>
      <family val="2"/>
    </font>
    <font>
      <b/>
      <sz val="10"/>
      <color theme="0"/>
      <name val="Arial Cyr"/>
      <family val="0"/>
    </font>
    <font>
      <b/>
      <i/>
      <sz val="12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5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0" fillId="0" borderId="10" xfId="0" applyBorder="1" applyAlignment="1" applyProtection="1">
      <alignment/>
      <protection locked="0"/>
    </xf>
    <xf numFmtId="0" fontId="76" fillId="0" borderId="0" xfId="0" applyFont="1" applyFill="1" applyAlignment="1">
      <alignment horizontal="left" wrapText="1"/>
    </xf>
    <xf numFmtId="0" fontId="77" fillId="0" borderId="0" xfId="0" applyFont="1" applyAlignment="1">
      <alignment wrapText="1"/>
    </xf>
    <xf numFmtId="0" fontId="0" fillId="34" borderId="10" xfId="0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78" fillId="35" borderId="11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75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 applyProtection="1">
      <alignment horizontal="center" vertical="center"/>
      <protection locked="0"/>
    </xf>
    <xf numFmtId="0" fontId="78" fillId="35" borderId="10" xfId="0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5" fillId="3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36" borderId="15" xfId="0" applyFill="1" applyBorder="1" applyAlignment="1" applyProtection="1">
      <alignment horizontal="left" vertical="center" wrapText="1"/>
      <protection locked="0"/>
    </xf>
    <xf numFmtId="0" fontId="3" fillId="36" borderId="0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3" fillId="36" borderId="0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wrapText="1"/>
    </xf>
    <xf numFmtId="0" fontId="0" fillId="36" borderId="0" xfId="0" applyFill="1" applyBorder="1" applyAlignment="1" applyProtection="1">
      <alignment/>
      <protection locked="0"/>
    </xf>
    <xf numFmtId="0" fontId="6" fillId="36" borderId="15" xfId="0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3" fontId="0" fillId="36" borderId="0" xfId="0" applyNumberFormat="1" applyFont="1" applyFill="1" applyBorder="1" applyAlignment="1" applyProtection="1">
      <alignment horizontal="right" vertical="center"/>
      <protection hidden="1"/>
    </xf>
    <xf numFmtId="0" fontId="3" fillId="36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3" fontId="15" fillId="0" borderId="19" xfId="0" applyNumberFormat="1" applyFont="1" applyBorder="1" applyAlignment="1" applyProtection="1">
      <alignment horizontal="left" vertical="center"/>
      <protection locked="0"/>
    </xf>
    <xf numFmtId="3" fontId="15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5" fillId="37" borderId="20" xfId="0" applyFont="1" applyFill="1" applyBorder="1" applyAlignment="1">
      <alignment/>
    </xf>
    <xf numFmtId="0" fontId="1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37" borderId="22" xfId="0" applyFont="1" applyFill="1" applyBorder="1" applyAlignment="1">
      <alignment horizontal="center"/>
    </xf>
    <xf numFmtId="0" fontId="5" fillId="37" borderId="22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37" borderId="28" xfId="0" applyNumberFormat="1" applyFont="1" applyFill="1" applyBorder="1" applyAlignment="1">
      <alignment horizontal="center"/>
    </xf>
    <xf numFmtId="3" fontId="4" fillId="37" borderId="3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/>
    </xf>
    <xf numFmtId="3" fontId="5" fillId="37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4" fillId="34" borderId="32" xfId="0" applyFont="1" applyFill="1" applyBorder="1" applyAlignment="1">
      <alignment horizontal="center" vertical="center" wrapText="1"/>
    </xf>
    <xf numFmtId="3" fontId="4" fillId="0" borderId="3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37" borderId="32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4" fillId="0" borderId="19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5" fillId="38" borderId="33" xfId="0" applyNumberFormat="1" applyFont="1" applyFill="1" applyBorder="1" applyAlignment="1">
      <alignment/>
    </xf>
    <xf numFmtId="3" fontId="5" fillId="38" borderId="15" xfId="0" applyNumberFormat="1" applyFont="1" applyFill="1" applyBorder="1" applyAlignment="1">
      <alignment/>
    </xf>
    <xf numFmtId="3" fontId="5" fillId="38" borderId="19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3" fontId="5" fillId="38" borderId="31" xfId="0" applyNumberFormat="1" applyFont="1" applyFill="1" applyBorder="1" applyAlignment="1">
      <alignment/>
    </xf>
    <xf numFmtId="3" fontId="66" fillId="38" borderId="33" xfId="0" applyNumberFormat="1" applyFont="1" applyFill="1" applyBorder="1" applyAlignment="1">
      <alignment/>
    </xf>
    <xf numFmtId="3" fontId="0" fillId="38" borderId="19" xfId="0" applyNumberFormat="1" applyFill="1" applyBorder="1" applyAlignment="1">
      <alignment/>
    </xf>
    <xf numFmtId="3" fontId="0" fillId="38" borderId="31" xfId="0" applyNumberFormat="1" applyFill="1" applyBorder="1" applyAlignment="1">
      <alignment/>
    </xf>
    <xf numFmtId="3" fontId="66" fillId="38" borderId="19" xfId="0" applyNumberFormat="1" applyFont="1" applyFill="1" applyBorder="1" applyAlignment="1">
      <alignment/>
    </xf>
    <xf numFmtId="3" fontId="66" fillId="38" borderId="31" xfId="0" applyNumberFormat="1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6" borderId="0" xfId="0" applyFill="1" applyBorder="1" applyAlignment="1" applyProtection="1">
      <alignment horizontal="right"/>
      <protection hidden="1"/>
    </xf>
    <xf numFmtId="0" fontId="6" fillId="36" borderId="12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75" fillId="36" borderId="0" xfId="0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right" vertical="center"/>
    </xf>
    <xf numFmtId="0" fontId="75" fillId="33" borderId="10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/>
    </xf>
    <xf numFmtId="1" fontId="2" fillId="36" borderId="0" xfId="0" applyNumberFormat="1" applyFont="1" applyFill="1" applyBorder="1" applyAlignment="1" applyProtection="1">
      <alignment/>
      <protection hidden="1"/>
    </xf>
    <xf numFmtId="1" fontId="2" fillId="36" borderId="0" xfId="0" applyNumberFormat="1" applyFont="1" applyFill="1" applyBorder="1" applyAlignment="1">
      <alignment/>
    </xf>
    <xf numFmtId="0" fontId="78" fillId="36" borderId="0" xfId="0" applyFont="1" applyFill="1" applyBorder="1" applyAlignment="1">
      <alignment horizontal="center"/>
    </xf>
    <xf numFmtId="0" fontId="75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vertical="center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>
      <alignment horizontal="right"/>
    </xf>
    <xf numFmtId="0" fontId="0" fillId="34" borderId="34" xfId="0" applyFill="1" applyBorder="1" applyAlignment="1">
      <alignment horizontal="right"/>
    </xf>
    <xf numFmtId="0" fontId="0" fillId="34" borderId="35" xfId="0" applyFill="1" applyBorder="1" applyAlignment="1">
      <alignment horizontal="right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36" borderId="36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 horizontal="center"/>
      <protection locked="0"/>
    </xf>
    <xf numFmtId="0" fontId="0" fillId="36" borderId="38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left" vertical="center"/>
      <protection locked="0"/>
    </xf>
    <xf numFmtId="0" fontId="0" fillId="36" borderId="17" xfId="0" applyFill="1" applyBorder="1" applyAlignment="1">
      <alignment horizontal="right"/>
    </xf>
    <xf numFmtId="0" fontId="0" fillId="36" borderId="17" xfId="0" applyFill="1" applyBorder="1" applyAlignment="1">
      <alignment horizontal="right" vertical="center"/>
    </xf>
    <xf numFmtId="1" fontId="2" fillId="36" borderId="17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3" fillId="36" borderId="14" xfId="0" applyFont="1" applyFill="1" applyBorder="1" applyAlignment="1">
      <alignment/>
    </xf>
    <xf numFmtId="0" fontId="3" fillId="36" borderId="39" xfId="0" applyFont="1" applyFill="1" applyBorder="1" applyAlignment="1">
      <alignment/>
    </xf>
    <xf numFmtId="0" fontId="3" fillId="36" borderId="40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79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19" fillId="0" borderId="0" xfId="0" applyFont="1" applyAlignment="1">
      <alignment/>
    </xf>
    <xf numFmtId="3" fontId="4" fillId="37" borderId="20" xfId="0" applyNumberFormat="1" applyFont="1" applyFill="1" applyBorder="1" applyAlignment="1">
      <alignment horizontal="center"/>
    </xf>
    <xf numFmtId="3" fontId="58" fillId="38" borderId="33" xfId="0" applyNumberFormat="1" applyFont="1" applyFill="1" applyBorder="1" applyAlignment="1">
      <alignment/>
    </xf>
    <xf numFmtId="3" fontId="0" fillId="38" borderId="19" xfId="0" applyNumberFormat="1" applyFont="1" applyFill="1" applyBorder="1" applyAlignment="1">
      <alignment/>
    </xf>
    <xf numFmtId="3" fontId="0" fillId="38" borderId="31" xfId="0" applyNumberFormat="1" applyFont="1" applyFill="1" applyBorder="1" applyAlignment="1">
      <alignment/>
    </xf>
    <xf numFmtId="3" fontId="58" fillId="38" borderId="19" xfId="0" applyNumberFormat="1" applyFont="1" applyFill="1" applyBorder="1" applyAlignment="1">
      <alignment/>
    </xf>
    <xf numFmtId="3" fontId="58" fillId="38" borderId="31" xfId="0" applyNumberFormat="1" applyFont="1" applyFill="1" applyBorder="1" applyAlignment="1">
      <alignment/>
    </xf>
    <xf numFmtId="3" fontId="19" fillId="37" borderId="41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39" borderId="41" xfId="0" applyFont="1" applyFill="1" applyBorder="1" applyAlignment="1">
      <alignment horizontal="center"/>
    </xf>
    <xf numFmtId="3" fontId="19" fillId="0" borderId="24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3" fontId="22" fillId="36" borderId="0" xfId="0" applyNumberFormat="1" applyFont="1" applyFill="1" applyBorder="1" applyAlignment="1">
      <alignment horizontal="right" vertical="center"/>
    </xf>
    <xf numFmtId="0" fontId="22" fillId="36" borderId="0" xfId="0" applyNumberFormat="1" applyFont="1" applyFill="1" applyBorder="1" applyAlignment="1">
      <alignment horizontal="right" vertical="center"/>
    </xf>
    <xf numFmtId="0" fontId="22" fillId="0" borderId="17" xfId="0" applyNumberFormat="1" applyFont="1" applyBorder="1" applyAlignment="1">
      <alignment horizontal="right" vertical="center"/>
    </xf>
    <xf numFmtId="0" fontId="22" fillId="36" borderId="0" xfId="0" applyNumberFormat="1" applyFont="1" applyFill="1" applyBorder="1" applyAlignment="1" applyProtection="1">
      <alignment horizontal="right" vertical="center" wrapText="1"/>
      <protection hidden="1"/>
    </xf>
    <xf numFmtId="0" fontId="22" fillId="36" borderId="17" xfId="0" applyFont="1" applyFill="1" applyBorder="1" applyAlignment="1">
      <alignment horizontal="right" vertical="center" wrapText="1"/>
    </xf>
    <xf numFmtId="0" fontId="22" fillId="36" borderId="0" xfId="0" applyFont="1" applyFill="1" applyBorder="1" applyAlignment="1">
      <alignment horizontal="right" vertical="center"/>
    </xf>
    <xf numFmtId="0" fontId="22" fillId="36" borderId="17" xfId="0" applyFont="1" applyFill="1" applyBorder="1" applyAlignment="1">
      <alignment horizontal="right" vertical="center"/>
    </xf>
    <xf numFmtId="1" fontId="22" fillId="36" borderId="0" xfId="0" applyNumberFormat="1" applyFont="1" applyFill="1" applyBorder="1" applyAlignment="1" applyProtection="1">
      <alignment vertical="center"/>
      <protection hidden="1"/>
    </xf>
    <xf numFmtId="0" fontId="22" fillId="36" borderId="0" xfId="0" applyFont="1" applyFill="1" applyBorder="1" applyAlignment="1">
      <alignment/>
    </xf>
    <xf numFmtId="0" fontId="22" fillId="36" borderId="17" xfId="0" applyFont="1" applyFill="1" applyBorder="1" applyAlignment="1">
      <alignment/>
    </xf>
    <xf numFmtId="0" fontId="22" fillId="36" borderId="0" xfId="0" applyFont="1" applyFill="1" applyBorder="1" applyAlignment="1" applyProtection="1">
      <alignment vertical="center"/>
      <protection hidden="1"/>
    </xf>
    <xf numFmtId="1" fontId="22" fillId="36" borderId="0" xfId="0" applyNumberFormat="1" applyFont="1" applyFill="1" applyBorder="1" applyAlignment="1" applyProtection="1">
      <alignment/>
      <protection hidden="1"/>
    </xf>
    <xf numFmtId="1" fontId="22" fillId="36" borderId="0" xfId="0" applyNumberFormat="1" applyFont="1" applyFill="1" applyBorder="1" applyAlignment="1">
      <alignment/>
    </xf>
    <xf numFmtId="1" fontId="22" fillId="36" borderId="17" xfId="0" applyNumberFormat="1" applyFont="1" applyFill="1" applyBorder="1" applyAlignment="1">
      <alignment/>
    </xf>
    <xf numFmtId="1" fontId="21" fillId="36" borderId="0" xfId="0" applyNumberFormat="1" applyFont="1" applyFill="1" applyBorder="1" applyAlignment="1" applyProtection="1">
      <alignment/>
      <protection hidden="1"/>
    </xf>
    <xf numFmtId="1" fontId="21" fillId="36" borderId="0" xfId="0" applyNumberFormat="1" applyFont="1" applyFill="1" applyBorder="1" applyAlignment="1">
      <alignment/>
    </xf>
    <xf numFmtId="1" fontId="21" fillId="36" borderId="17" xfId="0" applyNumberFormat="1" applyFont="1" applyFill="1" applyBorder="1" applyAlignment="1">
      <alignment/>
    </xf>
    <xf numFmtId="0" fontId="22" fillId="36" borderId="0" xfId="0" applyFont="1" applyFill="1" applyBorder="1" applyAlignment="1" applyProtection="1">
      <alignment horizontal="right" vertical="center" wrapText="1"/>
      <protection locked="0"/>
    </xf>
    <xf numFmtId="0" fontId="22" fillId="36" borderId="0" xfId="0" applyFont="1" applyFill="1" applyBorder="1" applyAlignment="1">
      <alignment horizontal="right"/>
    </xf>
    <xf numFmtId="0" fontId="22" fillId="36" borderId="17" xfId="0" applyFont="1" applyFill="1" applyBorder="1" applyAlignment="1">
      <alignment horizontal="right"/>
    </xf>
    <xf numFmtId="1" fontId="22" fillId="36" borderId="0" xfId="0" applyNumberFormat="1" applyFont="1" applyFill="1" applyBorder="1" applyAlignment="1">
      <alignment horizontal="right"/>
    </xf>
    <xf numFmtId="1" fontId="22" fillId="36" borderId="17" xfId="0" applyNumberFormat="1" applyFont="1" applyFill="1" applyBorder="1" applyAlignment="1">
      <alignment horizontal="right"/>
    </xf>
    <xf numFmtId="1" fontId="22" fillId="36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0" fontId="23" fillId="0" borderId="31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3" fontId="17" fillId="0" borderId="19" xfId="0" applyNumberFormat="1" applyFont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6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9" fillId="37" borderId="20" xfId="0" applyFont="1" applyFill="1" applyBorder="1" applyAlignment="1">
      <alignment/>
    </xf>
    <xf numFmtId="0" fontId="26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37" borderId="22" xfId="0" applyFont="1" applyFill="1" applyBorder="1" applyAlignment="1">
      <alignment horizontal="center"/>
    </xf>
    <xf numFmtId="0" fontId="9" fillId="37" borderId="22" xfId="0" applyFont="1" applyFill="1" applyBorder="1" applyAlignment="1">
      <alignment/>
    </xf>
    <xf numFmtId="0" fontId="24" fillId="0" borderId="45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 horizontal="center"/>
    </xf>
    <xf numFmtId="3" fontId="24" fillId="0" borderId="29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3" fontId="24" fillId="37" borderId="28" xfId="0" applyNumberFormat="1" applyFont="1" applyFill="1" applyBorder="1" applyAlignment="1">
      <alignment horizontal="center"/>
    </xf>
    <xf numFmtId="3" fontId="24" fillId="37" borderId="3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9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34" borderId="32" xfId="0" applyFont="1" applyFill="1" applyBorder="1" applyAlignment="1">
      <alignment horizontal="center"/>
    </xf>
    <xf numFmtId="3" fontId="9" fillId="0" borderId="33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9" fillId="0" borderId="31" xfId="0" applyFont="1" applyBorder="1" applyAlignment="1">
      <alignment/>
    </xf>
    <xf numFmtId="3" fontId="9" fillId="40" borderId="33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37" borderId="30" xfId="0" applyNumberFormat="1" applyFont="1" applyFill="1" applyBorder="1" applyAlignment="1">
      <alignment horizontal="center"/>
    </xf>
    <xf numFmtId="0" fontId="24" fillId="34" borderId="32" xfId="0" applyFont="1" applyFill="1" applyBorder="1" applyAlignment="1">
      <alignment horizontal="center" vertical="center" wrapText="1"/>
    </xf>
    <xf numFmtId="3" fontId="80" fillId="0" borderId="33" xfId="0" applyNumberFormat="1" applyFont="1" applyBorder="1" applyAlignment="1">
      <alignment/>
    </xf>
    <xf numFmtId="0" fontId="9" fillId="34" borderId="32" xfId="0" applyFont="1" applyFill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37" borderId="32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81" fillId="40" borderId="33" xfId="0" applyNumberFormat="1" applyFont="1" applyFill="1" applyBorder="1" applyAlignment="1">
      <alignment/>
    </xf>
    <xf numFmtId="3" fontId="81" fillId="40" borderId="19" xfId="0" applyNumberFormat="1" applyFont="1" applyFill="1" applyBorder="1" applyAlignment="1">
      <alignment/>
    </xf>
    <xf numFmtId="3" fontId="81" fillId="40" borderId="31" xfId="0" applyNumberFormat="1" applyFont="1" applyFill="1" applyBorder="1" applyAlignment="1">
      <alignment/>
    </xf>
    <xf numFmtId="3" fontId="9" fillId="37" borderId="32" xfId="0" applyNumberFormat="1" applyFont="1" applyFill="1" applyBorder="1" applyAlignment="1">
      <alignment horizontal="center"/>
    </xf>
    <xf numFmtId="3" fontId="82" fillId="40" borderId="33" xfId="0" applyNumberFormat="1" applyFont="1" applyFill="1" applyBorder="1" applyAlignment="1">
      <alignment/>
    </xf>
    <xf numFmtId="3" fontId="82" fillId="40" borderId="19" xfId="0" applyNumberFormat="1" applyFont="1" applyFill="1" applyBorder="1" applyAlignment="1">
      <alignment/>
    </xf>
    <xf numFmtId="3" fontId="82" fillId="40" borderId="31" xfId="0" applyNumberFormat="1" applyFont="1" applyFill="1" applyBorder="1" applyAlignment="1">
      <alignment/>
    </xf>
    <xf numFmtId="0" fontId="9" fillId="34" borderId="30" xfId="0" applyFont="1" applyFill="1" applyBorder="1" applyAlignment="1">
      <alignment horizontal="center"/>
    </xf>
    <xf numFmtId="3" fontId="81" fillId="40" borderId="15" xfId="0" applyNumberFormat="1" applyFont="1" applyFill="1" applyBorder="1" applyAlignment="1">
      <alignment/>
    </xf>
    <xf numFmtId="3" fontId="82" fillId="40" borderId="15" xfId="0" applyNumberFormat="1" applyFont="1" applyFill="1" applyBorder="1" applyAlignment="1">
      <alignment/>
    </xf>
    <xf numFmtId="0" fontId="24" fillId="0" borderId="31" xfId="0" applyFont="1" applyBorder="1" applyAlignment="1">
      <alignment wrapText="1"/>
    </xf>
    <xf numFmtId="3" fontId="24" fillId="40" borderId="33" xfId="0" applyNumberFormat="1" applyFont="1" applyFill="1" applyBorder="1" applyAlignment="1">
      <alignment/>
    </xf>
    <xf numFmtId="3" fontId="24" fillId="40" borderId="15" xfId="0" applyNumberFormat="1" applyFont="1" applyFill="1" applyBorder="1" applyAlignment="1">
      <alignment/>
    </xf>
    <xf numFmtId="3" fontId="24" fillId="40" borderId="19" xfId="0" applyNumberFormat="1" applyFont="1" applyFill="1" applyBorder="1" applyAlignment="1">
      <alignment/>
    </xf>
    <xf numFmtId="0" fontId="24" fillId="0" borderId="31" xfId="0" applyFont="1" applyBorder="1" applyAlignment="1">
      <alignment horizontal="center"/>
    </xf>
    <xf numFmtId="0" fontId="24" fillId="0" borderId="31" xfId="0" applyFont="1" applyBorder="1" applyAlignment="1">
      <alignment vertical="center" wrapText="1"/>
    </xf>
    <xf numFmtId="0" fontId="24" fillId="34" borderId="32" xfId="0" applyFont="1" applyFill="1" applyBorder="1" applyAlignment="1">
      <alignment horizontal="left"/>
    </xf>
    <xf numFmtId="0" fontId="24" fillId="0" borderId="31" xfId="0" applyFont="1" applyBorder="1" applyAlignment="1">
      <alignment vertical="top" wrapText="1"/>
    </xf>
    <xf numFmtId="0" fontId="24" fillId="34" borderId="30" xfId="0" applyFont="1" applyFill="1" applyBorder="1" applyAlignment="1">
      <alignment horizontal="center" vertical="top" wrapText="1"/>
    </xf>
    <xf numFmtId="3" fontId="24" fillId="0" borderId="15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0" fontId="24" fillId="34" borderId="32" xfId="0" applyFont="1" applyFill="1" applyBorder="1" applyAlignment="1">
      <alignment horizontal="center" vertical="top" wrapText="1"/>
    </xf>
    <xf numFmtId="0" fontId="24" fillId="34" borderId="46" xfId="0" applyFont="1" applyFill="1" applyBorder="1" applyAlignment="1">
      <alignment horizontal="center"/>
    </xf>
    <xf numFmtId="3" fontId="24" fillId="0" borderId="33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19" xfId="0" applyNumberFormat="1" applyFont="1" applyBorder="1" applyAlignment="1">
      <alignment horizontal="right" vertical="center"/>
    </xf>
    <xf numFmtId="3" fontId="24" fillId="41" borderId="19" xfId="0" applyNumberFormat="1" applyFont="1" applyFill="1" applyBorder="1" applyAlignment="1">
      <alignment/>
    </xf>
    <xf numFmtId="3" fontId="24" fillId="41" borderId="33" xfId="0" applyNumberFormat="1" applyFont="1" applyFill="1" applyBorder="1" applyAlignment="1">
      <alignment/>
    </xf>
    <xf numFmtId="3" fontId="24" fillId="41" borderId="15" xfId="0" applyNumberFormat="1" applyFont="1" applyFill="1" applyBorder="1" applyAlignment="1">
      <alignment/>
    </xf>
    <xf numFmtId="0" fontId="17" fillId="0" borderId="31" xfId="0" applyFont="1" applyBorder="1" applyAlignment="1">
      <alignment wrapText="1"/>
    </xf>
    <xf numFmtId="0" fontId="9" fillId="0" borderId="31" xfId="0" applyFont="1" applyBorder="1" applyAlignment="1">
      <alignment horizontal="center"/>
    </xf>
    <xf numFmtId="0" fontId="24" fillId="0" borderId="47" xfId="0" applyFont="1" applyBorder="1" applyAlignment="1">
      <alignment/>
    </xf>
    <xf numFmtId="0" fontId="24" fillId="0" borderId="47" xfId="0" applyFont="1" applyBorder="1" applyAlignment="1">
      <alignment horizontal="center"/>
    </xf>
    <xf numFmtId="3" fontId="9" fillId="0" borderId="33" xfId="0" applyNumberFormat="1" applyFont="1" applyBorder="1" applyAlignment="1">
      <alignment horizontal="right"/>
    </xf>
    <xf numFmtId="0" fontId="29" fillId="34" borderId="32" xfId="0" applyFont="1" applyFill="1" applyBorder="1" applyAlignment="1">
      <alignment horizontal="center"/>
    </xf>
    <xf numFmtId="0" fontId="29" fillId="0" borderId="33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31" xfId="0" applyFont="1" applyBorder="1" applyAlignment="1">
      <alignment/>
    </xf>
    <xf numFmtId="0" fontId="9" fillId="37" borderId="32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9" fillId="0" borderId="31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3" fontId="24" fillId="0" borderId="33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3" fontId="82" fillId="0" borderId="33" xfId="0" applyNumberFormat="1" applyFont="1" applyBorder="1" applyAlignment="1">
      <alignment horizontal="center"/>
    </xf>
    <xf numFmtId="3" fontId="82" fillId="0" borderId="15" xfId="0" applyNumberFormat="1" applyFont="1" applyBorder="1" applyAlignment="1">
      <alignment horizontal="center"/>
    </xf>
    <xf numFmtId="3" fontId="82" fillId="0" borderId="19" xfId="0" applyNumberFormat="1" applyFont="1" applyBorder="1" applyAlignment="1">
      <alignment horizontal="center"/>
    </xf>
    <xf numFmtId="0" fontId="24" fillId="0" borderId="48" xfId="0" applyFont="1" applyBorder="1" applyAlignment="1">
      <alignment wrapText="1"/>
    </xf>
    <xf numFmtId="0" fontId="24" fillId="34" borderId="11" xfId="0" applyFont="1" applyFill="1" applyBorder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9" fillId="34" borderId="46" xfId="0" applyFont="1" applyFill="1" applyBorder="1" applyAlignment="1">
      <alignment horizontal="center"/>
    </xf>
    <xf numFmtId="3" fontId="82" fillId="40" borderId="50" xfId="0" applyNumberFormat="1" applyFont="1" applyFill="1" applyBorder="1" applyAlignment="1">
      <alignment horizontal="center" vertical="center"/>
    </xf>
    <xf numFmtId="3" fontId="82" fillId="40" borderId="47" xfId="0" applyNumberFormat="1" applyFont="1" applyFill="1" applyBorder="1" applyAlignment="1">
      <alignment horizontal="center" vertical="center"/>
    </xf>
    <xf numFmtId="3" fontId="82" fillId="40" borderId="49" xfId="0" applyNumberFormat="1" applyFont="1" applyFill="1" applyBorder="1" applyAlignment="1">
      <alignment horizontal="center" vertical="center"/>
    </xf>
    <xf numFmtId="3" fontId="9" fillId="37" borderId="46" xfId="0" applyNumberFormat="1" applyFont="1" applyFill="1" applyBorder="1" applyAlignment="1">
      <alignment horizontal="center"/>
    </xf>
    <xf numFmtId="3" fontId="82" fillId="41" borderId="50" xfId="0" applyNumberFormat="1" applyFont="1" applyFill="1" applyBorder="1" applyAlignment="1">
      <alignment horizontal="center"/>
    </xf>
    <xf numFmtId="3" fontId="82" fillId="41" borderId="47" xfId="0" applyNumberFormat="1" applyFont="1" applyFill="1" applyBorder="1" applyAlignment="1">
      <alignment horizontal="center"/>
    </xf>
    <xf numFmtId="3" fontId="82" fillId="41" borderId="49" xfId="0" applyNumberFormat="1" applyFont="1" applyFill="1" applyBorder="1" applyAlignment="1">
      <alignment horizontal="center"/>
    </xf>
    <xf numFmtId="3" fontId="82" fillId="41" borderId="51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vertical="top" wrapText="1"/>
    </xf>
    <xf numFmtId="1" fontId="9" fillId="41" borderId="33" xfId="0" applyNumberFormat="1" applyFont="1" applyFill="1" applyBorder="1" applyAlignment="1">
      <alignment horizontal="center" vertical="center"/>
    </xf>
    <xf numFmtId="1" fontId="9" fillId="41" borderId="19" xfId="0" applyNumberFormat="1" applyFont="1" applyFill="1" applyBorder="1" applyAlignment="1">
      <alignment horizontal="center" vertical="center"/>
    </xf>
    <xf numFmtId="1" fontId="9" fillId="41" borderId="19" xfId="0" applyNumberFormat="1" applyFont="1" applyFill="1" applyBorder="1" applyAlignment="1">
      <alignment horizontal="center"/>
    </xf>
    <xf numFmtId="1" fontId="9" fillId="41" borderId="31" xfId="0" applyNumberFormat="1" applyFont="1" applyFill="1" applyBorder="1" applyAlignment="1">
      <alignment horizontal="center"/>
    </xf>
    <xf numFmtId="3" fontId="9" fillId="41" borderId="19" xfId="0" applyNumberFormat="1" applyFont="1" applyFill="1" applyBorder="1" applyAlignment="1">
      <alignment horizontal="center" vertical="center"/>
    </xf>
    <xf numFmtId="3" fontId="9" fillId="41" borderId="19" xfId="0" applyNumberFormat="1" applyFont="1" applyFill="1" applyBorder="1" applyAlignment="1">
      <alignment horizontal="center"/>
    </xf>
    <xf numFmtId="0" fontId="9" fillId="41" borderId="19" xfId="0" applyFont="1" applyFill="1" applyBorder="1" applyAlignment="1">
      <alignment/>
    </xf>
    <xf numFmtId="0" fontId="9" fillId="41" borderId="31" xfId="0" applyFont="1" applyFill="1" applyBorder="1" applyAlignment="1">
      <alignment/>
    </xf>
    <xf numFmtId="0" fontId="24" fillId="41" borderId="33" xfId="0" applyFont="1" applyFill="1" applyBorder="1" applyAlignment="1">
      <alignment horizontal="center" vertical="center" wrapText="1"/>
    </xf>
    <xf numFmtId="0" fontId="24" fillId="41" borderId="19" xfId="0" applyFont="1" applyFill="1" applyBorder="1" applyAlignment="1">
      <alignment horizontal="center" vertical="center" wrapText="1"/>
    </xf>
    <xf numFmtId="3" fontId="24" fillId="37" borderId="46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3" fontId="24" fillId="41" borderId="33" xfId="0" applyNumberFormat="1" applyFont="1" applyFill="1" applyBorder="1" applyAlignment="1">
      <alignment horizontal="center" vertical="center" wrapText="1"/>
    </xf>
    <xf numFmtId="3" fontId="24" fillId="41" borderId="19" xfId="0" applyNumberFormat="1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4" fillId="0" borderId="26" xfId="0" applyFont="1" applyFill="1" applyBorder="1" applyAlignment="1">
      <alignment vertical="top" wrapText="1"/>
    </xf>
    <xf numFmtId="0" fontId="24" fillId="34" borderId="41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3" fontId="24" fillId="37" borderId="4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2" fillId="36" borderId="0" xfId="0" applyFont="1" applyFill="1" applyBorder="1" applyAlignment="1">
      <alignment horizontal="right"/>
    </xf>
    <xf numFmtId="0" fontId="2" fillId="36" borderId="17" xfId="0" applyFont="1" applyFill="1" applyBorder="1" applyAlignment="1">
      <alignment horizontal="right"/>
    </xf>
    <xf numFmtId="0" fontId="78" fillId="33" borderId="52" xfId="0" applyFont="1" applyFill="1" applyBorder="1" applyAlignment="1">
      <alignment horizontal="center" vertical="center"/>
    </xf>
    <xf numFmtId="0" fontId="85" fillId="33" borderId="53" xfId="0" applyFont="1" applyFill="1" applyBorder="1" applyAlignment="1">
      <alignment horizontal="center" vertical="center"/>
    </xf>
    <xf numFmtId="0" fontId="85" fillId="33" borderId="5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" fontId="22" fillId="34" borderId="13" xfId="0" applyNumberFormat="1" applyFont="1" applyFill="1" applyBorder="1" applyAlignment="1" applyProtection="1">
      <alignment horizontal="right" vertical="center" wrapText="1"/>
      <protection locked="0"/>
    </xf>
    <xf numFmtId="1" fontId="22" fillId="34" borderId="34" xfId="0" applyNumberFormat="1" applyFont="1" applyFill="1" applyBorder="1" applyAlignment="1">
      <alignment horizontal="right"/>
    </xf>
    <xf numFmtId="1" fontId="22" fillId="34" borderId="35" xfId="0" applyNumberFormat="1" applyFont="1" applyFill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0" fontId="6" fillId="36" borderId="17" xfId="0" applyFont="1" applyFill="1" applyBorder="1" applyAlignment="1">
      <alignment horizontal="right"/>
    </xf>
    <xf numFmtId="1" fontId="22" fillId="0" borderId="13" xfId="0" applyNumberFormat="1" applyFont="1" applyBorder="1" applyAlignment="1">
      <alignment horizontal="right"/>
    </xf>
    <xf numFmtId="1" fontId="22" fillId="0" borderId="34" xfId="0" applyNumberFormat="1" applyFont="1" applyBorder="1" applyAlignment="1">
      <alignment horizontal="right"/>
    </xf>
    <xf numFmtId="1" fontId="22" fillId="0" borderId="35" xfId="0" applyNumberFormat="1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34" xfId="0" applyFont="1" applyBorder="1" applyAlignment="1">
      <alignment horizontal="right"/>
    </xf>
    <xf numFmtId="0" fontId="22" fillId="0" borderId="35" xfId="0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2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22" fillId="34" borderId="34" xfId="0" applyFont="1" applyFill="1" applyBorder="1" applyAlignment="1">
      <alignment horizontal="right"/>
    </xf>
    <xf numFmtId="0" fontId="22" fillId="34" borderId="35" xfId="0" applyFont="1" applyFill="1" applyBorder="1" applyAlignment="1">
      <alignment horizontal="right"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 applyProtection="1">
      <alignment horizontal="left" vertical="top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22" fillId="34" borderId="13" xfId="0" applyFont="1" applyFill="1" applyBorder="1" applyAlignment="1" applyProtection="1">
      <alignment horizontal="right" vertical="center" wrapText="1"/>
      <protection locked="0"/>
    </xf>
    <xf numFmtId="0" fontId="3" fillId="36" borderId="12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0" fontId="3" fillId="36" borderId="17" xfId="0" applyFont="1" applyFill="1" applyBorder="1" applyAlignment="1" applyProtection="1">
      <alignment horizontal="center"/>
      <protection locked="0"/>
    </xf>
    <xf numFmtId="0" fontId="3" fillId="36" borderId="12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3" fillId="36" borderId="17" xfId="0" applyFont="1" applyFill="1" applyBorder="1" applyAlignment="1" applyProtection="1">
      <alignment/>
      <protection locked="0"/>
    </xf>
    <xf numFmtId="0" fontId="6" fillId="0" borderId="52" xfId="0" applyFont="1" applyFill="1" applyBorder="1" applyAlignment="1" applyProtection="1">
      <alignment horizontal="right"/>
      <protection locked="0"/>
    </xf>
    <xf numFmtId="0" fontId="6" fillId="0" borderId="53" xfId="0" applyFont="1" applyFill="1" applyBorder="1" applyAlignment="1" applyProtection="1">
      <alignment horizontal="right"/>
      <protection locked="0"/>
    </xf>
    <xf numFmtId="0" fontId="6" fillId="0" borderId="54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39" xfId="0" applyFont="1" applyFill="1" applyBorder="1" applyAlignment="1" applyProtection="1">
      <alignment horizontal="right"/>
      <protection locked="0"/>
    </xf>
    <xf numFmtId="0" fontId="6" fillId="0" borderId="40" xfId="0" applyFont="1" applyFill="1" applyBorder="1" applyAlignment="1" applyProtection="1">
      <alignment horizontal="right"/>
      <protection locked="0"/>
    </xf>
    <xf numFmtId="3" fontId="2" fillId="36" borderId="12" xfId="0" applyNumberFormat="1" applyFont="1" applyFill="1" applyBorder="1" applyAlignment="1" applyProtection="1">
      <alignment horizontal="right"/>
      <protection locked="0"/>
    </xf>
    <xf numFmtId="3" fontId="2" fillId="36" borderId="0" xfId="0" applyNumberFormat="1" applyFont="1" applyFill="1" applyBorder="1" applyAlignment="1" applyProtection="1">
      <alignment horizontal="right"/>
      <protection locked="0"/>
    </xf>
    <xf numFmtId="3" fontId="2" fillId="36" borderId="17" xfId="0" applyNumberFormat="1" applyFont="1" applyFill="1" applyBorder="1" applyAlignment="1" applyProtection="1">
      <alignment horizontal="right"/>
      <protection locked="0"/>
    </xf>
    <xf numFmtId="0" fontId="3" fillId="0" borderId="52" xfId="0" applyFont="1" applyFill="1" applyBorder="1" applyAlignment="1" applyProtection="1">
      <alignment horizontal="left" wrapText="1"/>
      <protection locked="0"/>
    </xf>
    <xf numFmtId="0" fontId="3" fillId="0" borderId="53" xfId="0" applyFont="1" applyFill="1" applyBorder="1" applyAlignment="1" applyProtection="1">
      <alignment horizontal="left" wrapText="1"/>
      <protection locked="0"/>
    </xf>
    <xf numFmtId="0" fontId="3" fillId="0" borderId="54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left" wrapText="1"/>
      <protection locked="0"/>
    </xf>
    <xf numFmtId="0" fontId="3" fillId="0" borderId="39" xfId="0" applyFont="1" applyFill="1" applyBorder="1" applyAlignment="1" applyProtection="1">
      <alignment horizontal="left" wrapText="1"/>
      <protection locked="0"/>
    </xf>
    <xf numFmtId="0" fontId="3" fillId="0" borderId="40" xfId="0" applyFont="1" applyFill="1" applyBorder="1" applyAlignment="1" applyProtection="1">
      <alignment horizontal="left" wrapText="1"/>
      <protection locked="0"/>
    </xf>
    <xf numFmtId="3" fontId="3" fillId="36" borderId="0" xfId="0" applyNumberFormat="1" applyFont="1" applyFill="1" applyBorder="1" applyAlignment="1" applyProtection="1">
      <alignment horizontal="right" wrapText="1"/>
      <protection locked="0"/>
    </xf>
    <xf numFmtId="3" fontId="2" fillId="0" borderId="13" xfId="0" applyNumberFormat="1" applyFont="1" applyFill="1" applyBorder="1" applyAlignment="1" applyProtection="1">
      <alignment horizontal="right"/>
      <protection locked="0"/>
    </xf>
    <xf numFmtId="3" fontId="2" fillId="0" borderId="34" xfId="0" applyNumberFormat="1" applyFont="1" applyFill="1" applyBorder="1" applyAlignment="1" applyProtection="1">
      <alignment horizontal="right"/>
      <protection locked="0"/>
    </xf>
    <xf numFmtId="3" fontId="2" fillId="0" borderId="35" xfId="0" applyNumberFormat="1" applyFont="1" applyFill="1" applyBorder="1" applyAlignment="1" applyProtection="1">
      <alignment horizontal="right"/>
      <protection locked="0"/>
    </xf>
    <xf numFmtId="0" fontId="3" fillId="36" borderId="12" xfId="0" applyFont="1" applyFill="1" applyBorder="1" applyAlignment="1" applyProtection="1">
      <alignment horizontal="left" wrapText="1"/>
      <protection locked="0"/>
    </xf>
    <xf numFmtId="0" fontId="3" fillId="36" borderId="0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3" fontId="3" fillId="36" borderId="17" xfId="0" applyNumberFormat="1" applyFont="1" applyFill="1" applyBorder="1" applyAlignment="1" applyProtection="1">
      <alignment horizontal="right" wrapText="1"/>
      <protection locked="0"/>
    </xf>
    <xf numFmtId="0" fontId="6" fillId="36" borderId="12" xfId="0" applyFont="1" applyFill="1" applyBorder="1" applyAlignment="1" applyProtection="1">
      <alignment horizontal="center" wrapText="1"/>
      <protection locked="0"/>
    </xf>
    <xf numFmtId="0" fontId="0" fillId="36" borderId="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3" fontId="3" fillId="36" borderId="12" xfId="0" applyNumberFormat="1" applyFont="1" applyFill="1" applyBorder="1" applyAlignment="1" applyProtection="1">
      <alignment horizontal="left" wrapText="1"/>
      <protection locked="0"/>
    </xf>
    <xf numFmtId="0" fontId="0" fillId="36" borderId="0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left" wrapText="1"/>
    </xf>
    <xf numFmtId="0" fontId="3" fillId="0" borderId="52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3" fontId="3" fillId="36" borderId="12" xfId="0" applyNumberFormat="1" applyFont="1" applyFill="1" applyBorder="1" applyAlignment="1" applyProtection="1">
      <alignment horizontal="right" wrapText="1"/>
      <protection locked="0"/>
    </xf>
    <xf numFmtId="3" fontId="86" fillId="0" borderId="52" xfId="0" applyNumberFormat="1" applyFont="1" applyFill="1" applyBorder="1" applyAlignment="1" applyProtection="1">
      <alignment horizontal="right"/>
      <protection locked="0"/>
    </xf>
    <xf numFmtId="3" fontId="86" fillId="0" borderId="53" xfId="0" applyNumberFormat="1" applyFont="1" applyFill="1" applyBorder="1" applyAlignment="1" applyProtection="1">
      <alignment horizontal="right"/>
      <protection locked="0"/>
    </xf>
    <xf numFmtId="3" fontId="86" fillId="0" borderId="54" xfId="0" applyNumberFormat="1" applyFont="1" applyFill="1" applyBorder="1" applyAlignment="1" applyProtection="1">
      <alignment horizontal="right"/>
      <protection locked="0"/>
    </xf>
    <xf numFmtId="3" fontId="86" fillId="0" borderId="14" xfId="0" applyNumberFormat="1" applyFont="1" applyFill="1" applyBorder="1" applyAlignment="1" applyProtection="1">
      <alignment horizontal="right"/>
      <protection locked="0"/>
    </xf>
    <xf numFmtId="3" fontId="86" fillId="0" borderId="39" xfId="0" applyNumberFormat="1" applyFont="1" applyFill="1" applyBorder="1" applyAlignment="1" applyProtection="1">
      <alignment horizontal="right"/>
      <protection locked="0"/>
    </xf>
    <xf numFmtId="3" fontId="86" fillId="0" borderId="40" xfId="0" applyNumberFormat="1" applyFont="1" applyFill="1" applyBorder="1" applyAlignment="1" applyProtection="1">
      <alignment horizontal="right"/>
      <protection locked="0"/>
    </xf>
    <xf numFmtId="0" fontId="6" fillId="36" borderId="52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53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54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36" borderId="57" xfId="0" applyFont="1" applyFill="1" applyBorder="1" applyAlignment="1" applyProtection="1">
      <alignment horizontal="left" vertical="center" wrapText="1"/>
      <protection locked="0"/>
    </xf>
    <xf numFmtId="0" fontId="3" fillId="36" borderId="58" xfId="0" applyFont="1" applyFill="1" applyBorder="1" applyAlignment="1" applyProtection="1">
      <alignment horizontal="left" vertical="center" wrapText="1"/>
      <protection locked="0"/>
    </xf>
    <xf numFmtId="0" fontId="3" fillId="36" borderId="59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right"/>
      <protection hidden="1"/>
    </xf>
    <xf numFmtId="0" fontId="3" fillId="36" borderId="0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Border="1" applyAlignment="1">
      <alignment vertical="center"/>
    </xf>
    <xf numFmtId="1" fontId="22" fillId="0" borderId="13" xfId="0" applyNumberFormat="1" applyFont="1" applyBorder="1" applyAlignment="1" applyProtection="1">
      <alignment vertical="center"/>
      <protection hidden="1"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3" fontId="22" fillId="0" borderId="13" xfId="0" applyNumberFormat="1" applyFont="1" applyBorder="1" applyAlignment="1" applyProtection="1">
      <alignment horizontal="right" vertical="center" wrapText="1"/>
      <protection hidden="1"/>
    </xf>
    <xf numFmtId="0" fontId="22" fillId="0" borderId="35" xfId="0" applyFont="1" applyBorder="1" applyAlignment="1">
      <alignment horizontal="right" vertical="center" wrapText="1"/>
    </xf>
    <xf numFmtId="0" fontId="3" fillId="36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36" borderId="0" xfId="0" applyFont="1" applyFill="1" applyBorder="1" applyAlignment="1">
      <alignment horizontal="right"/>
    </xf>
    <xf numFmtId="0" fontId="0" fillId="36" borderId="17" xfId="0" applyFont="1" applyFill="1" applyBorder="1" applyAlignment="1">
      <alignment horizontal="right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6" borderId="60" xfId="0" applyFill="1" applyBorder="1" applyAlignment="1" applyProtection="1">
      <alignment/>
      <protection locked="0"/>
    </xf>
    <xf numFmtId="0" fontId="6" fillId="36" borderId="61" xfId="0" applyFont="1" applyFill="1" applyBorder="1" applyAlignment="1" applyProtection="1">
      <alignment horizontal="center" vertical="center" wrapText="1"/>
      <protection locked="0"/>
    </xf>
    <xf numFmtId="0" fontId="6" fillId="36" borderId="18" xfId="0" applyFont="1" applyFill="1" applyBorder="1" applyAlignment="1" applyProtection="1">
      <alignment horizontal="center" vertical="center" wrapText="1"/>
      <protection locked="0"/>
    </xf>
    <xf numFmtId="0" fontId="6" fillId="36" borderId="37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34" xfId="0" applyNumberFormat="1" applyFont="1" applyBorder="1" applyAlignment="1" applyProtection="1">
      <alignment horizontal="left" vertical="center" wrapText="1"/>
      <protection locked="0"/>
    </xf>
    <xf numFmtId="0" fontId="3" fillId="0" borderId="35" xfId="0" applyNumberFormat="1" applyFont="1" applyBorder="1" applyAlignment="1" applyProtection="1">
      <alignment horizontal="left" vertical="center" wrapText="1"/>
      <protection locked="0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1" fontId="21" fillId="0" borderId="13" xfId="0" applyNumberFormat="1" applyFont="1" applyBorder="1" applyAlignment="1" applyProtection="1">
      <alignment horizontal="center" vertical="center"/>
      <protection locked="0"/>
    </xf>
    <xf numFmtId="1" fontId="21" fillId="0" borderId="34" xfId="0" applyNumberFormat="1" applyFont="1" applyBorder="1" applyAlignment="1" applyProtection="1">
      <alignment horizontal="center" vertical="center"/>
      <protection locked="0"/>
    </xf>
    <xf numFmtId="1" fontId="21" fillId="0" borderId="35" xfId="0" applyNumberFormat="1" applyFont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6" fillId="36" borderId="15" xfId="0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/>
      <protection locked="0"/>
    </xf>
    <xf numFmtId="0" fontId="6" fillId="36" borderId="38" xfId="0" applyFont="1" applyFill="1" applyBorder="1" applyAlignment="1" applyProtection="1">
      <alignment horizontal="left" vertical="center" wrapText="1"/>
      <protection locked="0"/>
    </xf>
    <xf numFmtId="0" fontId="6" fillId="36" borderId="15" xfId="0" applyFont="1" applyFill="1" applyBorder="1" applyAlignment="1" applyProtection="1">
      <alignment horizontal="left" vertical="center" wrapText="1"/>
      <protection locked="0"/>
    </xf>
    <xf numFmtId="0" fontId="6" fillId="36" borderId="60" xfId="0" applyFont="1" applyFill="1" applyBorder="1" applyAlignment="1" applyProtection="1">
      <alignment horizontal="left" vertical="center" wrapText="1"/>
      <protection locked="0"/>
    </xf>
    <xf numFmtId="0" fontId="6" fillId="36" borderId="61" xfId="0" applyFont="1" applyFill="1" applyBorder="1" applyAlignment="1" applyProtection="1">
      <alignment horizontal="center"/>
      <protection locked="0"/>
    </xf>
    <xf numFmtId="0" fontId="6" fillId="36" borderId="18" xfId="0" applyFont="1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36" borderId="62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45" xfId="0" applyFill="1" applyBorder="1" applyAlignment="1" applyProtection="1">
      <alignment horizontal="center"/>
      <protection locked="0"/>
    </xf>
    <xf numFmtId="0" fontId="0" fillId="36" borderId="58" xfId="0" applyFill="1" applyBorder="1" applyAlignment="1" applyProtection="1">
      <alignment horizontal="center"/>
      <protection locked="0"/>
    </xf>
    <xf numFmtId="0" fontId="0" fillId="36" borderId="63" xfId="0" applyFill="1" applyBorder="1" applyAlignment="1" applyProtection="1">
      <alignment horizontal="center"/>
      <protection locked="0"/>
    </xf>
    <xf numFmtId="0" fontId="0" fillId="36" borderId="48" xfId="0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left" indent="1"/>
      <protection locked="0"/>
    </xf>
    <xf numFmtId="0" fontId="6" fillId="36" borderId="0" xfId="0" applyFont="1" applyFill="1" applyBorder="1" applyAlignment="1" applyProtection="1">
      <alignment horizontal="left" indent="1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left" vertical="center" wrapText="1" indent="1"/>
      <protection locked="0"/>
    </xf>
    <xf numFmtId="0" fontId="6" fillId="36" borderId="0" xfId="0" applyFont="1" applyFill="1" applyBorder="1" applyAlignment="1" applyProtection="1">
      <alignment horizontal="left" vertical="center" wrapText="1" indent="1"/>
      <protection locked="0"/>
    </xf>
    <xf numFmtId="0" fontId="0" fillId="36" borderId="64" xfId="0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left"/>
      <protection locked="0"/>
    </xf>
    <xf numFmtId="0" fontId="6" fillId="36" borderId="0" xfId="0" applyFont="1" applyFill="1" applyBorder="1" applyAlignment="1">
      <alignment horizontal="left"/>
    </xf>
    <xf numFmtId="0" fontId="6" fillId="36" borderId="17" xfId="0" applyFont="1" applyFill="1" applyBorder="1" applyAlignment="1">
      <alignment horizontal="left"/>
    </xf>
    <xf numFmtId="0" fontId="0" fillId="36" borderId="65" xfId="0" applyFill="1" applyBorder="1" applyAlignment="1" applyProtection="1">
      <alignment horizontal="center"/>
      <protection locked="0"/>
    </xf>
    <xf numFmtId="0" fontId="0" fillId="36" borderId="47" xfId="0" applyFill="1" applyBorder="1" applyAlignment="1" applyProtection="1">
      <alignment horizontal="center"/>
      <protection locked="0"/>
    </xf>
    <xf numFmtId="0" fontId="0" fillId="36" borderId="66" xfId="0" applyFill="1" applyBorder="1" applyAlignment="1" applyProtection="1">
      <alignment horizontal="center"/>
      <protection locked="0"/>
    </xf>
    <xf numFmtId="0" fontId="6" fillId="36" borderId="27" xfId="0" applyFont="1" applyFill="1" applyBorder="1" applyAlignment="1" applyProtection="1">
      <alignment horizontal="left" vertical="center" wrapText="1"/>
      <protection locked="0"/>
    </xf>
    <xf numFmtId="0" fontId="6" fillId="36" borderId="16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61" xfId="0" applyFont="1" applyFill="1" applyBorder="1" applyAlignment="1" applyProtection="1">
      <alignment horizontal="left" vertical="center" wrapText="1"/>
      <protection locked="0"/>
    </xf>
    <xf numFmtId="0" fontId="0" fillId="36" borderId="18" xfId="0" applyFill="1" applyBorder="1" applyAlignment="1">
      <alignment vertical="center" wrapText="1"/>
    </xf>
    <xf numFmtId="0" fontId="2" fillId="36" borderId="52" xfId="0" applyFont="1" applyFill="1" applyBorder="1" applyAlignment="1" applyProtection="1">
      <alignment horizontal="center" wrapText="1"/>
      <protection locked="0"/>
    </xf>
    <xf numFmtId="0" fontId="2" fillId="36" borderId="53" xfId="0" applyFont="1" applyFill="1" applyBorder="1" applyAlignment="1" applyProtection="1">
      <alignment horizontal="center" wrapText="1"/>
      <protection locked="0"/>
    </xf>
    <xf numFmtId="0" fontId="2" fillId="36" borderId="54" xfId="0" applyFont="1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horizontal="right"/>
      <protection locked="0"/>
    </xf>
    <xf numFmtId="0" fontId="0" fillId="36" borderId="0" xfId="0" applyFill="1" applyBorder="1" applyAlignment="1" applyProtection="1">
      <alignment horizontal="right"/>
      <protection locked="0"/>
    </xf>
    <xf numFmtId="0" fontId="0" fillId="36" borderId="17" xfId="0" applyFill="1" applyBorder="1" applyAlignment="1" applyProtection="1">
      <alignment horizontal="right"/>
      <protection locked="0"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67" xfId="0" applyFont="1" applyFill="1" applyBorder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/>
      <protection locked="0"/>
    </xf>
    <xf numFmtId="0" fontId="0" fillId="36" borderId="51" xfId="0" applyFill="1" applyBorder="1" applyAlignment="1" applyProtection="1">
      <alignment horizontal="center"/>
      <protection locked="0"/>
    </xf>
    <xf numFmtId="0" fontId="6" fillId="36" borderId="31" xfId="0" applyFont="1" applyFill="1" applyBorder="1" applyAlignment="1" applyProtection="1">
      <alignment horizontal="center"/>
      <protection locked="0"/>
    </xf>
    <xf numFmtId="0" fontId="6" fillId="36" borderId="60" xfId="0" applyFont="1" applyFill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34" xfId="0" applyNumberFormat="1" applyFont="1" applyBorder="1" applyAlignment="1" applyProtection="1">
      <alignment horizontal="left" vertical="center"/>
      <protection locked="0"/>
    </xf>
    <xf numFmtId="3" fontId="6" fillId="36" borderId="0" xfId="0" applyNumberFormat="1" applyFont="1" applyFill="1" applyBorder="1" applyAlignment="1" applyProtection="1">
      <alignment horizontal="right"/>
      <protection locked="0"/>
    </xf>
    <xf numFmtId="3" fontId="6" fillId="36" borderId="57" xfId="0" applyNumberFormat="1" applyFont="1" applyFill="1" applyBorder="1" applyAlignment="1" applyProtection="1">
      <alignment horizontal="right"/>
      <protection locked="0"/>
    </xf>
    <xf numFmtId="0" fontId="6" fillId="36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57" xfId="0" applyFont="1" applyFill="1" applyBorder="1" applyAlignment="1" applyProtection="1">
      <alignment horizontal="center"/>
      <protection locked="0"/>
    </xf>
    <xf numFmtId="0" fontId="6" fillId="36" borderId="59" xfId="0" applyFont="1" applyFill="1" applyBorder="1" applyAlignment="1" applyProtection="1">
      <alignment horizontal="right" vertical="center" wrapText="1"/>
      <protection locked="0"/>
    </xf>
    <xf numFmtId="0" fontId="6" fillId="36" borderId="0" xfId="0" applyFont="1" applyFill="1" applyBorder="1" applyAlignment="1" applyProtection="1">
      <alignment horizontal="right" vertical="center" wrapText="1"/>
      <protection locked="0"/>
    </xf>
    <xf numFmtId="0" fontId="6" fillId="36" borderId="57" xfId="0" applyFont="1" applyFill="1" applyBorder="1" applyAlignment="1" applyProtection="1">
      <alignment horizontal="right" vertical="center" wrapText="1"/>
      <protection locked="0"/>
    </xf>
    <xf numFmtId="3" fontId="6" fillId="36" borderId="59" xfId="0" applyNumberFormat="1" applyFont="1" applyFill="1" applyBorder="1" applyAlignment="1" applyProtection="1">
      <alignment horizontal="right"/>
      <protection locked="0"/>
    </xf>
    <xf numFmtId="0" fontId="6" fillId="36" borderId="31" xfId="0" applyFont="1" applyFill="1" applyBorder="1" applyAlignment="1" applyProtection="1">
      <alignment wrapText="1"/>
      <protection locked="0"/>
    </xf>
    <xf numFmtId="0" fontId="2" fillId="36" borderId="15" xfId="0" applyFont="1" applyFill="1" applyBorder="1" applyAlignment="1" applyProtection="1">
      <alignment wrapText="1"/>
      <protection locked="0"/>
    </xf>
    <xf numFmtId="0" fontId="0" fillId="36" borderId="15" xfId="0" applyFill="1" applyBorder="1" applyAlignment="1">
      <alignment/>
    </xf>
    <xf numFmtId="0" fontId="0" fillId="36" borderId="33" xfId="0" applyFill="1" applyBorder="1" applyAlignment="1">
      <alignment/>
    </xf>
    <xf numFmtId="0" fontId="6" fillId="36" borderId="31" xfId="0" applyFont="1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6" borderId="60" xfId="0" applyFill="1" applyBorder="1" applyAlignment="1">
      <alignment horizontal="left"/>
    </xf>
    <xf numFmtId="0" fontId="3" fillId="36" borderId="64" xfId="0" applyFont="1" applyFill="1" applyBorder="1" applyAlignment="1" applyProtection="1">
      <alignment horizontal="center" vertical="center"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0" fillId="36" borderId="58" xfId="0" applyFont="1" applyFill="1" applyBorder="1" applyAlignment="1" applyProtection="1">
      <alignment/>
      <protection locked="0"/>
    </xf>
    <xf numFmtId="0" fontId="0" fillId="36" borderId="66" xfId="0" applyFont="1" applyFill="1" applyBorder="1" applyAlignment="1" applyProtection="1">
      <alignment/>
      <protection locked="0"/>
    </xf>
    <xf numFmtId="0" fontId="6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3" fontId="22" fillId="0" borderId="55" xfId="0" applyNumberFormat="1" applyFont="1" applyBorder="1" applyAlignment="1">
      <alignment horizontal="right" vertical="center"/>
    </xf>
    <xf numFmtId="0" fontId="22" fillId="0" borderId="68" xfId="0" applyNumberFormat="1" applyFont="1" applyBorder="1" applyAlignment="1">
      <alignment horizontal="right" vertical="center"/>
    </xf>
    <xf numFmtId="0" fontId="22" fillId="0" borderId="56" xfId="0" applyNumberFormat="1" applyFont="1" applyBorder="1" applyAlignment="1">
      <alignment horizontal="right" vertical="center"/>
    </xf>
    <xf numFmtId="0" fontId="3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6" fillId="36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0" fillId="36" borderId="17" xfId="0" applyFill="1" applyBorder="1" applyAlignment="1">
      <alignment/>
    </xf>
    <xf numFmtId="0" fontId="6" fillId="36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36" borderId="38" xfId="0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/>
    </xf>
    <xf numFmtId="0" fontId="78" fillId="35" borderId="13" xfId="0" applyFont="1" applyFill="1" applyBorder="1" applyAlignment="1">
      <alignment horizontal="center" vertical="center" wrapText="1"/>
    </xf>
    <xf numFmtId="0" fontId="78" fillId="35" borderId="34" xfId="0" applyFont="1" applyFill="1" applyBorder="1" applyAlignment="1">
      <alignment horizontal="center" vertical="center"/>
    </xf>
    <xf numFmtId="0" fontId="85" fillId="35" borderId="53" xfId="0" applyFont="1" applyFill="1" applyBorder="1" applyAlignment="1">
      <alignment/>
    </xf>
    <xf numFmtId="0" fontId="85" fillId="35" borderId="54" xfId="0" applyFont="1" applyFill="1" applyBorder="1" applyAlignment="1">
      <alignment/>
    </xf>
    <xf numFmtId="0" fontId="0" fillId="36" borderId="0" xfId="0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 applyProtection="1">
      <alignment vertical="center"/>
      <protection hidden="1"/>
    </xf>
    <xf numFmtId="1" fontId="22" fillId="0" borderId="13" xfId="0" applyNumberFormat="1" applyFont="1" applyBorder="1" applyAlignment="1" applyProtection="1">
      <alignment/>
      <protection hidden="1"/>
    </xf>
    <xf numFmtId="1" fontId="22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/>
    </xf>
    <xf numFmtId="1" fontId="21" fillId="0" borderId="13" xfId="0" applyNumberFormat="1" applyFont="1" applyBorder="1" applyAlignment="1" applyProtection="1">
      <alignment/>
      <protection hidden="1"/>
    </xf>
    <xf numFmtId="1" fontId="21" fillId="0" borderId="34" xfId="0" applyNumberFormat="1" applyFont="1" applyBorder="1" applyAlignment="1">
      <alignment/>
    </xf>
    <xf numFmtId="1" fontId="21" fillId="0" borderId="35" xfId="0" applyNumberFormat="1" applyFont="1" applyBorder="1" applyAlignment="1">
      <alignment/>
    </xf>
    <xf numFmtId="1" fontId="21" fillId="34" borderId="13" xfId="0" applyNumberFormat="1" applyFont="1" applyFill="1" applyBorder="1" applyAlignment="1">
      <alignment horizontal="right"/>
    </xf>
    <xf numFmtId="0" fontId="21" fillId="34" borderId="34" xfId="0" applyFont="1" applyFill="1" applyBorder="1" applyAlignment="1">
      <alignment horizontal="right"/>
    </xf>
    <xf numFmtId="0" fontId="21" fillId="34" borderId="35" xfId="0" applyFont="1" applyFill="1" applyBorder="1" applyAlignment="1">
      <alignment horizontal="right"/>
    </xf>
    <xf numFmtId="0" fontId="6" fillId="36" borderId="38" xfId="0" applyFont="1" applyFill="1" applyBorder="1" applyAlignment="1" applyProtection="1">
      <alignment wrapText="1"/>
      <protection locked="0"/>
    </xf>
    <xf numFmtId="0" fontId="2" fillId="36" borderId="15" xfId="0" applyFont="1" applyFill="1" applyBorder="1" applyAlignment="1">
      <alignment/>
    </xf>
    <xf numFmtId="0" fontId="2" fillId="36" borderId="60" xfId="0" applyFont="1" applyFill="1" applyBorder="1" applyAlignment="1">
      <alignment/>
    </xf>
    <xf numFmtId="0" fontId="6" fillId="36" borderId="36" xfId="0" applyFont="1" applyFill="1" applyBorder="1" applyAlignment="1" applyProtection="1">
      <alignment horizontal="center" vertical="center"/>
      <protection locked="0"/>
    </xf>
    <xf numFmtId="0" fontId="0" fillId="36" borderId="67" xfId="0" applyFill="1" applyBorder="1" applyAlignment="1" applyProtection="1">
      <alignment/>
      <protection locked="0"/>
    </xf>
    <xf numFmtId="0" fontId="78" fillId="35" borderId="52" xfId="0" applyFont="1" applyFill="1" applyBorder="1" applyAlignment="1">
      <alignment horizontal="center" vertical="center"/>
    </xf>
    <xf numFmtId="0" fontId="85" fillId="35" borderId="53" xfId="0" applyFont="1" applyFill="1" applyBorder="1" applyAlignment="1">
      <alignment horizontal="center" vertical="center"/>
    </xf>
    <xf numFmtId="0" fontId="85" fillId="35" borderId="54" xfId="0" applyFont="1" applyFill="1" applyBorder="1" applyAlignment="1">
      <alignment horizontal="center" vertical="center"/>
    </xf>
    <xf numFmtId="0" fontId="78" fillId="35" borderId="12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vertical="center"/>
    </xf>
    <xf numFmtId="0" fontId="85" fillId="35" borderId="17" xfId="0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3" fontId="6" fillId="36" borderId="12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6" borderId="12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left" wrapText="1"/>
    </xf>
    <xf numFmtId="0" fontId="3" fillId="36" borderId="17" xfId="0" applyFont="1" applyFill="1" applyBorder="1" applyAlignment="1">
      <alignment horizontal="left" wrapText="1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34" xfId="0" applyFont="1" applyFill="1" applyBorder="1" applyAlignment="1">
      <alignment horizontal="right"/>
    </xf>
    <xf numFmtId="0" fontId="0" fillId="34" borderId="35" xfId="0" applyFont="1" applyFill="1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2600325" cy="923925"/>
    <xdr:sp>
      <xdr:nvSpPr>
        <xdr:cNvPr id="1" name="Прямоугольник 1"/>
        <xdr:cNvSpPr>
          <a:spLocks/>
        </xdr:cNvSpPr>
      </xdr:nvSpPr>
      <xdr:spPr>
        <a:xfrm>
          <a:off x="6486525" y="161925"/>
          <a:ext cx="2600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Учет</a:t>
          </a:r>
          <a:r>
            <a:rPr lang="en-US" cap="none" sz="5400" b="1" i="0" u="none" baseline="0">
              <a:solidFill>
                <a:srgbClr val="FF8080"/>
              </a:solidFill>
            </a:rPr>
            <a:t>.kz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0</xdr:rowOff>
    </xdr:from>
    <xdr:ext cx="2638425" cy="981075"/>
    <xdr:sp>
      <xdr:nvSpPr>
        <xdr:cNvPr id="1" name="Прямоугольник 1"/>
        <xdr:cNvSpPr>
          <a:spLocks/>
        </xdr:cNvSpPr>
      </xdr:nvSpPr>
      <xdr:spPr>
        <a:xfrm>
          <a:off x="104775" y="0"/>
          <a:ext cx="26384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Учет</a:t>
          </a:r>
          <a:r>
            <a:rPr lang="en-US" cap="none" sz="5400" b="1" i="0" u="none" baseline="0">
              <a:solidFill>
                <a:srgbClr val="FF8080"/>
              </a:solidFill>
            </a:rPr>
            <a:t>.kz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0</xdr:row>
      <xdr:rowOff>247650</xdr:rowOff>
    </xdr:from>
    <xdr:ext cx="1943100" cy="923925"/>
    <xdr:sp>
      <xdr:nvSpPr>
        <xdr:cNvPr id="1" name="Прямоугольник 2"/>
        <xdr:cNvSpPr>
          <a:spLocks/>
        </xdr:cNvSpPr>
      </xdr:nvSpPr>
      <xdr:spPr>
        <a:xfrm>
          <a:off x="9744075" y="247650"/>
          <a:ext cx="1943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2638425" cy="981075"/>
    <xdr:sp>
      <xdr:nvSpPr>
        <xdr:cNvPr id="2" name="Прямоугольник 3"/>
        <xdr:cNvSpPr>
          <a:spLocks/>
        </xdr:cNvSpPr>
      </xdr:nvSpPr>
      <xdr:spPr>
        <a:xfrm>
          <a:off x="104775" y="0"/>
          <a:ext cx="26384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Учет</a:t>
          </a:r>
          <a:r>
            <a:rPr lang="en-US" cap="none" sz="5400" b="1" i="0" u="none" baseline="0">
              <a:solidFill>
                <a:srgbClr val="FF8080"/>
              </a:solidFill>
            </a:rPr>
            <a:t>.kz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647950" cy="933450"/>
    <xdr:sp>
      <xdr:nvSpPr>
        <xdr:cNvPr id="1" name="Прямоугольник 1"/>
        <xdr:cNvSpPr>
          <a:spLocks/>
        </xdr:cNvSpPr>
      </xdr:nvSpPr>
      <xdr:spPr>
        <a:xfrm>
          <a:off x="409575" y="0"/>
          <a:ext cx="26479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Учет</a:t>
          </a:r>
          <a:r>
            <a:rPr lang="en-US" cap="none" sz="5400" b="1" i="0" u="none" baseline="0">
              <a:solidFill>
                <a:srgbClr val="FF8080"/>
              </a:solidFill>
            </a:rPr>
            <a:t>.kz</a:t>
          </a:r>
        </a:p>
      </xdr:txBody>
    </xdr:sp>
    <xdr:clientData/>
  </xdr:oneCellAnchor>
  <xdr:oneCellAnchor>
    <xdr:from>
      <xdr:col>3</xdr:col>
      <xdr:colOff>0</xdr:colOff>
      <xdr:row>0</xdr:row>
      <xdr:rowOff>57150</xdr:rowOff>
    </xdr:from>
    <xdr:ext cx="2657475" cy="457200"/>
    <xdr:sp>
      <xdr:nvSpPr>
        <xdr:cNvPr id="2" name="Прямоугольник 2"/>
        <xdr:cNvSpPr>
          <a:spLocks/>
        </xdr:cNvSpPr>
      </xdr:nvSpPr>
      <xdr:spPr>
        <a:xfrm>
          <a:off x="5162550" y="57150"/>
          <a:ext cx="26574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2647950" cy="800100"/>
    <xdr:sp>
      <xdr:nvSpPr>
        <xdr:cNvPr id="1" name="Прямоугольник 1"/>
        <xdr:cNvSpPr>
          <a:spLocks/>
        </xdr:cNvSpPr>
      </xdr:nvSpPr>
      <xdr:spPr>
        <a:xfrm>
          <a:off x="438150" y="57150"/>
          <a:ext cx="26479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Учет</a:t>
          </a:r>
          <a:r>
            <a:rPr lang="en-US" cap="none" sz="5400" b="1" i="0" u="none" baseline="0">
              <a:solidFill>
                <a:srgbClr val="FF8080"/>
              </a:solidFill>
            </a:rPr>
            <a:t>.kz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4">
      <selection activeCell="B16" sqref="B16"/>
    </sheetView>
  </sheetViews>
  <sheetFormatPr defaultColWidth="9.00390625" defaultRowHeight="12.75"/>
  <cols>
    <col min="1" max="1" width="4.875" style="0" customWidth="1"/>
    <col min="2" max="2" width="80.25390625" style="0" customWidth="1"/>
  </cols>
  <sheetData>
    <row r="2" ht="18.75">
      <c r="B2" s="14" t="s">
        <v>0</v>
      </c>
    </row>
    <row r="3" spans="2:3" ht="60.75" customHeight="1">
      <c r="B3" s="140" t="s">
        <v>1</v>
      </c>
      <c r="C3" t="s">
        <v>2</v>
      </c>
    </row>
    <row r="4" ht="170.25" customHeight="1">
      <c r="B4" s="143" t="s">
        <v>210</v>
      </c>
    </row>
    <row r="5" spans="2:3" ht="168" customHeight="1">
      <c r="B5" s="143" t="s">
        <v>209</v>
      </c>
      <c r="C5" s="28"/>
    </row>
    <row r="6" ht="31.5" customHeight="1">
      <c r="B6" s="144" t="s">
        <v>208</v>
      </c>
    </row>
    <row r="7" ht="45" customHeight="1">
      <c r="B7" s="13" t="s">
        <v>173</v>
      </c>
    </row>
    <row r="8" ht="60" customHeight="1">
      <c r="B8" s="13" t="s">
        <v>174</v>
      </c>
    </row>
    <row r="9" ht="60" customHeight="1">
      <c r="B9" s="13" t="s">
        <v>175</v>
      </c>
    </row>
    <row r="10" ht="46.5" customHeight="1">
      <c r="B10" s="11" t="s">
        <v>177</v>
      </c>
    </row>
    <row r="11" ht="49.5" customHeight="1">
      <c r="B11" s="11" t="s">
        <v>176</v>
      </c>
    </row>
    <row r="12" ht="60" customHeight="1">
      <c r="B12" s="11" t="s">
        <v>179</v>
      </c>
    </row>
    <row r="13" ht="12.75">
      <c r="B13" s="28"/>
    </row>
    <row r="14" ht="14.25" customHeight="1">
      <c r="B14" s="141" t="s">
        <v>178</v>
      </c>
    </row>
    <row r="15" ht="12.75">
      <c r="B15" s="10"/>
    </row>
    <row r="16" ht="12.75">
      <c r="B16" s="10" t="s">
        <v>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zoomScalePageLayoutView="0" workbookViewId="0" topLeftCell="A1">
      <selection activeCell="C101" sqref="C101:K101"/>
    </sheetView>
  </sheetViews>
  <sheetFormatPr defaultColWidth="8.875" defaultRowHeight="12.75"/>
  <cols>
    <col min="1" max="1" width="5.25390625" style="1" customWidth="1"/>
    <col min="2" max="2" width="5.125" style="1" customWidth="1"/>
    <col min="3" max="3" width="5.875" style="1" customWidth="1"/>
    <col min="4" max="4" width="5.25390625" style="1" customWidth="1"/>
    <col min="5" max="5" width="4.25390625" style="1" customWidth="1"/>
    <col min="6" max="6" width="5.00390625" style="1" customWidth="1"/>
    <col min="7" max="7" width="5.25390625" style="1" customWidth="1"/>
    <col min="8" max="8" width="5.875" style="1" customWidth="1"/>
    <col min="9" max="9" width="4.625" style="1" customWidth="1"/>
    <col min="10" max="10" width="4.75390625" style="1" customWidth="1"/>
    <col min="11" max="11" width="5.25390625" style="1" customWidth="1"/>
    <col min="12" max="12" width="5.875" style="1" customWidth="1"/>
    <col min="13" max="13" width="4.00390625" style="1" customWidth="1"/>
    <col min="14" max="14" width="2.75390625" style="1" customWidth="1"/>
    <col min="15" max="15" width="6.00390625" style="1" customWidth="1"/>
    <col min="16" max="16" width="5.625" style="1" customWidth="1"/>
    <col min="17" max="17" width="5.25390625" style="1" customWidth="1"/>
    <col min="18" max="18" width="4.625" style="1" customWidth="1"/>
    <col min="19" max="19" width="7.125" style="1" customWidth="1"/>
    <col min="20" max="20" width="8.125" style="1" customWidth="1"/>
    <col min="21" max="21" width="8.875" style="1" customWidth="1"/>
    <col min="22" max="22" width="4.25390625" style="1" customWidth="1"/>
    <col min="23" max="16384" width="8.875" style="1" customWidth="1"/>
  </cols>
  <sheetData>
    <row r="1" spans="1:22" s="2" customFormat="1" ht="44.25" customHeight="1">
      <c r="A1" s="493" t="s">
        <v>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5"/>
    </row>
    <row r="2" spans="1:22" s="2" customFormat="1" ht="26.25" customHeight="1">
      <c r="A2" s="496" t="s">
        <v>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8"/>
    </row>
    <row r="3" spans="1:22" s="2" customFormat="1" ht="17.25" customHeight="1">
      <c r="A3" s="499" t="s">
        <v>6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1"/>
    </row>
    <row r="4" spans="1:22" s="2" customFormat="1" ht="6" customHeight="1" thickBot="1">
      <c r="A4" s="502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503"/>
    </row>
    <row r="5" spans="1:22" s="2" customFormat="1" ht="22.5" customHeight="1" thickBot="1">
      <c r="A5" s="42">
        <v>1</v>
      </c>
      <c r="B5" s="504" t="s">
        <v>7</v>
      </c>
      <c r="C5" s="505"/>
      <c r="D5" s="506" t="s">
        <v>160</v>
      </c>
      <c r="E5" s="507"/>
      <c r="F5" s="507"/>
      <c r="G5" s="507"/>
      <c r="H5" s="507"/>
      <c r="I5" s="507"/>
      <c r="J5" s="434"/>
      <c r="K5" s="435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7"/>
    </row>
    <row r="6" spans="1:22" s="2" customFormat="1" ht="11.25" customHeight="1" thickBot="1">
      <c r="A6" s="452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5"/>
    </row>
    <row r="7" spans="1:22" s="2" customFormat="1" ht="25.5" customHeight="1" thickBot="1">
      <c r="A7" s="3">
        <v>2</v>
      </c>
      <c r="B7" s="438" t="s">
        <v>8</v>
      </c>
      <c r="C7" s="439"/>
      <c r="D7" s="439"/>
      <c r="E7" s="439"/>
      <c r="F7" s="440"/>
      <c r="G7" s="441">
        <f>'НР 910.00.001 Доход'!C6:G6</f>
        <v>0</v>
      </c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3"/>
    </row>
    <row r="8" spans="1:22" s="2" customFormat="1" ht="12" customHeight="1" thickBot="1">
      <c r="A8" s="470"/>
      <c r="B8" s="471"/>
      <c r="C8" s="471"/>
      <c r="D8" s="471"/>
      <c r="E8" s="471"/>
      <c r="F8" s="471"/>
      <c r="G8" s="472"/>
      <c r="H8" s="472"/>
      <c r="I8" s="472"/>
      <c r="J8" s="472"/>
      <c r="K8" s="473"/>
      <c r="L8" s="472"/>
      <c r="M8" s="472"/>
      <c r="N8" s="472"/>
      <c r="O8" s="472"/>
      <c r="P8" s="472"/>
      <c r="Q8" s="473"/>
      <c r="R8" s="473"/>
      <c r="S8" s="473"/>
      <c r="T8" s="472"/>
      <c r="U8" s="472"/>
      <c r="V8" s="474"/>
    </row>
    <row r="9" spans="1:22" s="2" customFormat="1" ht="29.25" customHeight="1" thickBot="1">
      <c r="A9" s="3">
        <v>3</v>
      </c>
      <c r="B9" s="548" t="s">
        <v>9</v>
      </c>
      <c r="C9" s="549"/>
      <c r="D9" s="549"/>
      <c r="E9" s="549"/>
      <c r="F9" s="549"/>
      <c r="G9" s="549"/>
      <c r="H9" s="545" t="s">
        <v>10</v>
      </c>
      <c r="I9" s="546"/>
      <c r="J9" s="547"/>
      <c r="K9" s="123">
        <v>1</v>
      </c>
      <c r="L9" s="444" t="s">
        <v>11</v>
      </c>
      <c r="M9" s="445"/>
      <c r="N9" s="445"/>
      <c r="O9" s="445"/>
      <c r="P9" s="445"/>
      <c r="Q9" s="446">
        <v>2018</v>
      </c>
      <c r="R9" s="447"/>
      <c r="S9" s="448"/>
      <c r="T9" s="449"/>
      <c r="U9" s="450"/>
      <c r="V9" s="451"/>
    </row>
    <row r="10" spans="1:22" s="2" customFormat="1" ht="12" customHeight="1" thickBot="1">
      <c r="A10" s="470"/>
      <c r="B10" s="471"/>
      <c r="C10" s="471"/>
      <c r="D10" s="471"/>
      <c r="E10" s="471"/>
      <c r="F10" s="471"/>
      <c r="G10" s="471"/>
      <c r="H10" s="471"/>
      <c r="I10" s="471"/>
      <c r="J10" s="471"/>
      <c r="K10" s="472"/>
      <c r="L10" s="471"/>
      <c r="M10" s="471"/>
      <c r="N10" s="471"/>
      <c r="O10" s="471"/>
      <c r="P10" s="471"/>
      <c r="Q10" s="472"/>
      <c r="R10" s="472"/>
      <c r="S10" s="472"/>
      <c r="T10" s="471"/>
      <c r="U10" s="471"/>
      <c r="V10" s="475"/>
    </row>
    <row r="11" spans="1:22" s="2" customFormat="1" ht="21.75" customHeight="1" thickBot="1">
      <c r="A11" s="16">
        <v>4</v>
      </c>
      <c r="B11" s="482" t="s">
        <v>98</v>
      </c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4"/>
    </row>
    <row r="12" spans="1:22" s="2" customFormat="1" ht="12" customHeight="1" thickBot="1">
      <c r="A12" s="124"/>
      <c r="B12" s="23"/>
      <c r="C12" s="23"/>
      <c r="D12" s="23"/>
      <c r="E12" s="23"/>
      <c r="F12" s="23"/>
      <c r="G12" s="23"/>
      <c r="H12" s="23"/>
      <c r="I12" s="23"/>
      <c r="J12" s="4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25"/>
    </row>
    <row r="13" spans="1:22" s="2" customFormat="1" ht="22.5" customHeight="1" thickBot="1">
      <c r="A13" s="18" t="s">
        <v>12</v>
      </c>
      <c r="B13" s="488" t="s">
        <v>99</v>
      </c>
      <c r="C13" s="489"/>
      <c r="D13" s="489"/>
      <c r="E13" s="489"/>
      <c r="F13" s="489"/>
      <c r="G13" s="489"/>
      <c r="H13" s="489"/>
      <c r="I13" s="490"/>
      <c r="J13" s="15"/>
      <c r="K13" s="24"/>
      <c r="L13" s="17" t="s">
        <v>13</v>
      </c>
      <c r="M13" s="461" t="s">
        <v>101</v>
      </c>
      <c r="N13" s="462"/>
      <c r="O13" s="462"/>
      <c r="P13" s="462"/>
      <c r="Q13" s="462"/>
      <c r="R13" s="462"/>
      <c r="S13" s="462"/>
      <c r="T13" s="462"/>
      <c r="U13" s="463"/>
      <c r="V13" s="15"/>
    </row>
    <row r="14" spans="1:22" s="2" customFormat="1" ht="9" customHeight="1" thickBot="1">
      <c r="A14" s="126"/>
      <c r="B14" s="25"/>
      <c r="C14" s="25"/>
      <c r="D14" s="25"/>
      <c r="E14" s="25"/>
      <c r="F14" s="25"/>
      <c r="G14" s="25"/>
      <c r="H14" s="25"/>
      <c r="I14" s="25"/>
      <c r="J14" s="24"/>
      <c r="K14" s="23"/>
      <c r="L14" s="41"/>
      <c r="M14" s="35"/>
      <c r="N14" s="35"/>
      <c r="O14" s="35"/>
      <c r="P14" s="35"/>
      <c r="Q14" s="35"/>
      <c r="R14" s="35"/>
      <c r="S14" s="35"/>
      <c r="T14" s="35"/>
      <c r="U14" s="35"/>
      <c r="V14" s="127"/>
    </row>
    <row r="15" spans="1:22" s="2" customFormat="1" ht="21" customHeight="1" thickBot="1">
      <c r="A15" s="9" t="s">
        <v>14</v>
      </c>
      <c r="B15" s="491" t="s">
        <v>100</v>
      </c>
      <c r="C15" s="492"/>
      <c r="D15" s="492"/>
      <c r="E15" s="492"/>
      <c r="F15" s="492"/>
      <c r="G15" s="492"/>
      <c r="H15" s="492"/>
      <c r="I15" s="492"/>
      <c r="J15" s="15"/>
      <c r="K15" s="24"/>
      <c r="L15" s="22" t="s">
        <v>15</v>
      </c>
      <c r="M15" s="461" t="s">
        <v>102</v>
      </c>
      <c r="N15" s="462"/>
      <c r="O15" s="462"/>
      <c r="P15" s="462"/>
      <c r="Q15" s="462"/>
      <c r="R15" s="462"/>
      <c r="S15" s="462"/>
      <c r="T15" s="462"/>
      <c r="U15" s="463"/>
      <c r="V15" s="15"/>
    </row>
    <row r="16" spans="1:22" s="2" customFormat="1" ht="10.5" customHeight="1" thickBot="1">
      <c r="A16" s="128"/>
      <c r="B16" s="23"/>
      <c r="C16" s="23"/>
      <c r="D16" s="23"/>
      <c r="E16" s="23"/>
      <c r="F16" s="23"/>
      <c r="G16" s="23"/>
      <c r="H16" s="23"/>
      <c r="I16" s="23"/>
      <c r="J16" s="25"/>
      <c r="K16" s="23"/>
      <c r="L16" s="25"/>
      <c r="M16" s="23"/>
      <c r="N16" s="23"/>
      <c r="O16" s="23"/>
      <c r="P16" s="23"/>
      <c r="Q16" s="23"/>
      <c r="R16" s="41"/>
      <c r="S16" s="23"/>
      <c r="T16" s="23"/>
      <c r="U16" s="23"/>
      <c r="V16" s="127"/>
    </row>
    <row r="17" spans="1:22" s="2" customFormat="1" ht="24" customHeight="1" thickBot="1">
      <c r="A17" s="4">
        <v>5</v>
      </c>
      <c r="B17" s="476" t="s">
        <v>16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8" t="s">
        <v>17</v>
      </c>
      <c r="O17" s="478"/>
      <c r="P17" s="478"/>
      <c r="Q17" s="478"/>
      <c r="R17" s="5"/>
      <c r="S17" s="508" t="s">
        <v>18</v>
      </c>
      <c r="T17" s="508"/>
      <c r="U17" s="509"/>
      <c r="V17" s="160"/>
    </row>
    <row r="18" spans="1:22" s="2" customFormat="1" ht="9" customHeight="1" thickBot="1">
      <c r="A18" s="502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5"/>
    </row>
    <row r="19" spans="1:22" s="2" customFormat="1" ht="21.75" customHeight="1" thickBot="1">
      <c r="A19" s="464"/>
      <c r="B19" s="465"/>
      <c r="C19" s="465"/>
      <c r="D19" s="465"/>
      <c r="E19" s="465"/>
      <c r="F19" s="465"/>
      <c r="G19" s="465"/>
      <c r="H19" s="466"/>
      <c r="I19" s="478" t="s">
        <v>19</v>
      </c>
      <c r="J19" s="478"/>
      <c r="K19" s="512"/>
      <c r="L19" s="6"/>
      <c r="M19" s="513" t="s">
        <v>103</v>
      </c>
      <c r="N19" s="514"/>
      <c r="O19" s="514"/>
      <c r="P19" s="515"/>
      <c r="Q19" s="5"/>
      <c r="R19" s="516" t="s">
        <v>20</v>
      </c>
      <c r="S19" s="508"/>
      <c r="T19" s="508"/>
      <c r="U19" s="509"/>
      <c r="V19" s="5"/>
    </row>
    <row r="20" spans="1:22" s="2" customFormat="1" ht="10.5" customHeight="1" thickBot="1">
      <c r="A20" s="485"/>
      <c r="B20" s="471"/>
      <c r="C20" s="471"/>
      <c r="D20" s="471"/>
      <c r="E20" s="471"/>
      <c r="F20" s="471"/>
      <c r="G20" s="471"/>
      <c r="H20" s="471"/>
      <c r="I20" s="471"/>
      <c r="J20" s="486"/>
      <c r="K20" s="471"/>
      <c r="L20" s="473"/>
      <c r="M20" s="486"/>
      <c r="N20" s="486"/>
      <c r="O20" s="486"/>
      <c r="P20" s="486"/>
      <c r="Q20" s="472"/>
      <c r="R20" s="471"/>
      <c r="S20" s="471"/>
      <c r="T20" s="486"/>
      <c r="U20" s="486"/>
      <c r="V20" s="487"/>
    </row>
    <row r="21" spans="1:22" s="2" customFormat="1" ht="30" customHeight="1" thickBot="1">
      <c r="A21" s="3">
        <v>6</v>
      </c>
      <c r="B21" s="479" t="s">
        <v>21</v>
      </c>
      <c r="C21" s="480"/>
      <c r="D21" s="480"/>
      <c r="E21" s="480"/>
      <c r="F21" s="480"/>
      <c r="G21" s="480"/>
      <c r="H21" s="480"/>
      <c r="I21" s="480"/>
      <c r="J21" s="8" t="s">
        <v>12</v>
      </c>
      <c r="K21" s="129" t="s">
        <v>22</v>
      </c>
      <c r="L21" s="467"/>
      <c r="M21" s="468"/>
      <c r="N21" s="468"/>
      <c r="O21" s="469"/>
      <c r="P21" s="7" t="s">
        <v>14</v>
      </c>
      <c r="Q21" s="540" t="s">
        <v>23</v>
      </c>
      <c r="R21" s="541"/>
      <c r="S21" s="542"/>
      <c r="T21" s="537"/>
      <c r="U21" s="538"/>
      <c r="V21" s="539"/>
    </row>
    <row r="22" spans="1:22" s="2" customFormat="1" ht="10.5" customHeight="1" thickBot="1">
      <c r="A22" s="481"/>
      <c r="B22" s="471"/>
      <c r="C22" s="471"/>
      <c r="D22" s="471"/>
      <c r="E22" s="471"/>
      <c r="F22" s="471"/>
      <c r="G22" s="471"/>
      <c r="H22" s="471"/>
      <c r="I22" s="471"/>
      <c r="J22" s="472"/>
      <c r="K22" s="471"/>
      <c r="L22" s="472"/>
      <c r="M22" s="472"/>
      <c r="N22" s="472"/>
      <c r="O22" s="472"/>
      <c r="P22" s="472"/>
      <c r="Q22" s="471"/>
      <c r="R22" s="471"/>
      <c r="S22" s="471"/>
      <c r="T22" s="472"/>
      <c r="U22" s="472"/>
      <c r="V22" s="474"/>
    </row>
    <row r="23" spans="1:22" s="2" customFormat="1" ht="20.25" customHeight="1" thickBot="1">
      <c r="A23" s="3">
        <v>7</v>
      </c>
      <c r="B23" s="456" t="s">
        <v>24</v>
      </c>
      <c r="C23" s="456"/>
      <c r="D23" s="457" t="s">
        <v>25</v>
      </c>
      <c r="E23" s="458"/>
      <c r="F23" s="459"/>
      <c r="G23" s="460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1:22" s="2" customFormat="1" ht="9" customHeight="1" thickBot="1">
      <c r="A24" s="452"/>
      <c r="B24" s="453"/>
      <c r="C24" s="453"/>
      <c r="D24" s="453"/>
      <c r="E24" s="453"/>
      <c r="F24" s="453"/>
      <c r="G24" s="453"/>
      <c r="H24" s="453"/>
      <c r="I24" s="453"/>
      <c r="J24" s="453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5"/>
    </row>
    <row r="25" spans="1:22" s="2" customFormat="1" ht="22.5" customHeight="1" thickBot="1">
      <c r="A25" s="3">
        <v>8</v>
      </c>
      <c r="B25" s="565" t="s">
        <v>26</v>
      </c>
      <c r="C25" s="518"/>
      <c r="D25" s="518"/>
      <c r="E25" s="518"/>
      <c r="F25" s="518"/>
      <c r="G25" s="518"/>
      <c r="H25" s="518"/>
      <c r="I25" s="518"/>
      <c r="J25" s="518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7"/>
    </row>
    <row r="26" spans="1:22" s="2" customFormat="1" ht="8.25" customHeight="1" thickBot="1">
      <c r="A26" s="524"/>
      <c r="B26" s="525"/>
      <c r="C26" s="525"/>
      <c r="D26" s="525"/>
      <c r="E26" s="525"/>
      <c r="F26" s="525"/>
      <c r="G26" s="525"/>
      <c r="H26" s="525"/>
      <c r="I26" s="525"/>
      <c r="J26" s="525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7"/>
    </row>
    <row r="27" spans="1:22" s="2" customFormat="1" ht="21.75" customHeight="1" thickBot="1">
      <c r="A27" s="21" t="s">
        <v>12</v>
      </c>
      <c r="B27" s="517" t="s">
        <v>27</v>
      </c>
      <c r="C27" s="518"/>
      <c r="D27" s="518"/>
      <c r="E27" s="518"/>
      <c r="F27" s="518"/>
      <c r="G27" s="519"/>
      <c r="H27" s="519"/>
      <c r="I27" s="520"/>
      <c r="J27" s="160"/>
      <c r="K27" s="46"/>
      <c r="L27" s="20" t="s">
        <v>14</v>
      </c>
      <c r="M27" s="521" t="s">
        <v>28</v>
      </c>
      <c r="N27" s="522"/>
      <c r="O27" s="522"/>
      <c r="P27" s="522"/>
      <c r="Q27" s="522"/>
      <c r="R27" s="522"/>
      <c r="S27" s="522"/>
      <c r="T27" s="522"/>
      <c r="U27" s="523"/>
      <c r="V27" s="19"/>
    </row>
    <row r="28" spans="1:22" s="2" customFormat="1" ht="11.25" customHeight="1" thickBot="1">
      <c r="A28" s="568"/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569"/>
    </row>
    <row r="29" spans="1:22" ht="25.5" customHeight="1">
      <c r="A29" s="570" t="s">
        <v>29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2"/>
    </row>
    <row r="30" spans="1:22" ht="15.75" customHeight="1" thickBot="1">
      <c r="A30" s="510" t="s">
        <v>30</v>
      </c>
      <c r="B30" s="511"/>
      <c r="C30" s="528" t="s">
        <v>31</v>
      </c>
      <c r="D30" s="528"/>
      <c r="E30" s="528"/>
      <c r="F30" s="528"/>
      <c r="G30" s="528"/>
      <c r="H30" s="528"/>
      <c r="I30" s="528"/>
      <c r="J30" s="528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30"/>
    </row>
    <row r="31" spans="1:22" ht="21" customHeight="1" thickBot="1">
      <c r="A31" s="413" t="s">
        <v>32</v>
      </c>
      <c r="B31" s="414"/>
      <c r="C31" s="534" t="s">
        <v>33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531">
        <f>'НР 910.00.001 Доход'!J25</f>
        <v>0</v>
      </c>
      <c r="Q31" s="532"/>
      <c r="R31" s="532"/>
      <c r="S31" s="532"/>
      <c r="T31" s="532"/>
      <c r="U31" s="532"/>
      <c r="V31" s="533"/>
    </row>
    <row r="32" spans="1:22" ht="6.75" customHeight="1" thickBot="1">
      <c r="A32" s="47"/>
      <c r="B32" s="43"/>
      <c r="C32" s="40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161"/>
      <c r="Q32" s="162"/>
      <c r="R32" s="162"/>
      <c r="S32" s="162"/>
      <c r="T32" s="162"/>
      <c r="U32" s="162"/>
      <c r="V32" s="163"/>
    </row>
    <row r="33" spans="1:22" ht="24" customHeight="1" thickBot="1">
      <c r="A33" s="413" t="s">
        <v>34</v>
      </c>
      <c r="B33" s="414"/>
      <c r="C33" s="419" t="s">
        <v>35</v>
      </c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6"/>
      <c r="P33" s="418"/>
      <c r="Q33" s="341"/>
      <c r="R33" s="341"/>
      <c r="S33" s="341"/>
      <c r="T33" s="341"/>
      <c r="U33" s="341"/>
      <c r="V33" s="342"/>
    </row>
    <row r="34" spans="1:22" ht="6.75" customHeight="1" thickBot="1">
      <c r="A34" s="47"/>
      <c r="B34" s="43"/>
      <c r="C34" s="3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06"/>
      <c r="Q34" s="33"/>
      <c r="R34" s="33"/>
      <c r="S34" s="33"/>
      <c r="T34" s="33"/>
      <c r="U34" s="33"/>
      <c r="V34" s="130"/>
    </row>
    <row r="35" spans="1:23" ht="23.25" customHeight="1" thickBot="1">
      <c r="A35" s="413" t="s">
        <v>36</v>
      </c>
      <c r="B35" s="414"/>
      <c r="C35" s="426" t="s">
        <v>76</v>
      </c>
      <c r="D35" s="419"/>
      <c r="E35" s="419"/>
      <c r="F35" s="419"/>
      <c r="G35" s="419"/>
      <c r="H35" s="419"/>
      <c r="I35" s="419"/>
      <c r="J35" s="419"/>
      <c r="K35" s="420"/>
      <c r="L35" s="420"/>
      <c r="M35" s="420"/>
      <c r="N35" s="420"/>
      <c r="O35" s="420"/>
      <c r="P35" s="420"/>
      <c r="Q35" s="420"/>
      <c r="R35" s="420"/>
      <c r="S35" s="427"/>
      <c r="T35" s="428"/>
      <c r="U35" s="424">
        <f>'НР 910.00.010-024'!J90</f>
        <v>0</v>
      </c>
      <c r="V35" s="425"/>
      <c r="W35" s="142" t="s">
        <v>215</v>
      </c>
    </row>
    <row r="36" spans="1:22" ht="6" customHeight="1" thickBot="1">
      <c r="A36" s="47"/>
      <c r="B36" s="43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64"/>
      <c r="V36" s="165"/>
    </row>
    <row r="37" spans="1:23" ht="24" customHeight="1" thickBot="1">
      <c r="A37" s="107"/>
      <c r="B37" s="37"/>
      <c r="C37" s="37"/>
      <c r="D37" s="112" t="s">
        <v>12</v>
      </c>
      <c r="E37" s="426" t="s">
        <v>74</v>
      </c>
      <c r="F37" s="431"/>
      <c r="G37" s="431"/>
      <c r="H37" s="431"/>
      <c r="I37" s="36"/>
      <c r="J37" s="36"/>
      <c r="K37" s="37"/>
      <c r="L37" s="37"/>
      <c r="M37" s="37"/>
      <c r="N37" s="37"/>
      <c r="O37" s="37"/>
      <c r="P37" s="37"/>
      <c r="Q37" s="420"/>
      <c r="R37" s="427"/>
      <c r="S37" s="427"/>
      <c r="T37" s="428"/>
      <c r="U37" s="429">
        <f>'НР 910.00.010-024'!J91</f>
        <v>0</v>
      </c>
      <c r="V37" s="430"/>
      <c r="W37" s="142" t="s">
        <v>215</v>
      </c>
    </row>
    <row r="38" spans="1:22" ht="9" customHeight="1" thickBot="1">
      <c r="A38" s="107"/>
      <c r="B38" s="37"/>
      <c r="C38" s="37"/>
      <c r="D38" s="109"/>
      <c r="E38" s="36"/>
      <c r="F38" s="110"/>
      <c r="G38" s="110"/>
      <c r="H38" s="110"/>
      <c r="I38" s="36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166"/>
      <c r="V38" s="167"/>
    </row>
    <row r="39" spans="1:23" ht="24" customHeight="1" thickBot="1">
      <c r="A39" s="48"/>
      <c r="B39" s="37"/>
      <c r="C39" s="37"/>
      <c r="D39" s="112" t="s">
        <v>14</v>
      </c>
      <c r="E39" s="426" t="s">
        <v>75</v>
      </c>
      <c r="F39" s="431"/>
      <c r="G39" s="431"/>
      <c r="H39" s="431"/>
      <c r="I39" s="36"/>
      <c r="J39" s="36"/>
      <c r="K39" s="37"/>
      <c r="L39" s="37"/>
      <c r="M39" s="37"/>
      <c r="N39" s="37"/>
      <c r="O39" s="37"/>
      <c r="P39" s="420"/>
      <c r="Q39" s="427"/>
      <c r="R39" s="427"/>
      <c r="S39" s="427"/>
      <c r="T39" s="428"/>
      <c r="U39" s="429">
        <f>'НР 910.00.010-024'!J92</f>
        <v>0</v>
      </c>
      <c r="V39" s="430"/>
      <c r="W39" s="142" t="s">
        <v>215</v>
      </c>
    </row>
    <row r="40" spans="1:22" ht="10.5" customHeight="1" thickBot="1">
      <c r="A40" s="48"/>
      <c r="B40" s="37"/>
      <c r="C40" s="37"/>
      <c r="D40" s="109"/>
      <c r="E40" s="36"/>
      <c r="F40" s="110"/>
      <c r="G40" s="110"/>
      <c r="H40" s="110"/>
      <c r="I40" s="36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111"/>
      <c r="V40" s="131"/>
    </row>
    <row r="41" spans="1:23" ht="24" customHeight="1" thickBot="1">
      <c r="A41" s="413" t="s">
        <v>37</v>
      </c>
      <c r="B41" s="414"/>
      <c r="C41" s="419" t="s">
        <v>38</v>
      </c>
      <c r="D41" s="419"/>
      <c r="E41" s="419"/>
      <c r="F41" s="419"/>
      <c r="G41" s="419"/>
      <c r="H41" s="419"/>
      <c r="I41" s="419"/>
      <c r="J41" s="419"/>
      <c r="K41" s="420"/>
      <c r="L41" s="420"/>
      <c r="M41" s="420"/>
      <c r="N41" s="420"/>
      <c r="O41" s="420"/>
      <c r="P41" s="421" t="e">
        <f>('НР 910.00.010-024'!J21+'НР 910.00.010-024'!J22)/(U35*6)</f>
        <v>#DIV/0!</v>
      </c>
      <c r="Q41" s="422"/>
      <c r="R41" s="422"/>
      <c r="S41" s="422"/>
      <c r="T41" s="422"/>
      <c r="U41" s="422"/>
      <c r="V41" s="423"/>
      <c r="W41" s="142" t="s">
        <v>215</v>
      </c>
    </row>
    <row r="42" spans="1:22" ht="7.5" customHeight="1" thickBot="1">
      <c r="A42" s="47"/>
      <c r="B42" s="43"/>
      <c r="C42" s="36"/>
      <c r="D42" s="36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  <c r="P42" s="168"/>
      <c r="Q42" s="169"/>
      <c r="R42" s="169"/>
      <c r="S42" s="169"/>
      <c r="T42" s="169"/>
      <c r="U42" s="169"/>
      <c r="V42" s="170"/>
    </row>
    <row r="43" spans="1:22" ht="28.5" customHeight="1" thickBot="1">
      <c r="A43" s="413" t="s">
        <v>39</v>
      </c>
      <c r="B43" s="414"/>
      <c r="C43" s="419" t="s">
        <v>40</v>
      </c>
      <c r="D43" s="534"/>
      <c r="E43" s="534"/>
      <c r="F43" s="534"/>
      <c r="G43" s="534"/>
      <c r="H43" s="534"/>
      <c r="I43" s="534"/>
      <c r="J43" s="534"/>
      <c r="K43" s="420"/>
      <c r="L43" s="420"/>
      <c r="M43" s="420"/>
      <c r="N43" s="420"/>
      <c r="O43" s="420"/>
      <c r="P43" s="555">
        <f>P31*0.03</f>
        <v>0</v>
      </c>
      <c r="Q43" s="422"/>
      <c r="R43" s="422"/>
      <c r="S43" s="422"/>
      <c r="T43" s="422"/>
      <c r="U43" s="422"/>
      <c r="V43" s="423"/>
    </row>
    <row r="44" spans="1:22" ht="9" customHeight="1" thickBot="1">
      <c r="A44" s="47"/>
      <c r="B44" s="43"/>
      <c r="C44" s="36"/>
      <c r="D44" s="40"/>
      <c r="E44" s="40"/>
      <c r="F44" s="40"/>
      <c r="G44" s="40"/>
      <c r="H44" s="40"/>
      <c r="I44" s="40"/>
      <c r="J44" s="40"/>
      <c r="K44" s="37"/>
      <c r="L44" s="37"/>
      <c r="M44" s="37"/>
      <c r="N44" s="37"/>
      <c r="O44" s="37"/>
      <c r="P44" s="171"/>
      <c r="Q44" s="169"/>
      <c r="R44" s="169"/>
      <c r="S44" s="169"/>
      <c r="T44" s="169"/>
      <c r="U44" s="169"/>
      <c r="V44" s="170"/>
    </row>
    <row r="45" spans="1:23" ht="29.25" customHeight="1" thickBot="1">
      <c r="A45" s="330" t="s">
        <v>41</v>
      </c>
      <c r="B45" s="331"/>
      <c r="C45" s="419" t="s">
        <v>104</v>
      </c>
      <c r="D45" s="419"/>
      <c r="E45" s="419"/>
      <c r="F45" s="419"/>
      <c r="G45" s="419"/>
      <c r="H45" s="419"/>
      <c r="I45" s="419"/>
      <c r="J45" s="419"/>
      <c r="K45" s="420"/>
      <c r="L45" s="420"/>
      <c r="M45" s="420"/>
      <c r="N45" s="420"/>
      <c r="O45" s="420"/>
      <c r="P45" s="555">
        <f>U35*0.0015*P43</f>
        <v>0</v>
      </c>
      <c r="Q45" s="422"/>
      <c r="R45" s="422"/>
      <c r="S45" s="422"/>
      <c r="T45" s="422"/>
      <c r="U45" s="422"/>
      <c r="V45" s="423"/>
      <c r="W45" s="75" t="s">
        <v>216</v>
      </c>
    </row>
    <row r="46" spans="1:22" ht="10.5" customHeight="1" thickBot="1">
      <c r="A46" s="47"/>
      <c r="B46" s="43"/>
      <c r="C46" s="36"/>
      <c r="D46" s="36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171"/>
      <c r="Q46" s="169"/>
      <c r="R46" s="169"/>
      <c r="S46" s="169"/>
      <c r="T46" s="169"/>
      <c r="U46" s="169"/>
      <c r="V46" s="170"/>
    </row>
    <row r="47" spans="1:22" ht="30" customHeight="1" thickBot="1">
      <c r="A47" s="413" t="s">
        <v>42</v>
      </c>
      <c r="B47" s="414"/>
      <c r="C47" s="419" t="s">
        <v>43</v>
      </c>
      <c r="D47" s="419"/>
      <c r="E47" s="419"/>
      <c r="F47" s="419"/>
      <c r="G47" s="419"/>
      <c r="H47" s="419"/>
      <c r="I47" s="419"/>
      <c r="J47" s="419"/>
      <c r="K47" s="27"/>
      <c r="L47" s="38"/>
      <c r="M47" s="38"/>
      <c r="N47" s="38"/>
      <c r="O47" s="38"/>
      <c r="P47" s="556">
        <f>P43-P45</f>
        <v>0</v>
      </c>
      <c r="Q47" s="557"/>
      <c r="R47" s="557"/>
      <c r="S47" s="557"/>
      <c r="T47" s="557"/>
      <c r="U47" s="557"/>
      <c r="V47" s="558"/>
    </row>
    <row r="48" spans="1:22" ht="7.5" customHeight="1" thickBot="1">
      <c r="A48" s="47"/>
      <c r="B48" s="43"/>
      <c r="C48" s="36"/>
      <c r="D48" s="36"/>
      <c r="E48" s="36"/>
      <c r="F48" s="36"/>
      <c r="G48" s="36"/>
      <c r="H48" s="36"/>
      <c r="I48" s="36"/>
      <c r="J48" s="36"/>
      <c r="K48" s="27"/>
      <c r="L48" s="38"/>
      <c r="M48" s="38"/>
      <c r="N48" s="38"/>
      <c r="O48" s="38"/>
      <c r="P48" s="172"/>
      <c r="Q48" s="173"/>
      <c r="R48" s="173"/>
      <c r="S48" s="173"/>
      <c r="T48" s="173"/>
      <c r="U48" s="173"/>
      <c r="V48" s="174"/>
    </row>
    <row r="49" spans="1:22" ht="30.75" customHeight="1" thickBot="1">
      <c r="A49" s="413" t="s">
        <v>44</v>
      </c>
      <c r="B49" s="414"/>
      <c r="C49" s="419" t="s">
        <v>45</v>
      </c>
      <c r="D49" s="419"/>
      <c r="E49" s="419"/>
      <c r="F49" s="419"/>
      <c r="G49" s="419"/>
      <c r="H49" s="419"/>
      <c r="I49" s="419"/>
      <c r="J49" s="419"/>
      <c r="K49" s="38"/>
      <c r="L49" s="38"/>
      <c r="M49" s="38"/>
      <c r="N49" s="38"/>
      <c r="O49" s="38"/>
      <c r="P49" s="559">
        <f>P47*0.5</f>
        <v>0</v>
      </c>
      <c r="Q49" s="560"/>
      <c r="R49" s="560"/>
      <c r="S49" s="560"/>
      <c r="T49" s="560"/>
      <c r="U49" s="560"/>
      <c r="V49" s="561"/>
    </row>
    <row r="50" spans="1:22" ht="9" customHeight="1" thickBot="1">
      <c r="A50" s="47"/>
      <c r="B50" s="43"/>
      <c r="C50" s="36"/>
      <c r="D50" s="36"/>
      <c r="E50" s="36"/>
      <c r="F50" s="36"/>
      <c r="G50" s="36"/>
      <c r="H50" s="36"/>
      <c r="I50" s="36"/>
      <c r="J50" s="36"/>
      <c r="K50" s="38"/>
      <c r="L50" s="38"/>
      <c r="M50" s="38"/>
      <c r="N50" s="38"/>
      <c r="O50" s="38"/>
      <c r="P50" s="175"/>
      <c r="Q50" s="176"/>
      <c r="R50" s="176"/>
      <c r="S50" s="176"/>
      <c r="T50" s="176"/>
      <c r="U50" s="176"/>
      <c r="V50" s="177"/>
    </row>
    <row r="51" spans="1:23" ht="30" customHeight="1" thickBot="1">
      <c r="A51" s="413" t="s">
        <v>46</v>
      </c>
      <c r="B51" s="414"/>
      <c r="C51" s="419" t="s">
        <v>77</v>
      </c>
      <c r="D51" s="419"/>
      <c r="E51" s="419"/>
      <c r="F51" s="419"/>
      <c r="G51" s="419"/>
      <c r="H51" s="419"/>
      <c r="I51" s="419"/>
      <c r="J51" s="419"/>
      <c r="K51" s="38"/>
      <c r="L51" s="38"/>
      <c r="M51" s="38"/>
      <c r="N51" s="38"/>
      <c r="O51" s="38"/>
      <c r="P51" s="562">
        <f>P49-Q71-Q131</f>
        <v>0</v>
      </c>
      <c r="Q51" s="563"/>
      <c r="R51" s="563"/>
      <c r="S51" s="563"/>
      <c r="T51" s="563"/>
      <c r="U51" s="563"/>
      <c r="V51" s="564"/>
      <c r="W51" s="75" t="s">
        <v>217</v>
      </c>
    </row>
    <row r="52" spans="1:22" ht="8.25" customHeight="1">
      <c r="A52" s="47"/>
      <c r="B52" s="43"/>
      <c r="C52" s="36"/>
      <c r="D52" s="36"/>
      <c r="E52" s="36"/>
      <c r="F52" s="36"/>
      <c r="G52" s="36"/>
      <c r="H52" s="36"/>
      <c r="I52" s="36"/>
      <c r="J52" s="36"/>
      <c r="K52" s="38"/>
      <c r="L52" s="38"/>
      <c r="M52" s="38"/>
      <c r="N52" s="38"/>
      <c r="O52" s="38"/>
      <c r="P52" s="113"/>
      <c r="Q52" s="113"/>
      <c r="R52" s="113"/>
      <c r="S52" s="113"/>
      <c r="T52" s="113"/>
      <c r="U52" s="113"/>
      <c r="V52" s="133"/>
    </row>
    <row r="53" spans="1:22" ht="30" customHeight="1">
      <c r="A53" s="573" t="s">
        <v>161</v>
      </c>
      <c r="B53" s="574"/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6"/>
    </row>
    <row r="54" spans="1:22" ht="11.25" customHeight="1" thickBot="1">
      <c r="A54" s="510"/>
      <c r="B54" s="511"/>
      <c r="C54" s="419"/>
      <c r="D54" s="419"/>
      <c r="E54" s="419"/>
      <c r="F54" s="419"/>
      <c r="G54" s="419"/>
      <c r="H54" s="419"/>
      <c r="I54" s="419"/>
      <c r="J54" s="419"/>
      <c r="K54" s="38"/>
      <c r="L54" s="38"/>
      <c r="M54" s="38"/>
      <c r="N54" s="38"/>
      <c r="O54" s="38"/>
      <c r="P54" s="49"/>
      <c r="Q54" s="39"/>
      <c r="R54" s="39"/>
      <c r="S54" s="39"/>
      <c r="T54" s="39"/>
      <c r="U54" s="39"/>
      <c r="V54" s="32"/>
    </row>
    <row r="55" spans="1:22" ht="21.75" customHeight="1" thickBot="1">
      <c r="A55" s="330" t="s">
        <v>47</v>
      </c>
      <c r="B55" s="331"/>
      <c r="C55" s="426" t="s">
        <v>48</v>
      </c>
      <c r="D55" s="419"/>
      <c r="E55" s="419"/>
      <c r="F55" s="419"/>
      <c r="G55" s="419"/>
      <c r="H55" s="419"/>
      <c r="I55" s="419"/>
      <c r="J55" s="419"/>
      <c r="K55" s="419"/>
      <c r="L55" s="419"/>
      <c r="M55" s="38"/>
      <c r="N55" s="38"/>
      <c r="O55" s="43" t="s">
        <v>84</v>
      </c>
      <c r="P55" s="30" t="s">
        <v>86</v>
      </c>
      <c r="Q55" s="340">
        <f>'НР 910.00.010-024'!G93</f>
        <v>0</v>
      </c>
      <c r="R55" s="341"/>
      <c r="S55" s="341"/>
      <c r="T55" s="341"/>
      <c r="U55" s="341"/>
      <c r="V55" s="342"/>
    </row>
    <row r="56" spans="1:22" ht="9" customHeight="1" thickBot="1">
      <c r="A56" s="107"/>
      <c r="B56" s="108"/>
      <c r="C56" s="118"/>
      <c r="D56" s="118"/>
      <c r="E56" s="118"/>
      <c r="F56" s="118"/>
      <c r="G56" s="118"/>
      <c r="H56" s="118"/>
      <c r="I56" s="118"/>
      <c r="J56" s="118"/>
      <c r="K56" s="38"/>
      <c r="L56" s="38"/>
      <c r="M56" s="38"/>
      <c r="N56" s="38"/>
      <c r="O56" s="43"/>
      <c r="P56" s="116"/>
      <c r="Q56" s="179"/>
      <c r="R56" s="179"/>
      <c r="S56" s="179"/>
      <c r="T56" s="179"/>
      <c r="U56" s="179"/>
      <c r="V56" s="180"/>
    </row>
    <row r="57" spans="1:22" ht="20.25" customHeight="1" thickBot="1">
      <c r="A57" s="47" t="s">
        <v>78</v>
      </c>
      <c r="B57" s="29" t="s">
        <v>81</v>
      </c>
      <c r="C57" s="351">
        <f>'НР 910.00.010-024'!D93</f>
        <v>0</v>
      </c>
      <c r="D57" s="345"/>
      <c r="E57" s="345"/>
      <c r="F57" s="345"/>
      <c r="G57" s="345"/>
      <c r="H57" s="345"/>
      <c r="I57" s="345"/>
      <c r="J57" s="345"/>
      <c r="K57" s="346"/>
      <c r="L57" s="38"/>
      <c r="M57" s="38"/>
      <c r="N57" s="38"/>
      <c r="O57" s="43" t="s">
        <v>90</v>
      </c>
      <c r="P57" s="30" t="s">
        <v>87</v>
      </c>
      <c r="Q57" s="340">
        <f>'НР 910.00.010-024'!H93</f>
        <v>0</v>
      </c>
      <c r="R57" s="341"/>
      <c r="S57" s="341"/>
      <c r="T57" s="341"/>
      <c r="U57" s="341"/>
      <c r="V57" s="342"/>
    </row>
    <row r="58" spans="1:22" ht="6" customHeight="1" thickBot="1">
      <c r="A58" s="47"/>
      <c r="B58" s="117"/>
      <c r="C58" s="178"/>
      <c r="D58" s="179"/>
      <c r="E58" s="179"/>
      <c r="F58" s="179"/>
      <c r="G58" s="179"/>
      <c r="H58" s="179"/>
      <c r="I58" s="179"/>
      <c r="J58" s="179"/>
      <c r="K58" s="179"/>
      <c r="L58" s="38"/>
      <c r="M58" s="38"/>
      <c r="N58" s="38"/>
      <c r="O58" s="43"/>
      <c r="P58" s="116"/>
      <c r="Q58" s="179"/>
      <c r="R58" s="179"/>
      <c r="S58" s="179"/>
      <c r="T58" s="179"/>
      <c r="U58" s="179"/>
      <c r="V58" s="180"/>
    </row>
    <row r="59" spans="1:22" ht="22.5" customHeight="1" thickBot="1">
      <c r="A59" s="47" t="s">
        <v>79</v>
      </c>
      <c r="B59" s="31" t="s">
        <v>82</v>
      </c>
      <c r="C59" s="351">
        <f>'НР 910.00.010-024'!E93</f>
        <v>0</v>
      </c>
      <c r="D59" s="345"/>
      <c r="E59" s="345"/>
      <c r="F59" s="345"/>
      <c r="G59" s="345"/>
      <c r="H59" s="345"/>
      <c r="I59" s="345"/>
      <c r="J59" s="345"/>
      <c r="K59" s="346"/>
      <c r="L59" s="38"/>
      <c r="M59" s="38"/>
      <c r="N59" s="38"/>
      <c r="O59" s="43" t="s">
        <v>91</v>
      </c>
      <c r="P59" s="30" t="s">
        <v>88</v>
      </c>
      <c r="Q59" s="337">
        <f>'НР 910.00.010-024'!I93</f>
        <v>0</v>
      </c>
      <c r="R59" s="341"/>
      <c r="S59" s="341"/>
      <c r="T59" s="341"/>
      <c r="U59" s="341"/>
      <c r="V59" s="342"/>
    </row>
    <row r="60" spans="1:22" ht="7.5" customHeight="1" thickBot="1">
      <c r="A60" s="47"/>
      <c r="B60" s="117"/>
      <c r="C60" s="178"/>
      <c r="D60" s="179"/>
      <c r="E60" s="179"/>
      <c r="F60" s="179"/>
      <c r="G60" s="179"/>
      <c r="H60" s="179"/>
      <c r="I60" s="179"/>
      <c r="J60" s="179"/>
      <c r="K60" s="179"/>
      <c r="L60" s="38"/>
      <c r="M60" s="38"/>
      <c r="N60" s="38"/>
      <c r="O60" s="43"/>
      <c r="P60" s="116"/>
      <c r="Q60" s="179"/>
      <c r="R60" s="179"/>
      <c r="S60" s="179"/>
      <c r="T60" s="179"/>
      <c r="U60" s="179"/>
      <c r="V60" s="180"/>
    </row>
    <row r="61" spans="1:22" ht="21" customHeight="1" thickBot="1">
      <c r="A61" s="47" t="s">
        <v>80</v>
      </c>
      <c r="B61" s="31" t="s">
        <v>83</v>
      </c>
      <c r="C61" s="351">
        <f>'НР 910.00.010-024'!F93</f>
        <v>0</v>
      </c>
      <c r="D61" s="345"/>
      <c r="E61" s="345"/>
      <c r="F61" s="345"/>
      <c r="G61" s="345"/>
      <c r="H61" s="345"/>
      <c r="I61" s="345"/>
      <c r="J61" s="345"/>
      <c r="K61" s="346"/>
      <c r="L61" s="335" t="s">
        <v>85</v>
      </c>
      <c r="M61" s="335"/>
      <c r="N61" s="335"/>
      <c r="O61" s="336"/>
      <c r="P61" s="30" t="s">
        <v>89</v>
      </c>
      <c r="Q61" s="340">
        <f>C57+C59+C61+Q55+Q57+Q59</f>
        <v>0</v>
      </c>
      <c r="R61" s="341"/>
      <c r="S61" s="341"/>
      <c r="T61" s="341"/>
      <c r="U61" s="341"/>
      <c r="V61" s="342"/>
    </row>
    <row r="62" spans="1:22" ht="18" customHeight="1">
      <c r="A62" s="47"/>
      <c r="B62" s="43"/>
      <c r="C62" s="36"/>
      <c r="D62" s="36"/>
      <c r="E62" s="36"/>
      <c r="F62" s="36"/>
      <c r="G62" s="36"/>
      <c r="H62" s="36"/>
      <c r="I62" s="36"/>
      <c r="J62" s="36"/>
      <c r="K62" s="38"/>
      <c r="L62" s="38"/>
      <c r="M62" s="38"/>
      <c r="N62" s="38"/>
      <c r="O62" s="38"/>
      <c r="P62" s="33"/>
      <c r="Q62" s="33"/>
      <c r="R62" s="33"/>
      <c r="S62" s="33"/>
      <c r="T62" s="33"/>
      <c r="U62" s="33"/>
      <c r="V62" s="130"/>
    </row>
    <row r="63" spans="1:22" ht="18" customHeight="1">
      <c r="A63" s="47"/>
      <c r="B63" s="43"/>
      <c r="C63" s="36"/>
      <c r="D63" s="36"/>
      <c r="E63" s="36"/>
      <c r="F63" s="36"/>
      <c r="G63" s="36"/>
      <c r="H63" s="36"/>
      <c r="I63" s="36"/>
      <c r="J63" s="36"/>
      <c r="K63" s="38"/>
      <c r="L63" s="38"/>
      <c r="M63" s="38"/>
      <c r="N63" s="38"/>
      <c r="O63" s="38"/>
      <c r="P63" s="325" t="s">
        <v>105</v>
      </c>
      <c r="Q63" s="325"/>
      <c r="R63" s="325"/>
      <c r="S63" s="325"/>
      <c r="T63" s="325"/>
      <c r="U63" s="325"/>
      <c r="V63" s="326"/>
    </row>
    <row r="64" spans="1:22" ht="11.25" customHeight="1" thickBot="1">
      <c r="A64" s="107"/>
      <c r="B64" s="108"/>
      <c r="C64" s="118"/>
      <c r="D64" s="118"/>
      <c r="E64" s="118"/>
      <c r="F64" s="118"/>
      <c r="G64" s="118"/>
      <c r="H64" s="118"/>
      <c r="I64" s="118"/>
      <c r="J64" s="118"/>
      <c r="K64" s="38"/>
      <c r="L64" s="38"/>
      <c r="M64" s="38"/>
      <c r="N64" s="38"/>
      <c r="O64" s="38"/>
      <c r="P64" s="432"/>
      <c r="Q64" s="432"/>
      <c r="R64" s="432"/>
      <c r="S64" s="432"/>
      <c r="T64" s="432"/>
      <c r="U64" s="432"/>
      <c r="V64" s="433"/>
    </row>
    <row r="65" spans="1:22" ht="21" customHeight="1" thickBot="1">
      <c r="A65" s="330" t="s">
        <v>49</v>
      </c>
      <c r="B65" s="331"/>
      <c r="C65" s="426" t="s">
        <v>50</v>
      </c>
      <c r="D65" s="419"/>
      <c r="E65" s="419"/>
      <c r="F65" s="419"/>
      <c r="G65" s="419"/>
      <c r="H65" s="419"/>
      <c r="I65" s="419"/>
      <c r="J65" s="419"/>
      <c r="K65" s="419"/>
      <c r="L65" s="419"/>
      <c r="M65" s="38"/>
      <c r="N65" s="38"/>
      <c r="O65" s="43" t="s">
        <v>84</v>
      </c>
      <c r="P65" s="30" t="s">
        <v>86</v>
      </c>
      <c r="Q65" s="340">
        <f>'НР 910.00.010-024'!G94</f>
        <v>0</v>
      </c>
      <c r="R65" s="341"/>
      <c r="S65" s="341"/>
      <c r="T65" s="341"/>
      <c r="U65" s="341"/>
      <c r="V65" s="342"/>
    </row>
    <row r="66" spans="1:22" ht="6.75" customHeight="1" thickBot="1">
      <c r="A66" s="107"/>
      <c r="B66" s="108"/>
      <c r="C66" s="118"/>
      <c r="D66" s="118"/>
      <c r="E66" s="118"/>
      <c r="F66" s="118"/>
      <c r="G66" s="118"/>
      <c r="H66" s="118"/>
      <c r="I66" s="118"/>
      <c r="J66" s="118"/>
      <c r="K66" s="38"/>
      <c r="L66" s="38"/>
      <c r="M66" s="38"/>
      <c r="N66" s="38"/>
      <c r="O66" s="43"/>
      <c r="P66" s="116"/>
      <c r="Q66" s="179"/>
      <c r="R66" s="179"/>
      <c r="S66" s="179"/>
      <c r="T66" s="179"/>
      <c r="U66" s="179"/>
      <c r="V66" s="180"/>
    </row>
    <row r="67" spans="1:22" ht="20.25" customHeight="1" thickBot="1">
      <c r="A67" s="47" t="s">
        <v>78</v>
      </c>
      <c r="B67" s="29" t="s">
        <v>81</v>
      </c>
      <c r="C67" s="351">
        <f>'НР 910.00.010-024'!D94</f>
        <v>0</v>
      </c>
      <c r="D67" s="345"/>
      <c r="E67" s="345"/>
      <c r="F67" s="345"/>
      <c r="G67" s="345"/>
      <c r="H67" s="345"/>
      <c r="I67" s="345"/>
      <c r="J67" s="345"/>
      <c r="K67" s="346"/>
      <c r="L67" s="38"/>
      <c r="M67" s="38"/>
      <c r="N67" s="38"/>
      <c r="O67" s="43" t="s">
        <v>90</v>
      </c>
      <c r="P67" s="30" t="s">
        <v>87</v>
      </c>
      <c r="Q67" s="340">
        <f>'НР 910.00.010-024'!H94</f>
        <v>0</v>
      </c>
      <c r="R67" s="341"/>
      <c r="S67" s="341"/>
      <c r="T67" s="341"/>
      <c r="U67" s="341"/>
      <c r="V67" s="342"/>
    </row>
    <row r="68" spans="1:22" ht="8.25" customHeight="1" thickBot="1">
      <c r="A68" s="47"/>
      <c r="B68" s="117"/>
      <c r="C68" s="178"/>
      <c r="D68" s="179"/>
      <c r="E68" s="179"/>
      <c r="F68" s="179"/>
      <c r="G68" s="179"/>
      <c r="H68" s="179"/>
      <c r="I68" s="179"/>
      <c r="J68" s="179"/>
      <c r="K68" s="179"/>
      <c r="L68" s="38"/>
      <c r="M68" s="38"/>
      <c r="N68" s="38"/>
      <c r="O68" s="43"/>
      <c r="P68" s="116"/>
      <c r="Q68" s="179"/>
      <c r="R68" s="179"/>
      <c r="S68" s="179"/>
      <c r="T68" s="179"/>
      <c r="U68" s="179"/>
      <c r="V68" s="180"/>
    </row>
    <row r="69" spans="1:22" ht="21.75" customHeight="1" thickBot="1">
      <c r="A69" s="47" t="s">
        <v>79</v>
      </c>
      <c r="B69" s="31" t="s">
        <v>82</v>
      </c>
      <c r="C69" s="351">
        <f>'НР 910.00.010-024'!E94</f>
        <v>0</v>
      </c>
      <c r="D69" s="345"/>
      <c r="E69" s="345"/>
      <c r="F69" s="345"/>
      <c r="G69" s="345"/>
      <c r="H69" s="345"/>
      <c r="I69" s="345"/>
      <c r="J69" s="345"/>
      <c r="K69" s="346"/>
      <c r="L69" s="38"/>
      <c r="M69" s="38"/>
      <c r="N69" s="38"/>
      <c r="O69" s="43" t="s">
        <v>91</v>
      </c>
      <c r="P69" s="30" t="s">
        <v>88</v>
      </c>
      <c r="Q69" s="340">
        <f>'НР 910.00.010-024'!I94</f>
        <v>0</v>
      </c>
      <c r="R69" s="341"/>
      <c r="S69" s="341"/>
      <c r="T69" s="341"/>
      <c r="U69" s="341"/>
      <c r="V69" s="342"/>
    </row>
    <row r="70" spans="1:22" ht="8.25" customHeight="1" thickBot="1">
      <c r="A70" s="47"/>
      <c r="B70" s="117"/>
      <c r="C70" s="178"/>
      <c r="D70" s="179"/>
      <c r="E70" s="179"/>
      <c r="F70" s="179"/>
      <c r="G70" s="179"/>
      <c r="H70" s="179"/>
      <c r="I70" s="179"/>
      <c r="J70" s="179"/>
      <c r="K70" s="179"/>
      <c r="L70" s="38"/>
      <c r="M70" s="38"/>
      <c r="N70" s="38"/>
      <c r="O70" s="43"/>
      <c r="P70" s="116"/>
      <c r="Q70" s="179"/>
      <c r="R70" s="179"/>
      <c r="S70" s="179"/>
      <c r="T70" s="179"/>
      <c r="U70" s="179"/>
      <c r="V70" s="180"/>
    </row>
    <row r="71" spans="1:22" ht="21" customHeight="1" thickBot="1">
      <c r="A71" s="47" t="s">
        <v>80</v>
      </c>
      <c r="B71" s="29" t="s">
        <v>83</v>
      </c>
      <c r="C71" s="351">
        <f>'НР 910.00.010-024'!F94</f>
        <v>0</v>
      </c>
      <c r="D71" s="345"/>
      <c r="E71" s="345"/>
      <c r="F71" s="345"/>
      <c r="G71" s="345"/>
      <c r="H71" s="345"/>
      <c r="I71" s="345"/>
      <c r="J71" s="345"/>
      <c r="K71" s="346"/>
      <c r="L71" s="335" t="s">
        <v>85</v>
      </c>
      <c r="M71" s="335"/>
      <c r="N71" s="335"/>
      <c r="O71" s="336"/>
      <c r="P71" s="30" t="s">
        <v>89</v>
      </c>
      <c r="Q71" s="340">
        <f>C67+C69+C71+Q65+Q67+Q69</f>
        <v>0</v>
      </c>
      <c r="R71" s="341"/>
      <c r="S71" s="341"/>
      <c r="T71" s="341"/>
      <c r="U71" s="341"/>
      <c r="V71" s="342"/>
    </row>
    <row r="72" spans="1:22" ht="21" customHeight="1" thickBot="1">
      <c r="A72" s="47"/>
      <c r="B72" s="43"/>
      <c r="C72" s="36"/>
      <c r="D72" s="36"/>
      <c r="E72" s="36"/>
      <c r="F72" s="36"/>
      <c r="G72" s="36"/>
      <c r="H72" s="36"/>
      <c r="I72" s="36"/>
      <c r="J72" s="36"/>
      <c r="K72" s="38"/>
      <c r="L72" s="38"/>
      <c r="M72" s="38"/>
      <c r="N72" s="38"/>
      <c r="O72" s="38"/>
      <c r="P72" s="33"/>
      <c r="Q72" s="179"/>
      <c r="R72" s="179"/>
      <c r="S72" s="179"/>
      <c r="T72" s="179"/>
      <c r="U72" s="179"/>
      <c r="V72" s="180"/>
    </row>
    <row r="73" spans="1:22" ht="21" customHeight="1" thickBot="1">
      <c r="A73" s="413" t="s">
        <v>51</v>
      </c>
      <c r="B73" s="414"/>
      <c r="C73" s="426" t="s">
        <v>52</v>
      </c>
      <c r="D73" s="419"/>
      <c r="E73" s="419"/>
      <c r="F73" s="419"/>
      <c r="G73" s="419"/>
      <c r="H73" s="419"/>
      <c r="I73" s="419"/>
      <c r="J73" s="419"/>
      <c r="K73" s="419"/>
      <c r="L73" s="419"/>
      <c r="M73" s="38"/>
      <c r="N73" s="38"/>
      <c r="O73" s="43" t="s">
        <v>84</v>
      </c>
      <c r="P73" s="30" t="s">
        <v>86</v>
      </c>
      <c r="Q73" s="343">
        <f>'НР 910.00.010-024'!G95</f>
        <v>0</v>
      </c>
      <c r="R73" s="341"/>
      <c r="S73" s="341"/>
      <c r="T73" s="341"/>
      <c r="U73" s="341"/>
      <c r="V73" s="342"/>
    </row>
    <row r="74" spans="1:22" ht="9" customHeight="1" thickBot="1">
      <c r="A74" s="47"/>
      <c r="B74" s="43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38"/>
      <c r="N74" s="38"/>
      <c r="O74" s="43"/>
      <c r="P74" s="116"/>
      <c r="Q74" s="179"/>
      <c r="R74" s="179"/>
      <c r="S74" s="179"/>
      <c r="T74" s="179"/>
      <c r="U74" s="179"/>
      <c r="V74" s="180"/>
    </row>
    <row r="75" spans="1:22" ht="22.5" customHeight="1" thickBot="1">
      <c r="A75" s="47" t="s">
        <v>78</v>
      </c>
      <c r="B75" s="29" t="s">
        <v>81</v>
      </c>
      <c r="C75" s="344">
        <f>'НР 910.00.010-024'!D95</f>
        <v>0</v>
      </c>
      <c r="D75" s="345"/>
      <c r="E75" s="345"/>
      <c r="F75" s="345"/>
      <c r="G75" s="345"/>
      <c r="H75" s="345"/>
      <c r="I75" s="345"/>
      <c r="J75" s="345"/>
      <c r="K75" s="346"/>
      <c r="L75" s="38"/>
      <c r="M75" s="38"/>
      <c r="N75" s="38"/>
      <c r="O75" s="43" t="s">
        <v>90</v>
      </c>
      <c r="P75" s="30" t="s">
        <v>87</v>
      </c>
      <c r="Q75" s="343">
        <f>'НР 910.00.010-024'!H95</f>
        <v>0</v>
      </c>
      <c r="R75" s="341"/>
      <c r="S75" s="341"/>
      <c r="T75" s="341"/>
      <c r="U75" s="341"/>
      <c r="V75" s="342"/>
    </row>
    <row r="76" spans="1:22" ht="9" customHeight="1" thickBot="1">
      <c r="A76" s="47"/>
      <c r="B76" s="117"/>
      <c r="C76" s="178"/>
      <c r="D76" s="179"/>
      <c r="E76" s="179"/>
      <c r="F76" s="179"/>
      <c r="G76" s="179"/>
      <c r="H76" s="179"/>
      <c r="I76" s="179"/>
      <c r="J76" s="179"/>
      <c r="K76" s="179"/>
      <c r="L76" s="38"/>
      <c r="M76" s="38"/>
      <c r="N76" s="38"/>
      <c r="O76" s="43"/>
      <c r="P76" s="116"/>
      <c r="Q76" s="179"/>
      <c r="R76" s="179"/>
      <c r="S76" s="179"/>
      <c r="T76" s="179"/>
      <c r="U76" s="179"/>
      <c r="V76" s="180"/>
    </row>
    <row r="77" spans="1:22" ht="21" customHeight="1" thickBot="1">
      <c r="A77" s="47" t="s">
        <v>79</v>
      </c>
      <c r="B77" s="31" t="s">
        <v>82</v>
      </c>
      <c r="C77" s="344">
        <f>'НР 910.00.010-024'!E95</f>
        <v>0</v>
      </c>
      <c r="D77" s="345"/>
      <c r="E77" s="345"/>
      <c r="F77" s="345"/>
      <c r="G77" s="345"/>
      <c r="H77" s="345"/>
      <c r="I77" s="345"/>
      <c r="J77" s="345"/>
      <c r="K77" s="346"/>
      <c r="L77" s="38"/>
      <c r="M77" s="38"/>
      <c r="N77" s="38"/>
      <c r="O77" s="43" t="s">
        <v>91</v>
      </c>
      <c r="P77" s="30" t="s">
        <v>88</v>
      </c>
      <c r="Q77" s="337">
        <f>'НР 910.00.010-024'!I95</f>
        <v>0</v>
      </c>
      <c r="R77" s="341"/>
      <c r="S77" s="341"/>
      <c r="T77" s="341"/>
      <c r="U77" s="341"/>
      <c r="V77" s="342"/>
    </row>
    <row r="78" spans="1:22" ht="9" customHeight="1" thickBot="1">
      <c r="A78" s="47"/>
      <c r="B78" s="117"/>
      <c r="C78" s="178"/>
      <c r="D78" s="179"/>
      <c r="E78" s="179"/>
      <c r="F78" s="179"/>
      <c r="G78" s="179"/>
      <c r="H78" s="179"/>
      <c r="I78" s="179"/>
      <c r="J78" s="179"/>
      <c r="K78" s="179"/>
      <c r="L78" s="38"/>
      <c r="M78" s="38"/>
      <c r="N78" s="38"/>
      <c r="O78" s="43"/>
      <c r="P78" s="116"/>
      <c r="Q78" s="179"/>
      <c r="R78" s="179"/>
      <c r="S78" s="179"/>
      <c r="T78" s="179"/>
      <c r="U78" s="179"/>
      <c r="V78" s="180"/>
    </row>
    <row r="79" spans="1:22" ht="21" customHeight="1" thickBot="1">
      <c r="A79" s="47" t="s">
        <v>80</v>
      </c>
      <c r="B79" s="29" t="s">
        <v>83</v>
      </c>
      <c r="C79" s="344">
        <f>'НР 910.00.010-024'!F95</f>
        <v>0</v>
      </c>
      <c r="D79" s="345"/>
      <c r="E79" s="345"/>
      <c r="F79" s="345"/>
      <c r="G79" s="345"/>
      <c r="H79" s="345"/>
      <c r="I79" s="345"/>
      <c r="J79" s="345"/>
      <c r="K79" s="346"/>
      <c r="L79" s="335" t="s">
        <v>85</v>
      </c>
      <c r="M79" s="335"/>
      <c r="N79" s="335"/>
      <c r="O79" s="336"/>
      <c r="P79" s="30" t="s">
        <v>89</v>
      </c>
      <c r="Q79" s="340">
        <f>C75+C77+C79+Q73+Q75+Q77</f>
        <v>0</v>
      </c>
      <c r="R79" s="341"/>
      <c r="S79" s="341"/>
      <c r="T79" s="341"/>
      <c r="U79" s="341"/>
      <c r="V79" s="342"/>
    </row>
    <row r="80" spans="1:22" ht="21" customHeight="1" thickBot="1">
      <c r="A80" s="47"/>
      <c r="B80" s="43"/>
      <c r="C80" s="36"/>
      <c r="D80" s="36"/>
      <c r="E80" s="36"/>
      <c r="F80" s="36"/>
      <c r="G80" s="36"/>
      <c r="H80" s="36"/>
      <c r="I80" s="36"/>
      <c r="J80" s="36"/>
      <c r="K80" s="38"/>
      <c r="L80" s="38"/>
      <c r="M80" s="38"/>
      <c r="N80" s="38"/>
      <c r="O80" s="38"/>
      <c r="P80" s="33"/>
      <c r="Q80" s="179"/>
      <c r="R80" s="179"/>
      <c r="S80" s="179"/>
      <c r="T80" s="179"/>
      <c r="U80" s="179"/>
      <c r="V80" s="180"/>
    </row>
    <row r="81" spans="1:22" ht="21" customHeight="1" thickBot="1">
      <c r="A81" s="413" t="s">
        <v>53</v>
      </c>
      <c r="B81" s="414"/>
      <c r="C81" s="426" t="s">
        <v>54</v>
      </c>
      <c r="D81" s="419"/>
      <c r="E81" s="419"/>
      <c r="F81" s="419"/>
      <c r="G81" s="419"/>
      <c r="H81" s="419"/>
      <c r="I81" s="419"/>
      <c r="J81" s="419"/>
      <c r="K81" s="419"/>
      <c r="L81" s="419"/>
      <c r="M81" s="38"/>
      <c r="N81" s="38"/>
      <c r="O81" s="43" t="s">
        <v>84</v>
      </c>
      <c r="P81" s="30" t="s">
        <v>86</v>
      </c>
      <c r="Q81" s="340">
        <f>'НР 910.00.010-024'!G96</f>
        <v>0</v>
      </c>
      <c r="R81" s="341"/>
      <c r="S81" s="341"/>
      <c r="T81" s="341"/>
      <c r="U81" s="341"/>
      <c r="V81" s="342"/>
    </row>
    <row r="82" spans="1:22" ht="9" customHeight="1" thickBot="1">
      <c r="A82" s="134"/>
      <c r="B82" s="43"/>
      <c r="C82" s="36"/>
      <c r="D82" s="36"/>
      <c r="E82" s="36"/>
      <c r="F82" s="36"/>
      <c r="G82" s="36"/>
      <c r="H82" s="36"/>
      <c r="I82" s="36"/>
      <c r="J82" s="36"/>
      <c r="K82" s="38"/>
      <c r="L82" s="38"/>
      <c r="M82" s="38"/>
      <c r="N82" s="38"/>
      <c r="O82" s="43"/>
      <c r="P82" s="116"/>
      <c r="Q82" s="179"/>
      <c r="R82" s="179"/>
      <c r="S82" s="179"/>
      <c r="T82" s="179"/>
      <c r="U82" s="179"/>
      <c r="V82" s="180"/>
    </row>
    <row r="83" spans="1:22" ht="21" customHeight="1" thickBot="1">
      <c r="A83" s="47" t="s">
        <v>78</v>
      </c>
      <c r="B83" s="29" t="s">
        <v>81</v>
      </c>
      <c r="C83" s="351">
        <f>'НР 910.00.010-024'!D96</f>
        <v>0</v>
      </c>
      <c r="D83" s="345"/>
      <c r="E83" s="345"/>
      <c r="F83" s="345"/>
      <c r="G83" s="345"/>
      <c r="H83" s="345"/>
      <c r="I83" s="345"/>
      <c r="J83" s="345"/>
      <c r="K83" s="346"/>
      <c r="L83" s="38"/>
      <c r="M83" s="38"/>
      <c r="N83" s="38"/>
      <c r="O83" s="43" t="s">
        <v>90</v>
      </c>
      <c r="P83" s="30" t="s">
        <v>87</v>
      </c>
      <c r="Q83" s="340">
        <f>'НР 910.00.010-024'!H96</f>
        <v>0</v>
      </c>
      <c r="R83" s="341"/>
      <c r="S83" s="341"/>
      <c r="T83" s="341"/>
      <c r="U83" s="341"/>
      <c r="V83" s="342"/>
    </row>
    <row r="84" spans="1:22" ht="7.5" customHeight="1" thickBot="1">
      <c r="A84" s="47"/>
      <c r="B84" s="117"/>
      <c r="C84" s="178"/>
      <c r="D84" s="179"/>
      <c r="E84" s="179"/>
      <c r="F84" s="179"/>
      <c r="G84" s="179"/>
      <c r="H84" s="179"/>
      <c r="I84" s="179"/>
      <c r="J84" s="179"/>
      <c r="K84" s="179"/>
      <c r="L84" s="38"/>
      <c r="M84" s="38"/>
      <c r="N84" s="38"/>
      <c r="O84" s="43"/>
      <c r="P84" s="116"/>
      <c r="Q84" s="179"/>
      <c r="R84" s="179"/>
      <c r="S84" s="179"/>
      <c r="T84" s="179"/>
      <c r="U84" s="179"/>
      <c r="V84" s="180"/>
    </row>
    <row r="85" spans="1:22" ht="18.75" customHeight="1" thickBot="1">
      <c r="A85" s="47" t="s">
        <v>79</v>
      </c>
      <c r="B85" s="31" t="s">
        <v>82</v>
      </c>
      <c r="C85" s="351">
        <f>'НР 910.00.010-024'!E96</f>
        <v>0</v>
      </c>
      <c r="D85" s="345"/>
      <c r="E85" s="345"/>
      <c r="F85" s="345"/>
      <c r="G85" s="345"/>
      <c r="H85" s="345"/>
      <c r="I85" s="345"/>
      <c r="J85" s="345"/>
      <c r="K85" s="346"/>
      <c r="L85" s="38"/>
      <c r="M85" s="38"/>
      <c r="N85" s="38"/>
      <c r="O85" s="43" t="s">
        <v>91</v>
      </c>
      <c r="P85" s="30" t="s">
        <v>88</v>
      </c>
      <c r="Q85" s="340">
        <f>'НР 910.00.010-024'!I96</f>
        <v>0</v>
      </c>
      <c r="R85" s="341"/>
      <c r="S85" s="341"/>
      <c r="T85" s="341"/>
      <c r="U85" s="341"/>
      <c r="V85" s="342"/>
    </row>
    <row r="86" spans="1:22" ht="6.75" customHeight="1" thickBot="1">
      <c r="A86" s="47"/>
      <c r="B86" s="117"/>
      <c r="C86" s="178"/>
      <c r="D86" s="179"/>
      <c r="E86" s="179"/>
      <c r="F86" s="179"/>
      <c r="G86" s="179"/>
      <c r="H86" s="179"/>
      <c r="I86" s="179"/>
      <c r="J86" s="179"/>
      <c r="K86" s="179"/>
      <c r="L86" s="38"/>
      <c r="M86" s="38"/>
      <c r="N86" s="38"/>
      <c r="O86" s="43"/>
      <c r="P86" s="116"/>
      <c r="Q86" s="179"/>
      <c r="R86" s="179"/>
      <c r="S86" s="179"/>
      <c r="T86" s="179"/>
      <c r="U86" s="179"/>
      <c r="V86" s="180"/>
    </row>
    <row r="87" spans="1:22" ht="21" customHeight="1" thickBot="1">
      <c r="A87" s="47" t="s">
        <v>80</v>
      </c>
      <c r="B87" s="29" t="s">
        <v>83</v>
      </c>
      <c r="C87" s="351">
        <f>'НР 910.00.010-024'!F96</f>
        <v>0</v>
      </c>
      <c r="D87" s="345"/>
      <c r="E87" s="345"/>
      <c r="F87" s="345"/>
      <c r="G87" s="345"/>
      <c r="H87" s="345"/>
      <c r="I87" s="345"/>
      <c r="J87" s="345"/>
      <c r="K87" s="346"/>
      <c r="L87" s="335" t="s">
        <v>85</v>
      </c>
      <c r="M87" s="335"/>
      <c r="N87" s="335"/>
      <c r="O87" s="336"/>
      <c r="P87" s="30" t="s">
        <v>89</v>
      </c>
      <c r="Q87" s="340">
        <f>C83+C85+C87+Q81+Q83+Q85</f>
        <v>0</v>
      </c>
      <c r="R87" s="341"/>
      <c r="S87" s="341"/>
      <c r="T87" s="341"/>
      <c r="U87" s="341"/>
      <c r="V87" s="342"/>
    </row>
    <row r="88" spans="1:22" ht="21" customHeight="1" thickBot="1">
      <c r="A88" s="47"/>
      <c r="B88" s="43"/>
      <c r="C88" s="36"/>
      <c r="D88" s="36"/>
      <c r="E88" s="36"/>
      <c r="F88" s="36"/>
      <c r="G88" s="36"/>
      <c r="H88" s="36"/>
      <c r="I88" s="36"/>
      <c r="J88" s="36"/>
      <c r="K88" s="38"/>
      <c r="L88" s="38"/>
      <c r="M88" s="38"/>
      <c r="N88" s="38"/>
      <c r="O88" s="38"/>
      <c r="P88" s="33"/>
      <c r="Q88" s="179"/>
      <c r="R88" s="179"/>
      <c r="S88" s="179"/>
      <c r="T88" s="179"/>
      <c r="U88" s="179"/>
      <c r="V88" s="180"/>
    </row>
    <row r="89" spans="1:22" ht="18" customHeight="1" thickBot="1">
      <c r="A89" s="413" t="s">
        <v>55</v>
      </c>
      <c r="B89" s="414"/>
      <c r="C89" s="426" t="s">
        <v>92</v>
      </c>
      <c r="D89" s="419"/>
      <c r="E89" s="419"/>
      <c r="F89" s="419"/>
      <c r="G89" s="419"/>
      <c r="H89" s="419"/>
      <c r="I89" s="419"/>
      <c r="J89" s="419"/>
      <c r="K89" s="419"/>
      <c r="L89" s="419"/>
      <c r="M89" s="38"/>
      <c r="N89" s="38"/>
      <c r="O89" s="43" t="s">
        <v>84</v>
      </c>
      <c r="P89" s="30" t="s">
        <v>86</v>
      </c>
      <c r="Q89" s="337"/>
      <c r="R89" s="338"/>
      <c r="S89" s="338"/>
      <c r="T89" s="338"/>
      <c r="U89" s="338"/>
      <c r="V89" s="339"/>
    </row>
    <row r="90" spans="1:22" ht="9" customHeight="1" thickBot="1">
      <c r="A90" s="134"/>
      <c r="B90" s="43"/>
      <c r="C90" s="36"/>
      <c r="D90" s="36"/>
      <c r="E90" s="36"/>
      <c r="F90" s="36"/>
      <c r="G90" s="36"/>
      <c r="H90" s="36"/>
      <c r="I90" s="36"/>
      <c r="J90" s="36"/>
      <c r="K90" s="38"/>
      <c r="L90" s="38"/>
      <c r="M90" s="38"/>
      <c r="N90" s="38"/>
      <c r="O90" s="43"/>
      <c r="P90" s="116"/>
      <c r="Q90" s="181"/>
      <c r="R90" s="181"/>
      <c r="S90" s="181"/>
      <c r="T90" s="181"/>
      <c r="U90" s="181"/>
      <c r="V90" s="182"/>
    </row>
    <row r="91" spans="1:22" ht="18.75" customHeight="1" thickBot="1">
      <c r="A91" s="47" t="s">
        <v>78</v>
      </c>
      <c r="B91" s="29" t="s">
        <v>81</v>
      </c>
      <c r="C91" s="332"/>
      <c r="D91" s="333"/>
      <c r="E91" s="333"/>
      <c r="F91" s="333"/>
      <c r="G91" s="333"/>
      <c r="H91" s="333"/>
      <c r="I91" s="333"/>
      <c r="J91" s="333"/>
      <c r="K91" s="334"/>
      <c r="L91" s="38"/>
      <c r="M91" s="38"/>
      <c r="N91" s="38"/>
      <c r="O91" s="43" t="s">
        <v>90</v>
      </c>
      <c r="P91" s="30" t="s">
        <v>87</v>
      </c>
      <c r="Q91" s="337"/>
      <c r="R91" s="338"/>
      <c r="S91" s="338"/>
      <c r="T91" s="338"/>
      <c r="U91" s="338"/>
      <c r="V91" s="339"/>
    </row>
    <row r="92" spans="1:22" ht="9" customHeight="1" thickBot="1">
      <c r="A92" s="47"/>
      <c r="B92" s="117"/>
      <c r="C92" s="183"/>
      <c r="D92" s="181"/>
      <c r="E92" s="181"/>
      <c r="F92" s="181"/>
      <c r="G92" s="181"/>
      <c r="H92" s="181"/>
      <c r="I92" s="181"/>
      <c r="J92" s="181"/>
      <c r="K92" s="181"/>
      <c r="L92" s="38"/>
      <c r="M92" s="38"/>
      <c r="N92" s="38"/>
      <c r="O92" s="43"/>
      <c r="P92" s="116"/>
      <c r="Q92" s="181"/>
      <c r="R92" s="181"/>
      <c r="S92" s="181"/>
      <c r="T92" s="181"/>
      <c r="U92" s="181"/>
      <c r="V92" s="182"/>
    </row>
    <row r="93" spans="1:22" ht="21" customHeight="1" thickBot="1">
      <c r="A93" s="47" t="s">
        <v>79</v>
      </c>
      <c r="B93" s="31" t="s">
        <v>82</v>
      </c>
      <c r="C93" s="332"/>
      <c r="D93" s="333"/>
      <c r="E93" s="333"/>
      <c r="F93" s="333"/>
      <c r="G93" s="333"/>
      <c r="H93" s="333"/>
      <c r="I93" s="333"/>
      <c r="J93" s="333"/>
      <c r="K93" s="334"/>
      <c r="L93" s="38"/>
      <c r="M93" s="38"/>
      <c r="N93" s="38"/>
      <c r="O93" s="43" t="s">
        <v>91</v>
      </c>
      <c r="P93" s="30" t="s">
        <v>88</v>
      </c>
      <c r="Q93" s="337"/>
      <c r="R93" s="338"/>
      <c r="S93" s="338"/>
      <c r="T93" s="338"/>
      <c r="U93" s="338"/>
      <c r="V93" s="339"/>
    </row>
    <row r="94" spans="1:22" ht="6.75" customHeight="1" thickBot="1">
      <c r="A94" s="47"/>
      <c r="B94" s="117"/>
      <c r="C94" s="183"/>
      <c r="D94" s="181"/>
      <c r="E94" s="181"/>
      <c r="F94" s="181"/>
      <c r="G94" s="181"/>
      <c r="H94" s="181"/>
      <c r="I94" s="181"/>
      <c r="J94" s="181"/>
      <c r="K94" s="181"/>
      <c r="L94" s="38"/>
      <c r="M94" s="38"/>
      <c r="N94" s="38"/>
      <c r="O94" s="43"/>
      <c r="P94" s="116"/>
      <c r="Q94" s="181"/>
      <c r="R94" s="181"/>
      <c r="S94" s="181"/>
      <c r="T94" s="181"/>
      <c r="U94" s="181"/>
      <c r="V94" s="182"/>
    </row>
    <row r="95" spans="1:22" ht="19.5" customHeight="1" thickBot="1">
      <c r="A95" s="47" t="s">
        <v>80</v>
      </c>
      <c r="B95" s="29" t="s">
        <v>83</v>
      </c>
      <c r="C95" s="332"/>
      <c r="D95" s="333"/>
      <c r="E95" s="333"/>
      <c r="F95" s="333"/>
      <c r="G95" s="333"/>
      <c r="H95" s="333"/>
      <c r="I95" s="333"/>
      <c r="J95" s="333"/>
      <c r="K95" s="334"/>
      <c r="L95" s="335" t="s">
        <v>85</v>
      </c>
      <c r="M95" s="335"/>
      <c r="N95" s="335"/>
      <c r="O95" s="336"/>
      <c r="P95" s="30" t="s">
        <v>89</v>
      </c>
      <c r="Q95" s="337">
        <f>C91+C93+C95+Q89+Q91+Q93</f>
        <v>0</v>
      </c>
      <c r="R95" s="338"/>
      <c r="S95" s="338"/>
      <c r="T95" s="338"/>
      <c r="U95" s="338"/>
      <c r="V95" s="339"/>
    </row>
    <row r="96" spans="1:22" ht="11.25" customHeight="1" thickBot="1">
      <c r="A96" s="47"/>
      <c r="B96" s="43"/>
      <c r="C96" s="36"/>
      <c r="D96" s="36"/>
      <c r="E96" s="36"/>
      <c r="F96" s="36"/>
      <c r="G96" s="36"/>
      <c r="H96" s="36"/>
      <c r="I96" s="36"/>
      <c r="J96" s="36"/>
      <c r="K96" s="38"/>
      <c r="L96" s="38"/>
      <c r="M96" s="38"/>
      <c r="N96" s="38"/>
      <c r="O96" s="38"/>
      <c r="P96" s="33"/>
      <c r="Q96" s="33"/>
      <c r="R96" s="33"/>
      <c r="S96" s="33"/>
      <c r="T96" s="33"/>
      <c r="U96" s="33"/>
      <c r="V96" s="130"/>
    </row>
    <row r="97" spans="1:22" ht="27" customHeight="1" thickBot="1">
      <c r="A97" s="550" t="s">
        <v>106</v>
      </c>
      <c r="B97" s="551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3"/>
    </row>
    <row r="98" spans="1:22" ht="14.25" customHeight="1" thickBot="1">
      <c r="A98" s="510"/>
      <c r="B98" s="511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38"/>
      <c r="N98" s="38"/>
      <c r="O98" s="38"/>
      <c r="P98" s="554"/>
      <c r="Q98" s="432"/>
      <c r="R98" s="432"/>
      <c r="S98" s="432"/>
      <c r="T98" s="432"/>
      <c r="U98" s="432"/>
      <c r="V98" s="433"/>
    </row>
    <row r="99" spans="1:22" ht="23.25" customHeight="1" thickBot="1">
      <c r="A99" s="413" t="s">
        <v>57</v>
      </c>
      <c r="B99" s="414"/>
      <c r="C99" s="426" t="s">
        <v>56</v>
      </c>
      <c r="D99" s="419"/>
      <c r="E99" s="419"/>
      <c r="F99" s="419"/>
      <c r="G99" s="419"/>
      <c r="H99" s="419"/>
      <c r="I99" s="419"/>
      <c r="J99" s="419"/>
      <c r="K99" s="419"/>
      <c r="L99" s="419"/>
      <c r="M99" s="38"/>
      <c r="N99" s="38"/>
      <c r="O99" s="43" t="s">
        <v>84</v>
      </c>
      <c r="P99" s="30" t="s">
        <v>86</v>
      </c>
      <c r="Q99" s="343" t="e">
        <f>'НР 910.00.010-024'!G72</f>
        <v>#DIV/0!</v>
      </c>
      <c r="R99" s="341"/>
      <c r="S99" s="341"/>
      <c r="T99" s="341"/>
      <c r="U99" s="341"/>
      <c r="V99" s="342"/>
    </row>
    <row r="100" spans="1:22" ht="9" customHeight="1" thickBot="1">
      <c r="A100" s="47"/>
      <c r="B100" s="43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8"/>
      <c r="N100" s="38"/>
      <c r="O100" s="43"/>
      <c r="P100" s="116"/>
      <c r="Q100" s="179"/>
      <c r="R100" s="179"/>
      <c r="S100" s="179"/>
      <c r="T100" s="179"/>
      <c r="U100" s="179"/>
      <c r="V100" s="180"/>
    </row>
    <row r="101" spans="1:22" ht="21" customHeight="1" thickBot="1">
      <c r="A101" s="47" t="s">
        <v>78</v>
      </c>
      <c r="B101" s="29" t="s">
        <v>81</v>
      </c>
      <c r="C101" s="344" t="e">
        <f>'НР 910.00.010-024'!D72</f>
        <v>#DIV/0!</v>
      </c>
      <c r="D101" s="345"/>
      <c r="E101" s="345"/>
      <c r="F101" s="345"/>
      <c r="G101" s="345"/>
      <c r="H101" s="345"/>
      <c r="I101" s="345"/>
      <c r="J101" s="345"/>
      <c r="K101" s="346"/>
      <c r="L101" s="38"/>
      <c r="M101" s="38"/>
      <c r="N101" s="38"/>
      <c r="O101" s="43" t="s">
        <v>90</v>
      </c>
      <c r="P101" s="30" t="s">
        <v>87</v>
      </c>
      <c r="Q101" s="343" t="e">
        <f>'НР 910.00.010-024'!H72</f>
        <v>#DIV/0!</v>
      </c>
      <c r="R101" s="341"/>
      <c r="S101" s="341"/>
      <c r="T101" s="341"/>
      <c r="U101" s="341"/>
      <c r="V101" s="342"/>
    </row>
    <row r="102" spans="1:22" ht="8.25" customHeight="1" thickBot="1">
      <c r="A102" s="47"/>
      <c r="B102" s="117"/>
      <c r="C102" s="178"/>
      <c r="D102" s="179"/>
      <c r="E102" s="179"/>
      <c r="F102" s="179"/>
      <c r="G102" s="179"/>
      <c r="H102" s="179"/>
      <c r="I102" s="179"/>
      <c r="J102" s="179"/>
      <c r="K102" s="179"/>
      <c r="L102" s="38"/>
      <c r="M102" s="38"/>
      <c r="N102" s="38"/>
      <c r="O102" s="43"/>
      <c r="P102" s="116"/>
      <c r="Q102" s="179"/>
      <c r="R102" s="179"/>
      <c r="S102" s="179"/>
      <c r="T102" s="179"/>
      <c r="U102" s="179"/>
      <c r="V102" s="180"/>
    </row>
    <row r="103" spans="1:22" ht="21" customHeight="1" thickBot="1">
      <c r="A103" s="47" t="s">
        <v>79</v>
      </c>
      <c r="B103" s="31" t="s">
        <v>82</v>
      </c>
      <c r="C103" s="344" t="e">
        <f>'НР 910.00.010-024'!E72</f>
        <v>#DIV/0!</v>
      </c>
      <c r="D103" s="345"/>
      <c r="E103" s="345"/>
      <c r="F103" s="345"/>
      <c r="G103" s="345"/>
      <c r="H103" s="345"/>
      <c r="I103" s="345"/>
      <c r="J103" s="345"/>
      <c r="K103" s="346"/>
      <c r="L103" s="38"/>
      <c r="M103" s="38"/>
      <c r="N103" s="38"/>
      <c r="O103" s="43" t="s">
        <v>91</v>
      </c>
      <c r="P103" s="30" t="s">
        <v>88</v>
      </c>
      <c r="Q103" s="343" t="e">
        <f>'НР 910.00.010-024'!I72</f>
        <v>#DIV/0!</v>
      </c>
      <c r="R103" s="341"/>
      <c r="S103" s="341"/>
      <c r="T103" s="341"/>
      <c r="U103" s="341"/>
      <c r="V103" s="342"/>
    </row>
    <row r="104" spans="1:22" ht="7.5" customHeight="1" thickBot="1">
      <c r="A104" s="47"/>
      <c r="B104" s="117"/>
      <c r="C104" s="178"/>
      <c r="D104" s="179"/>
      <c r="E104" s="179"/>
      <c r="F104" s="179"/>
      <c r="G104" s="179"/>
      <c r="H104" s="179"/>
      <c r="I104" s="179"/>
      <c r="J104" s="179"/>
      <c r="K104" s="179"/>
      <c r="L104" s="38"/>
      <c r="M104" s="38"/>
      <c r="N104" s="38"/>
      <c r="O104" s="43"/>
      <c r="P104" s="116"/>
      <c r="Q104" s="179"/>
      <c r="R104" s="179"/>
      <c r="S104" s="179"/>
      <c r="T104" s="179"/>
      <c r="U104" s="179"/>
      <c r="V104" s="180"/>
    </row>
    <row r="105" spans="1:22" ht="19.5" customHeight="1" thickBot="1">
      <c r="A105" s="47" t="s">
        <v>80</v>
      </c>
      <c r="B105" s="29" t="s">
        <v>83</v>
      </c>
      <c r="C105" s="344" t="e">
        <f>'НР 910.00.010-024'!F72</f>
        <v>#DIV/0!</v>
      </c>
      <c r="D105" s="345"/>
      <c r="E105" s="345"/>
      <c r="F105" s="345"/>
      <c r="G105" s="345"/>
      <c r="H105" s="345"/>
      <c r="I105" s="345"/>
      <c r="J105" s="345"/>
      <c r="K105" s="346"/>
      <c r="L105" s="335" t="s">
        <v>85</v>
      </c>
      <c r="M105" s="335"/>
      <c r="N105" s="335"/>
      <c r="O105" s="336"/>
      <c r="P105" s="30" t="s">
        <v>89</v>
      </c>
      <c r="Q105" s="340" t="e">
        <f>C101+C103+C105+Q99+Q101+Q103</f>
        <v>#DIV/0!</v>
      </c>
      <c r="R105" s="341"/>
      <c r="S105" s="341"/>
      <c r="T105" s="341"/>
      <c r="U105" s="341"/>
      <c r="V105" s="342"/>
    </row>
    <row r="106" spans="1:22" ht="19.5" customHeight="1" thickBot="1">
      <c r="A106" s="47"/>
      <c r="B106" s="43"/>
      <c r="C106" s="36"/>
      <c r="D106" s="36"/>
      <c r="E106" s="36"/>
      <c r="F106" s="36"/>
      <c r="G106" s="36"/>
      <c r="H106" s="36"/>
      <c r="I106" s="36"/>
      <c r="J106" s="36"/>
      <c r="K106" s="38"/>
      <c r="L106" s="38"/>
      <c r="M106" s="38"/>
      <c r="N106" s="38"/>
      <c r="O106" s="38"/>
      <c r="P106" s="33"/>
      <c r="Q106" s="179"/>
      <c r="R106" s="179"/>
      <c r="S106" s="179"/>
      <c r="T106" s="179"/>
      <c r="U106" s="179"/>
      <c r="V106" s="180"/>
    </row>
    <row r="107" spans="1:22" ht="21.75" customHeight="1" thickBot="1">
      <c r="A107" s="330" t="s">
        <v>58</v>
      </c>
      <c r="B107" s="331"/>
      <c r="C107" s="426" t="s">
        <v>168</v>
      </c>
      <c r="D107" s="419"/>
      <c r="E107" s="419"/>
      <c r="F107" s="419"/>
      <c r="G107" s="419"/>
      <c r="H107" s="419"/>
      <c r="I107" s="419"/>
      <c r="J107" s="419"/>
      <c r="K107" s="419"/>
      <c r="L107" s="419"/>
      <c r="M107" s="38"/>
      <c r="N107" s="38"/>
      <c r="O107" s="43" t="s">
        <v>84</v>
      </c>
      <c r="P107" s="30" t="s">
        <v>86</v>
      </c>
      <c r="Q107" s="343" t="e">
        <f>'НР 910.00.010-024'!G77</f>
        <v>#DIV/0!</v>
      </c>
      <c r="R107" s="341"/>
      <c r="S107" s="341"/>
      <c r="T107" s="341"/>
      <c r="U107" s="341"/>
      <c r="V107" s="342"/>
    </row>
    <row r="108" spans="1:22" ht="6.75" customHeight="1" thickBot="1">
      <c r="A108" s="134"/>
      <c r="B108" s="43"/>
      <c r="C108" s="36"/>
      <c r="D108" s="36"/>
      <c r="E108" s="36"/>
      <c r="F108" s="36"/>
      <c r="G108" s="36"/>
      <c r="H108" s="36"/>
      <c r="I108" s="36"/>
      <c r="J108" s="36"/>
      <c r="K108" s="38"/>
      <c r="L108" s="38"/>
      <c r="M108" s="38"/>
      <c r="N108" s="38"/>
      <c r="O108" s="43"/>
      <c r="P108" s="116"/>
      <c r="Q108" s="179"/>
      <c r="R108" s="179"/>
      <c r="S108" s="179"/>
      <c r="T108" s="179"/>
      <c r="U108" s="179"/>
      <c r="V108" s="180"/>
    </row>
    <row r="109" spans="1:22" ht="18.75" customHeight="1" thickBot="1">
      <c r="A109" s="47" t="s">
        <v>78</v>
      </c>
      <c r="B109" s="29" t="s">
        <v>81</v>
      </c>
      <c r="C109" s="344" t="e">
        <f>'НР 910.00.010-024'!D77</f>
        <v>#DIV/0!</v>
      </c>
      <c r="D109" s="345"/>
      <c r="E109" s="345"/>
      <c r="F109" s="345"/>
      <c r="G109" s="345"/>
      <c r="H109" s="345"/>
      <c r="I109" s="345"/>
      <c r="J109" s="345"/>
      <c r="K109" s="346"/>
      <c r="L109" s="38"/>
      <c r="M109" s="38"/>
      <c r="N109" s="38"/>
      <c r="O109" s="43" t="s">
        <v>90</v>
      </c>
      <c r="P109" s="30" t="s">
        <v>87</v>
      </c>
      <c r="Q109" s="343" t="e">
        <f>'НР 910.00.010-024'!H77</f>
        <v>#DIV/0!</v>
      </c>
      <c r="R109" s="341"/>
      <c r="S109" s="341"/>
      <c r="T109" s="341"/>
      <c r="U109" s="341"/>
      <c r="V109" s="342"/>
    </row>
    <row r="110" spans="1:22" ht="9" customHeight="1" thickBot="1">
      <c r="A110" s="47"/>
      <c r="B110" s="117"/>
      <c r="C110" s="178"/>
      <c r="D110" s="179"/>
      <c r="E110" s="179"/>
      <c r="F110" s="179"/>
      <c r="G110" s="179"/>
      <c r="H110" s="179"/>
      <c r="I110" s="179"/>
      <c r="J110" s="179"/>
      <c r="K110" s="179"/>
      <c r="L110" s="38"/>
      <c r="M110" s="38"/>
      <c r="N110" s="38"/>
      <c r="O110" s="43"/>
      <c r="P110" s="116"/>
      <c r="Q110" s="179"/>
      <c r="R110" s="179"/>
      <c r="S110" s="179"/>
      <c r="T110" s="179"/>
      <c r="U110" s="179"/>
      <c r="V110" s="180"/>
    </row>
    <row r="111" spans="1:22" ht="21" customHeight="1" thickBot="1">
      <c r="A111" s="47" t="s">
        <v>79</v>
      </c>
      <c r="B111" s="31" t="s">
        <v>82</v>
      </c>
      <c r="C111" s="344" t="e">
        <f>'НР 910.00.010-024'!E77</f>
        <v>#DIV/0!</v>
      </c>
      <c r="D111" s="345"/>
      <c r="E111" s="345"/>
      <c r="F111" s="345"/>
      <c r="G111" s="345"/>
      <c r="H111" s="345"/>
      <c r="I111" s="345"/>
      <c r="J111" s="345"/>
      <c r="K111" s="346"/>
      <c r="L111" s="38"/>
      <c r="M111" s="38"/>
      <c r="N111" s="38"/>
      <c r="O111" s="43" t="s">
        <v>91</v>
      </c>
      <c r="P111" s="30" t="s">
        <v>88</v>
      </c>
      <c r="Q111" s="343" t="e">
        <f>'НР 910.00.010-024'!I77</f>
        <v>#DIV/0!</v>
      </c>
      <c r="R111" s="341"/>
      <c r="S111" s="341"/>
      <c r="T111" s="341"/>
      <c r="U111" s="341"/>
      <c r="V111" s="342"/>
    </row>
    <row r="112" spans="1:22" ht="9" customHeight="1" thickBot="1">
      <c r="A112" s="47"/>
      <c r="B112" s="117"/>
      <c r="C112" s="178"/>
      <c r="D112" s="179"/>
      <c r="E112" s="179"/>
      <c r="F112" s="179"/>
      <c r="G112" s="179"/>
      <c r="H112" s="179"/>
      <c r="I112" s="179"/>
      <c r="J112" s="179"/>
      <c r="K112" s="179"/>
      <c r="L112" s="38"/>
      <c r="M112" s="38"/>
      <c r="N112" s="38"/>
      <c r="O112" s="43"/>
      <c r="P112" s="116"/>
      <c r="Q112" s="179"/>
      <c r="R112" s="179"/>
      <c r="S112" s="179"/>
      <c r="T112" s="179"/>
      <c r="U112" s="179"/>
      <c r="V112" s="180"/>
    </row>
    <row r="113" spans="1:22" ht="21" customHeight="1" thickBot="1">
      <c r="A113" s="47" t="s">
        <v>80</v>
      </c>
      <c r="B113" s="29" t="s">
        <v>83</v>
      </c>
      <c r="C113" s="344" t="e">
        <f>'НР 910.00.010-024'!F77</f>
        <v>#DIV/0!</v>
      </c>
      <c r="D113" s="345"/>
      <c r="E113" s="345"/>
      <c r="F113" s="345"/>
      <c r="G113" s="345"/>
      <c r="H113" s="345"/>
      <c r="I113" s="345"/>
      <c r="J113" s="345"/>
      <c r="K113" s="346"/>
      <c r="L113" s="335" t="s">
        <v>85</v>
      </c>
      <c r="M113" s="335"/>
      <c r="N113" s="335"/>
      <c r="O113" s="336"/>
      <c r="P113" s="30" t="s">
        <v>89</v>
      </c>
      <c r="Q113" s="343" t="e">
        <f>C109+C111+C113+Q107+Q109+Q111</f>
        <v>#DIV/0!</v>
      </c>
      <c r="R113" s="341"/>
      <c r="S113" s="341"/>
      <c r="T113" s="341"/>
      <c r="U113" s="341"/>
      <c r="V113" s="342"/>
    </row>
    <row r="114" spans="1:22" ht="22.5" customHeight="1" thickBot="1">
      <c r="A114" s="47"/>
      <c r="B114" s="43"/>
      <c r="C114" s="36"/>
      <c r="D114" s="36"/>
      <c r="E114" s="36"/>
      <c r="F114" s="36"/>
      <c r="G114" s="36"/>
      <c r="H114" s="36"/>
      <c r="I114" s="36"/>
      <c r="J114" s="36"/>
      <c r="K114" s="38"/>
      <c r="L114" s="38"/>
      <c r="M114" s="38"/>
      <c r="N114" s="38"/>
      <c r="O114" s="38"/>
      <c r="P114" s="33"/>
      <c r="Q114" s="179"/>
      <c r="R114" s="179"/>
      <c r="S114" s="179"/>
      <c r="T114" s="179"/>
      <c r="U114" s="179"/>
      <c r="V114" s="180"/>
    </row>
    <row r="115" spans="1:22" ht="21.75" customHeight="1" thickBot="1">
      <c r="A115" s="413" t="s">
        <v>59</v>
      </c>
      <c r="B115" s="414"/>
      <c r="C115" s="349" t="s">
        <v>93</v>
      </c>
      <c r="D115" s="350"/>
      <c r="E115" s="350"/>
      <c r="F115" s="350"/>
      <c r="G115" s="350"/>
      <c r="H115" s="350"/>
      <c r="I115" s="350"/>
      <c r="J115" s="350"/>
      <c r="K115" s="350"/>
      <c r="L115" s="350"/>
      <c r="M115" s="38"/>
      <c r="N115" s="38"/>
      <c r="O115" s="43" t="s">
        <v>84</v>
      </c>
      <c r="P115" s="30" t="s">
        <v>86</v>
      </c>
      <c r="Q115" s="343">
        <f>'НР 910.00.010-024'!G45</f>
        <v>0</v>
      </c>
      <c r="R115" s="341"/>
      <c r="S115" s="341"/>
      <c r="T115" s="341"/>
      <c r="U115" s="341"/>
      <c r="V115" s="342"/>
    </row>
    <row r="116" spans="1:22" ht="9" customHeight="1" thickBot="1">
      <c r="A116" s="134"/>
      <c r="B116" s="43"/>
      <c r="C116" s="36"/>
      <c r="D116" s="36"/>
      <c r="E116" s="36"/>
      <c r="F116" s="36"/>
      <c r="G116" s="36"/>
      <c r="H116" s="36"/>
      <c r="I116" s="36"/>
      <c r="J116" s="36"/>
      <c r="K116" s="38"/>
      <c r="L116" s="38"/>
      <c r="M116" s="38"/>
      <c r="N116" s="38"/>
      <c r="O116" s="43"/>
      <c r="P116" s="116"/>
      <c r="Q116" s="179"/>
      <c r="R116" s="179"/>
      <c r="S116" s="179"/>
      <c r="T116" s="179"/>
      <c r="U116" s="179"/>
      <c r="V116" s="180"/>
    </row>
    <row r="117" spans="1:22" ht="21" customHeight="1" thickBot="1">
      <c r="A117" s="47" t="s">
        <v>78</v>
      </c>
      <c r="B117" s="29" t="s">
        <v>81</v>
      </c>
      <c r="C117" s="344">
        <f>'НР 910.00.010-024'!D45</f>
        <v>0</v>
      </c>
      <c r="D117" s="345"/>
      <c r="E117" s="345"/>
      <c r="F117" s="345"/>
      <c r="G117" s="345"/>
      <c r="H117" s="345"/>
      <c r="I117" s="345"/>
      <c r="J117" s="345"/>
      <c r="K117" s="346"/>
      <c r="L117" s="38"/>
      <c r="M117" s="38"/>
      <c r="N117" s="38"/>
      <c r="O117" s="43" t="s">
        <v>90</v>
      </c>
      <c r="P117" s="30" t="s">
        <v>87</v>
      </c>
      <c r="Q117" s="343">
        <f>'НР 910.00.010-024'!H45</f>
        <v>0</v>
      </c>
      <c r="R117" s="341"/>
      <c r="S117" s="341"/>
      <c r="T117" s="341"/>
      <c r="U117" s="341"/>
      <c r="V117" s="342"/>
    </row>
    <row r="118" spans="1:22" ht="9" customHeight="1" thickBot="1">
      <c r="A118" s="47"/>
      <c r="B118" s="117"/>
      <c r="C118" s="178"/>
      <c r="D118" s="179"/>
      <c r="E118" s="179"/>
      <c r="F118" s="179"/>
      <c r="G118" s="179"/>
      <c r="H118" s="179"/>
      <c r="I118" s="179"/>
      <c r="J118" s="179"/>
      <c r="K118" s="179"/>
      <c r="L118" s="38"/>
      <c r="M118" s="38"/>
      <c r="N118" s="38"/>
      <c r="O118" s="43"/>
      <c r="P118" s="116"/>
      <c r="Q118" s="179"/>
      <c r="R118" s="179"/>
      <c r="S118" s="179"/>
      <c r="T118" s="179"/>
      <c r="U118" s="179"/>
      <c r="V118" s="180"/>
    </row>
    <row r="119" spans="1:22" ht="20.25" customHeight="1" thickBot="1">
      <c r="A119" s="47" t="s">
        <v>79</v>
      </c>
      <c r="B119" s="31" t="s">
        <v>82</v>
      </c>
      <c r="C119" s="344">
        <f>'НР 910.00.010-024'!E45</f>
        <v>0</v>
      </c>
      <c r="D119" s="345"/>
      <c r="E119" s="345"/>
      <c r="F119" s="345"/>
      <c r="G119" s="345"/>
      <c r="H119" s="345"/>
      <c r="I119" s="345"/>
      <c r="J119" s="345"/>
      <c r="K119" s="346"/>
      <c r="L119" s="38"/>
      <c r="M119" s="38"/>
      <c r="N119" s="38"/>
      <c r="O119" s="43" t="s">
        <v>91</v>
      </c>
      <c r="P119" s="30" t="s">
        <v>88</v>
      </c>
      <c r="Q119" s="343">
        <f>'НР 910.00.010-024'!I45</f>
        <v>0</v>
      </c>
      <c r="R119" s="341"/>
      <c r="S119" s="341"/>
      <c r="T119" s="341"/>
      <c r="U119" s="341"/>
      <c r="V119" s="342"/>
    </row>
    <row r="120" spans="1:22" ht="8.25" customHeight="1" thickBot="1">
      <c r="A120" s="47"/>
      <c r="B120" s="117"/>
      <c r="C120" s="178"/>
      <c r="D120" s="179"/>
      <c r="E120" s="179"/>
      <c r="F120" s="179"/>
      <c r="G120" s="179"/>
      <c r="H120" s="179"/>
      <c r="I120" s="179"/>
      <c r="J120" s="179"/>
      <c r="K120" s="179"/>
      <c r="L120" s="38"/>
      <c r="M120" s="38"/>
      <c r="N120" s="38"/>
      <c r="O120" s="43"/>
      <c r="P120" s="116"/>
      <c r="Q120" s="179"/>
      <c r="R120" s="179"/>
      <c r="S120" s="179"/>
      <c r="T120" s="179"/>
      <c r="U120" s="179"/>
      <c r="V120" s="180"/>
    </row>
    <row r="121" spans="1:22" ht="21" customHeight="1" thickBot="1">
      <c r="A121" s="47" t="s">
        <v>80</v>
      </c>
      <c r="B121" s="29" t="s">
        <v>83</v>
      </c>
      <c r="C121" s="344">
        <f>'НР 910.00.010-024'!F45</f>
        <v>0</v>
      </c>
      <c r="D121" s="345"/>
      <c r="E121" s="345"/>
      <c r="F121" s="345"/>
      <c r="G121" s="345"/>
      <c r="H121" s="345"/>
      <c r="I121" s="345"/>
      <c r="J121" s="345"/>
      <c r="K121" s="346"/>
      <c r="L121" s="335" t="s">
        <v>85</v>
      </c>
      <c r="M121" s="335"/>
      <c r="N121" s="335"/>
      <c r="O121" s="336"/>
      <c r="P121" s="30" t="s">
        <v>89</v>
      </c>
      <c r="Q121" s="340">
        <f>C117+C119+C121+Q115+Q117+Q119</f>
        <v>0</v>
      </c>
      <c r="R121" s="341"/>
      <c r="S121" s="341"/>
      <c r="T121" s="341"/>
      <c r="U121" s="341"/>
      <c r="V121" s="342"/>
    </row>
    <row r="122" spans="1:22" ht="21.75" customHeight="1">
      <c r="A122" s="47"/>
      <c r="B122" s="43"/>
      <c r="C122" s="36"/>
      <c r="D122" s="36"/>
      <c r="E122" s="36"/>
      <c r="F122" s="36"/>
      <c r="G122" s="36"/>
      <c r="H122" s="36"/>
      <c r="I122" s="36"/>
      <c r="J122" s="36"/>
      <c r="K122" s="38"/>
      <c r="L122" s="38"/>
      <c r="M122" s="38"/>
      <c r="N122" s="38"/>
      <c r="O122" s="38"/>
      <c r="P122" s="33"/>
      <c r="Q122" s="33"/>
      <c r="R122" s="33"/>
      <c r="S122" s="33"/>
      <c r="T122" s="33"/>
      <c r="U122" s="33"/>
      <c r="V122" s="130"/>
    </row>
    <row r="123" spans="1:22" ht="21.75" customHeight="1">
      <c r="A123" s="47"/>
      <c r="B123" s="43"/>
      <c r="C123" s="36"/>
      <c r="D123" s="36"/>
      <c r="E123" s="36"/>
      <c r="F123" s="36"/>
      <c r="G123" s="36"/>
      <c r="H123" s="36"/>
      <c r="I123" s="36"/>
      <c r="J123" s="36"/>
      <c r="K123" s="38"/>
      <c r="L123" s="38"/>
      <c r="M123" s="38"/>
      <c r="N123" s="38"/>
      <c r="O123" s="38"/>
      <c r="P123" s="325" t="s">
        <v>107</v>
      </c>
      <c r="Q123" s="325"/>
      <c r="R123" s="325"/>
      <c r="S123" s="325"/>
      <c r="T123" s="325"/>
      <c r="U123" s="325"/>
      <c r="V123" s="326"/>
    </row>
    <row r="124" spans="1:22" ht="10.5" customHeight="1" thickBot="1">
      <c r="A124" s="510"/>
      <c r="B124" s="511"/>
      <c r="C124" s="419"/>
      <c r="D124" s="419"/>
      <c r="E124" s="419"/>
      <c r="F124" s="419"/>
      <c r="G124" s="419"/>
      <c r="H124" s="419"/>
      <c r="I124" s="419"/>
      <c r="J124" s="419"/>
      <c r="K124" s="26"/>
      <c r="L124" s="26"/>
      <c r="M124" s="45"/>
      <c r="N124" s="45"/>
      <c r="O124" s="45"/>
      <c r="P124" s="554"/>
      <c r="Q124" s="432"/>
      <c r="R124" s="432"/>
      <c r="S124" s="432"/>
      <c r="T124" s="432"/>
      <c r="U124" s="432"/>
      <c r="V124" s="433"/>
    </row>
    <row r="125" spans="1:22" ht="18.75" customHeight="1" thickBot="1">
      <c r="A125" s="413" t="s">
        <v>60</v>
      </c>
      <c r="B125" s="414"/>
      <c r="C125" s="419" t="s">
        <v>50</v>
      </c>
      <c r="D125" s="419"/>
      <c r="E125" s="419"/>
      <c r="F125" s="419"/>
      <c r="G125" s="419"/>
      <c r="H125" s="419"/>
      <c r="I125" s="419"/>
      <c r="J125" s="419"/>
      <c r="K125" s="38"/>
      <c r="L125" s="38"/>
      <c r="M125" s="38"/>
      <c r="N125" s="38"/>
      <c r="O125" s="43" t="s">
        <v>84</v>
      </c>
      <c r="P125" s="30" t="s">
        <v>86</v>
      </c>
      <c r="Q125" s="343">
        <f>'НР 910.00.010-024'!G46</f>
        <v>0</v>
      </c>
      <c r="R125" s="341"/>
      <c r="S125" s="341"/>
      <c r="T125" s="341"/>
      <c r="U125" s="341"/>
      <c r="V125" s="342"/>
    </row>
    <row r="126" spans="1:22" ht="9" customHeight="1" thickBot="1">
      <c r="A126" s="47"/>
      <c r="B126" s="43"/>
      <c r="C126" s="36"/>
      <c r="D126" s="36"/>
      <c r="E126" s="36"/>
      <c r="F126" s="36"/>
      <c r="G126" s="36"/>
      <c r="H126" s="36"/>
      <c r="I126" s="36"/>
      <c r="J126" s="36"/>
      <c r="K126" s="38"/>
      <c r="L126" s="38"/>
      <c r="M126" s="38"/>
      <c r="N126" s="38"/>
      <c r="O126" s="43"/>
      <c r="P126" s="116"/>
      <c r="Q126" s="179"/>
      <c r="R126" s="179"/>
      <c r="S126" s="179"/>
      <c r="T126" s="179"/>
      <c r="U126" s="179"/>
      <c r="V126" s="180"/>
    </row>
    <row r="127" spans="1:22" ht="19.5" customHeight="1" thickBot="1">
      <c r="A127" s="47" t="s">
        <v>78</v>
      </c>
      <c r="B127" s="29" t="s">
        <v>81</v>
      </c>
      <c r="C127" s="344">
        <f>'НР 910.00.010-024'!D46</f>
        <v>0</v>
      </c>
      <c r="D127" s="345"/>
      <c r="E127" s="345"/>
      <c r="F127" s="345"/>
      <c r="G127" s="345"/>
      <c r="H127" s="345"/>
      <c r="I127" s="345"/>
      <c r="J127" s="345"/>
      <c r="K127" s="346"/>
      <c r="L127" s="38"/>
      <c r="M127" s="38"/>
      <c r="N127" s="38"/>
      <c r="O127" s="43" t="s">
        <v>90</v>
      </c>
      <c r="P127" s="30" t="s">
        <v>87</v>
      </c>
      <c r="Q127" s="343">
        <f>'НР 910.00.010-024'!H46</f>
        <v>0</v>
      </c>
      <c r="R127" s="341"/>
      <c r="S127" s="341"/>
      <c r="T127" s="341"/>
      <c r="U127" s="341"/>
      <c r="V127" s="342"/>
    </row>
    <row r="128" spans="1:22" ht="8.25" customHeight="1" thickBot="1">
      <c r="A128" s="47"/>
      <c r="B128" s="117"/>
      <c r="C128" s="178"/>
      <c r="D128" s="179"/>
      <c r="E128" s="179"/>
      <c r="F128" s="179"/>
      <c r="G128" s="179"/>
      <c r="H128" s="179"/>
      <c r="I128" s="179"/>
      <c r="J128" s="179"/>
      <c r="K128" s="179"/>
      <c r="L128" s="38"/>
      <c r="M128" s="38"/>
      <c r="N128" s="38"/>
      <c r="O128" s="43"/>
      <c r="P128" s="116"/>
      <c r="Q128" s="179"/>
      <c r="R128" s="179"/>
      <c r="S128" s="179"/>
      <c r="T128" s="179"/>
      <c r="U128" s="179"/>
      <c r="V128" s="180"/>
    </row>
    <row r="129" spans="1:22" ht="19.5" customHeight="1" thickBot="1">
      <c r="A129" s="47" t="s">
        <v>79</v>
      </c>
      <c r="B129" s="31" t="s">
        <v>82</v>
      </c>
      <c r="C129" s="344">
        <f>'НР 910.00.010-024'!E46</f>
        <v>0</v>
      </c>
      <c r="D129" s="345"/>
      <c r="E129" s="345"/>
      <c r="F129" s="345"/>
      <c r="G129" s="345"/>
      <c r="H129" s="345"/>
      <c r="I129" s="345"/>
      <c r="J129" s="345"/>
      <c r="K129" s="346"/>
      <c r="L129" s="38"/>
      <c r="M129" s="38"/>
      <c r="N129" s="38"/>
      <c r="O129" s="43" t="s">
        <v>91</v>
      </c>
      <c r="P129" s="30" t="s">
        <v>88</v>
      </c>
      <c r="Q129" s="343">
        <f>'НР 910.00.010-024'!I46</f>
        <v>0</v>
      </c>
      <c r="R129" s="341"/>
      <c r="S129" s="341"/>
      <c r="T129" s="341"/>
      <c r="U129" s="341"/>
      <c r="V129" s="342"/>
    </row>
    <row r="130" spans="1:22" ht="8.25" customHeight="1" thickBot="1">
      <c r="A130" s="47"/>
      <c r="B130" s="117"/>
      <c r="C130" s="178"/>
      <c r="D130" s="179"/>
      <c r="E130" s="179"/>
      <c r="F130" s="179"/>
      <c r="G130" s="179"/>
      <c r="H130" s="179"/>
      <c r="I130" s="179"/>
      <c r="J130" s="179"/>
      <c r="K130" s="179"/>
      <c r="L130" s="38"/>
      <c r="M130" s="38"/>
      <c r="N130" s="38"/>
      <c r="O130" s="43"/>
      <c r="P130" s="116"/>
      <c r="Q130" s="179"/>
      <c r="R130" s="179"/>
      <c r="S130" s="179"/>
      <c r="T130" s="179"/>
      <c r="U130" s="179"/>
      <c r="V130" s="180"/>
    </row>
    <row r="131" spans="1:22" ht="16.5" customHeight="1" thickBot="1">
      <c r="A131" s="47" t="s">
        <v>80</v>
      </c>
      <c r="B131" s="29" t="s">
        <v>83</v>
      </c>
      <c r="C131" s="344">
        <f>'НР 910.00.010-024'!F46</f>
        <v>0</v>
      </c>
      <c r="D131" s="345"/>
      <c r="E131" s="345"/>
      <c r="F131" s="345"/>
      <c r="G131" s="345"/>
      <c r="H131" s="345"/>
      <c r="I131" s="345"/>
      <c r="J131" s="345"/>
      <c r="K131" s="346"/>
      <c r="L131" s="335" t="s">
        <v>85</v>
      </c>
      <c r="M131" s="335"/>
      <c r="N131" s="335"/>
      <c r="O131" s="336"/>
      <c r="P131" s="30" t="s">
        <v>89</v>
      </c>
      <c r="Q131" s="340">
        <f>C127+C129+C131+Q125+Q127+Q129</f>
        <v>0</v>
      </c>
      <c r="R131" s="341"/>
      <c r="S131" s="341"/>
      <c r="T131" s="341"/>
      <c r="U131" s="341"/>
      <c r="V131" s="342"/>
    </row>
    <row r="132" spans="1:22" ht="33" customHeight="1" thickBot="1">
      <c r="A132" s="47"/>
      <c r="B132" s="43"/>
      <c r="C132" s="36"/>
      <c r="D132" s="36"/>
      <c r="E132" s="36"/>
      <c r="F132" s="36"/>
      <c r="G132" s="36"/>
      <c r="H132" s="36"/>
      <c r="I132" s="36"/>
      <c r="J132" s="36"/>
      <c r="K132" s="38"/>
      <c r="L132" s="38"/>
      <c r="M132" s="38"/>
      <c r="N132" s="38"/>
      <c r="O132" s="38"/>
      <c r="P132" s="33"/>
      <c r="Q132" s="179"/>
      <c r="R132" s="179"/>
      <c r="S132" s="179"/>
      <c r="T132" s="179"/>
      <c r="U132" s="179"/>
      <c r="V132" s="180"/>
    </row>
    <row r="133" spans="1:22" ht="18.75" customHeight="1" thickBot="1">
      <c r="A133" s="413" t="s">
        <v>61</v>
      </c>
      <c r="B133" s="414"/>
      <c r="C133" s="347" t="s">
        <v>108</v>
      </c>
      <c r="D133" s="348"/>
      <c r="E133" s="348"/>
      <c r="F133" s="348"/>
      <c r="G133" s="348"/>
      <c r="H133" s="348"/>
      <c r="I133" s="348"/>
      <c r="J133" s="348"/>
      <c r="K133" s="348"/>
      <c r="L133" s="38"/>
      <c r="M133" s="38"/>
      <c r="N133" s="38"/>
      <c r="O133" s="43" t="s">
        <v>84</v>
      </c>
      <c r="P133" s="30" t="s">
        <v>86</v>
      </c>
      <c r="Q133" s="343" t="e">
        <f>'НР 910.00.010-024'!G83</f>
        <v>#DIV/0!</v>
      </c>
      <c r="R133" s="341"/>
      <c r="S133" s="341"/>
      <c r="T133" s="341"/>
      <c r="U133" s="341"/>
      <c r="V133" s="342"/>
    </row>
    <row r="134" spans="1:22" ht="8.25" customHeight="1" thickBot="1">
      <c r="A134" s="134"/>
      <c r="B134" s="43"/>
      <c r="C134" s="36"/>
      <c r="D134" s="36"/>
      <c r="E134" s="36"/>
      <c r="F134" s="36"/>
      <c r="G134" s="36"/>
      <c r="H134" s="36"/>
      <c r="I134" s="36"/>
      <c r="J134" s="36"/>
      <c r="K134" s="38"/>
      <c r="L134" s="38"/>
      <c r="M134" s="38"/>
      <c r="N134" s="38"/>
      <c r="O134" s="43"/>
      <c r="P134" s="116"/>
      <c r="Q134" s="179"/>
      <c r="R134" s="179"/>
      <c r="S134" s="179"/>
      <c r="T134" s="179"/>
      <c r="U134" s="179"/>
      <c r="V134" s="180"/>
    </row>
    <row r="135" spans="1:22" ht="18.75" customHeight="1" thickBot="1">
      <c r="A135" s="47" t="s">
        <v>78</v>
      </c>
      <c r="B135" s="29" t="s">
        <v>81</v>
      </c>
      <c r="C135" s="344" t="e">
        <f>'НР 910.00.010-024'!D83</f>
        <v>#DIV/0!</v>
      </c>
      <c r="D135" s="345"/>
      <c r="E135" s="345"/>
      <c r="F135" s="345"/>
      <c r="G135" s="345"/>
      <c r="H135" s="345"/>
      <c r="I135" s="345"/>
      <c r="J135" s="345"/>
      <c r="K135" s="346"/>
      <c r="L135" s="38"/>
      <c r="M135" s="38"/>
      <c r="N135" s="38"/>
      <c r="O135" s="43" t="s">
        <v>90</v>
      </c>
      <c r="P135" s="30" t="s">
        <v>87</v>
      </c>
      <c r="Q135" s="343" t="e">
        <f>'НР 910.00.010-024'!H83</f>
        <v>#DIV/0!</v>
      </c>
      <c r="R135" s="341"/>
      <c r="S135" s="341"/>
      <c r="T135" s="341"/>
      <c r="U135" s="341"/>
      <c r="V135" s="342"/>
    </row>
    <row r="136" spans="1:22" ht="9" customHeight="1" thickBot="1">
      <c r="A136" s="47"/>
      <c r="B136" s="117"/>
      <c r="C136" s="178"/>
      <c r="D136" s="179"/>
      <c r="E136" s="179"/>
      <c r="F136" s="179"/>
      <c r="G136" s="179"/>
      <c r="H136" s="179"/>
      <c r="I136" s="179"/>
      <c r="J136" s="179"/>
      <c r="K136" s="179"/>
      <c r="L136" s="38"/>
      <c r="M136" s="38"/>
      <c r="N136" s="38"/>
      <c r="O136" s="43"/>
      <c r="P136" s="116"/>
      <c r="Q136" s="179"/>
      <c r="R136" s="179"/>
      <c r="S136" s="179"/>
      <c r="T136" s="179"/>
      <c r="U136" s="179"/>
      <c r="V136" s="180"/>
    </row>
    <row r="137" spans="1:22" ht="18" customHeight="1" thickBot="1">
      <c r="A137" s="47" t="s">
        <v>79</v>
      </c>
      <c r="B137" s="31" t="s">
        <v>82</v>
      </c>
      <c r="C137" s="344" t="e">
        <f>'НР 910.00.010-024'!E83</f>
        <v>#DIV/0!</v>
      </c>
      <c r="D137" s="345"/>
      <c r="E137" s="345"/>
      <c r="F137" s="345"/>
      <c r="G137" s="345"/>
      <c r="H137" s="345"/>
      <c r="I137" s="345"/>
      <c r="J137" s="345"/>
      <c r="K137" s="346"/>
      <c r="L137" s="38"/>
      <c r="M137" s="38"/>
      <c r="N137" s="38"/>
      <c r="O137" s="43" t="s">
        <v>91</v>
      </c>
      <c r="P137" s="30" t="s">
        <v>88</v>
      </c>
      <c r="Q137" s="343" t="e">
        <f>'НР 910.00.010-024'!I83</f>
        <v>#DIV/0!</v>
      </c>
      <c r="R137" s="341"/>
      <c r="S137" s="341"/>
      <c r="T137" s="341"/>
      <c r="U137" s="341"/>
      <c r="V137" s="342"/>
    </row>
    <row r="138" spans="1:22" ht="7.5" customHeight="1" thickBot="1">
      <c r="A138" s="47"/>
      <c r="B138" s="117"/>
      <c r="C138" s="178"/>
      <c r="D138" s="179"/>
      <c r="E138" s="179"/>
      <c r="F138" s="179"/>
      <c r="G138" s="179"/>
      <c r="H138" s="179"/>
      <c r="I138" s="179"/>
      <c r="J138" s="179"/>
      <c r="K138" s="179"/>
      <c r="L138" s="38"/>
      <c r="M138" s="38"/>
      <c r="N138" s="38"/>
      <c r="O138" s="43"/>
      <c r="P138" s="116"/>
      <c r="Q138" s="179"/>
      <c r="R138" s="179"/>
      <c r="S138" s="179"/>
      <c r="T138" s="179"/>
      <c r="U138" s="179"/>
      <c r="V138" s="180"/>
    </row>
    <row r="139" spans="1:22" ht="18" customHeight="1" thickBot="1">
      <c r="A139" s="47" t="s">
        <v>80</v>
      </c>
      <c r="B139" s="29" t="s">
        <v>83</v>
      </c>
      <c r="C139" s="344" t="e">
        <f>'НР 910.00.010-024'!F83</f>
        <v>#DIV/0!</v>
      </c>
      <c r="D139" s="345"/>
      <c r="E139" s="345"/>
      <c r="F139" s="345"/>
      <c r="G139" s="345"/>
      <c r="H139" s="345"/>
      <c r="I139" s="345"/>
      <c r="J139" s="345"/>
      <c r="K139" s="346"/>
      <c r="L139" s="335" t="s">
        <v>85</v>
      </c>
      <c r="M139" s="335"/>
      <c r="N139" s="335"/>
      <c r="O139" s="336"/>
      <c r="P139" s="30" t="s">
        <v>89</v>
      </c>
      <c r="Q139" s="340" t="e">
        <f>C135+C137+C139+Q133+Q135+Q137</f>
        <v>#DIV/0!</v>
      </c>
      <c r="R139" s="341"/>
      <c r="S139" s="341"/>
      <c r="T139" s="341"/>
      <c r="U139" s="341"/>
      <c r="V139" s="342"/>
    </row>
    <row r="140" spans="1:22" ht="20.25" customHeight="1" thickBot="1">
      <c r="A140" s="47"/>
      <c r="B140" s="43"/>
      <c r="C140" s="36"/>
      <c r="D140" s="36"/>
      <c r="E140" s="36"/>
      <c r="F140" s="36"/>
      <c r="G140" s="36"/>
      <c r="H140" s="36"/>
      <c r="I140" s="36"/>
      <c r="J140" s="36"/>
      <c r="K140" s="38"/>
      <c r="L140" s="38"/>
      <c r="M140" s="38"/>
      <c r="N140" s="38"/>
      <c r="O140" s="38"/>
      <c r="P140" s="33"/>
      <c r="Q140" s="179"/>
      <c r="R140" s="179"/>
      <c r="S140" s="179"/>
      <c r="T140" s="179"/>
      <c r="U140" s="179"/>
      <c r="V140" s="180"/>
    </row>
    <row r="141" spans="1:22" ht="17.25" customHeight="1" thickBot="1">
      <c r="A141" s="413" t="s">
        <v>63</v>
      </c>
      <c r="B141" s="414"/>
      <c r="C141" s="426" t="s">
        <v>94</v>
      </c>
      <c r="D141" s="419"/>
      <c r="E141" s="419"/>
      <c r="F141" s="419"/>
      <c r="G141" s="419"/>
      <c r="H141" s="419"/>
      <c r="I141" s="419"/>
      <c r="J141" s="419"/>
      <c r="K141" s="419"/>
      <c r="L141" s="419"/>
      <c r="M141" s="38"/>
      <c r="N141" s="38"/>
      <c r="O141" s="43" t="s">
        <v>84</v>
      </c>
      <c r="P141" s="30" t="s">
        <v>86</v>
      </c>
      <c r="Q141" s="343" t="e">
        <f>'НР 910.00.010-024'!G82</f>
        <v>#DIV/0!</v>
      </c>
      <c r="R141" s="341"/>
      <c r="S141" s="341"/>
      <c r="T141" s="341"/>
      <c r="U141" s="341"/>
      <c r="V141" s="342"/>
    </row>
    <row r="142" spans="1:22" ht="9" customHeight="1" thickBot="1">
      <c r="A142" s="47"/>
      <c r="B142" s="43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8"/>
      <c r="N142" s="38"/>
      <c r="O142" s="43"/>
      <c r="P142" s="116"/>
      <c r="Q142" s="179"/>
      <c r="R142" s="179"/>
      <c r="S142" s="179"/>
      <c r="T142" s="179"/>
      <c r="U142" s="179"/>
      <c r="V142" s="180"/>
    </row>
    <row r="143" spans="1:22" ht="21" customHeight="1" thickBot="1">
      <c r="A143" s="47" t="s">
        <v>78</v>
      </c>
      <c r="B143" s="29" t="s">
        <v>81</v>
      </c>
      <c r="C143" s="344" t="e">
        <f>'НР 910.00.010-024'!D82</f>
        <v>#DIV/0!</v>
      </c>
      <c r="D143" s="345"/>
      <c r="E143" s="345"/>
      <c r="F143" s="345"/>
      <c r="G143" s="345"/>
      <c r="H143" s="345"/>
      <c r="I143" s="345"/>
      <c r="J143" s="345"/>
      <c r="K143" s="346"/>
      <c r="L143" s="38"/>
      <c r="M143" s="38"/>
      <c r="N143" s="38"/>
      <c r="O143" s="43" t="s">
        <v>90</v>
      </c>
      <c r="P143" s="30" t="s">
        <v>87</v>
      </c>
      <c r="Q143" s="343" t="e">
        <f>'НР 910.00.010-024'!H82</f>
        <v>#DIV/0!</v>
      </c>
      <c r="R143" s="341"/>
      <c r="S143" s="341"/>
      <c r="T143" s="341"/>
      <c r="U143" s="341"/>
      <c r="V143" s="342"/>
    </row>
    <row r="144" spans="1:22" ht="9" customHeight="1" thickBot="1">
      <c r="A144" s="47"/>
      <c r="B144" s="117"/>
      <c r="C144" s="178"/>
      <c r="D144" s="179"/>
      <c r="E144" s="179"/>
      <c r="F144" s="179"/>
      <c r="G144" s="179"/>
      <c r="H144" s="179"/>
      <c r="I144" s="179"/>
      <c r="J144" s="179"/>
      <c r="K144" s="179"/>
      <c r="L144" s="38"/>
      <c r="M144" s="38"/>
      <c r="N144" s="38"/>
      <c r="O144" s="43"/>
      <c r="P144" s="116"/>
      <c r="Q144" s="179"/>
      <c r="R144" s="179"/>
      <c r="S144" s="179"/>
      <c r="T144" s="179"/>
      <c r="U144" s="179"/>
      <c r="V144" s="180"/>
    </row>
    <row r="145" spans="1:22" ht="19.5" customHeight="1" thickBot="1">
      <c r="A145" s="47" t="s">
        <v>79</v>
      </c>
      <c r="B145" s="31" t="s">
        <v>82</v>
      </c>
      <c r="C145" s="344" t="e">
        <f>'НР 910.00.010-024'!E82</f>
        <v>#DIV/0!</v>
      </c>
      <c r="D145" s="345"/>
      <c r="E145" s="345"/>
      <c r="F145" s="345"/>
      <c r="G145" s="345"/>
      <c r="H145" s="345"/>
      <c r="I145" s="345"/>
      <c r="J145" s="345"/>
      <c r="K145" s="346"/>
      <c r="L145" s="38"/>
      <c r="M145" s="38"/>
      <c r="N145" s="38"/>
      <c r="O145" s="43" t="s">
        <v>91</v>
      </c>
      <c r="P145" s="30" t="s">
        <v>88</v>
      </c>
      <c r="Q145" s="343" t="e">
        <f>'НР 910.00.010-024'!I82</f>
        <v>#DIV/0!</v>
      </c>
      <c r="R145" s="341"/>
      <c r="S145" s="341"/>
      <c r="T145" s="341"/>
      <c r="U145" s="341"/>
      <c r="V145" s="342"/>
    </row>
    <row r="146" spans="1:22" ht="9" customHeight="1" thickBot="1">
      <c r="A146" s="47"/>
      <c r="B146" s="117"/>
      <c r="C146" s="178"/>
      <c r="D146" s="179"/>
      <c r="E146" s="179"/>
      <c r="F146" s="179"/>
      <c r="G146" s="179"/>
      <c r="H146" s="179"/>
      <c r="I146" s="179"/>
      <c r="J146" s="179"/>
      <c r="K146" s="179"/>
      <c r="L146" s="38"/>
      <c r="M146" s="38"/>
      <c r="N146" s="38"/>
      <c r="O146" s="43"/>
      <c r="P146" s="116"/>
      <c r="Q146" s="179"/>
      <c r="R146" s="179"/>
      <c r="S146" s="179"/>
      <c r="T146" s="179"/>
      <c r="U146" s="179"/>
      <c r="V146" s="180"/>
    </row>
    <row r="147" spans="1:22" ht="18.75" customHeight="1" thickBot="1">
      <c r="A147" s="47" t="s">
        <v>80</v>
      </c>
      <c r="B147" s="29" t="s">
        <v>83</v>
      </c>
      <c r="C147" s="344" t="e">
        <f>'НР 910.00.010-024'!F82</f>
        <v>#DIV/0!</v>
      </c>
      <c r="D147" s="345"/>
      <c r="E147" s="345"/>
      <c r="F147" s="345"/>
      <c r="G147" s="345"/>
      <c r="H147" s="345"/>
      <c r="I147" s="345"/>
      <c r="J147" s="345"/>
      <c r="K147" s="346"/>
      <c r="L147" s="335" t="s">
        <v>85</v>
      </c>
      <c r="M147" s="335"/>
      <c r="N147" s="335"/>
      <c r="O147" s="336"/>
      <c r="P147" s="30" t="s">
        <v>89</v>
      </c>
      <c r="Q147" s="340" t="e">
        <f>C143+C145+C147+Q141+Q143+Q145</f>
        <v>#DIV/0!</v>
      </c>
      <c r="R147" s="341"/>
      <c r="S147" s="341"/>
      <c r="T147" s="341"/>
      <c r="U147" s="341"/>
      <c r="V147" s="342"/>
    </row>
    <row r="148" spans="1:22" ht="18" customHeight="1" thickBot="1">
      <c r="A148" s="47"/>
      <c r="B148" s="43"/>
      <c r="C148" s="36"/>
      <c r="D148" s="36"/>
      <c r="E148" s="36"/>
      <c r="F148" s="36"/>
      <c r="G148" s="36"/>
      <c r="H148" s="36"/>
      <c r="I148" s="36"/>
      <c r="J148" s="36"/>
      <c r="K148" s="38"/>
      <c r="L148" s="38"/>
      <c r="M148" s="38"/>
      <c r="N148" s="38"/>
      <c r="O148" s="38"/>
      <c r="P148" s="33"/>
      <c r="Q148" s="179"/>
      <c r="R148" s="179"/>
      <c r="S148" s="179"/>
      <c r="T148" s="179"/>
      <c r="U148" s="179"/>
      <c r="V148" s="180"/>
    </row>
    <row r="149" spans="1:22" ht="21.75" customHeight="1" thickBot="1">
      <c r="A149" s="413" t="s">
        <v>64</v>
      </c>
      <c r="B149" s="414"/>
      <c r="C149" s="347" t="s">
        <v>109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8"/>
      <c r="N149" s="38"/>
      <c r="O149" s="43" t="s">
        <v>84</v>
      </c>
      <c r="P149" s="30" t="s">
        <v>86</v>
      </c>
      <c r="Q149" s="343">
        <f>'НР 910.00.010-024'!G43</f>
        <v>0</v>
      </c>
      <c r="R149" s="341"/>
      <c r="S149" s="341"/>
      <c r="T149" s="341"/>
      <c r="U149" s="341"/>
      <c r="V149" s="342"/>
    </row>
    <row r="150" spans="1:22" ht="9" customHeight="1" thickBot="1">
      <c r="A150" s="134"/>
      <c r="B150" s="43"/>
      <c r="C150" s="36"/>
      <c r="D150" s="36"/>
      <c r="E150" s="36"/>
      <c r="F150" s="36"/>
      <c r="G150" s="36"/>
      <c r="H150" s="36"/>
      <c r="I150" s="36"/>
      <c r="J150" s="36"/>
      <c r="K150" s="38"/>
      <c r="L150" s="38"/>
      <c r="M150" s="38"/>
      <c r="N150" s="38"/>
      <c r="O150" s="43"/>
      <c r="P150" s="116"/>
      <c r="Q150" s="179"/>
      <c r="R150" s="179"/>
      <c r="S150" s="179"/>
      <c r="T150" s="179"/>
      <c r="U150" s="179"/>
      <c r="V150" s="180"/>
    </row>
    <row r="151" spans="1:22" ht="21" customHeight="1" thickBot="1">
      <c r="A151" s="47" t="s">
        <v>78</v>
      </c>
      <c r="B151" s="29" t="s">
        <v>81</v>
      </c>
      <c r="C151" s="344">
        <f>'НР 910.00.010-024'!D43</f>
        <v>0</v>
      </c>
      <c r="D151" s="345"/>
      <c r="E151" s="345"/>
      <c r="F151" s="345"/>
      <c r="G151" s="345"/>
      <c r="H151" s="345"/>
      <c r="I151" s="345"/>
      <c r="J151" s="345"/>
      <c r="K151" s="346"/>
      <c r="L151" s="38"/>
      <c r="M151" s="38"/>
      <c r="N151" s="38"/>
      <c r="O151" s="43" t="s">
        <v>90</v>
      </c>
      <c r="P151" s="30" t="s">
        <v>87</v>
      </c>
      <c r="Q151" s="343">
        <f>'НР 910.00.010-024'!H43</f>
        <v>0</v>
      </c>
      <c r="R151" s="341"/>
      <c r="S151" s="341"/>
      <c r="T151" s="341"/>
      <c r="U151" s="341"/>
      <c r="V151" s="342"/>
    </row>
    <row r="152" spans="1:22" ht="7.5" customHeight="1" thickBot="1">
      <c r="A152" s="47"/>
      <c r="B152" s="117"/>
      <c r="C152" s="178"/>
      <c r="D152" s="179"/>
      <c r="E152" s="179"/>
      <c r="F152" s="179"/>
      <c r="G152" s="179"/>
      <c r="H152" s="179"/>
      <c r="I152" s="179"/>
      <c r="J152" s="179"/>
      <c r="K152" s="179"/>
      <c r="L152" s="38"/>
      <c r="M152" s="38"/>
      <c r="N152" s="38"/>
      <c r="O152" s="43"/>
      <c r="P152" s="116"/>
      <c r="Q152" s="179"/>
      <c r="R152" s="179"/>
      <c r="S152" s="179"/>
      <c r="T152" s="179"/>
      <c r="U152" s="179"/>
      <c r="V152" s="180"/>
    </row>
    <row r="153" spans="1:22" ht="21" customHeight="1" thickBot="1">
      <c r="A153" s="47" t="s">
        <v>79</v>
      </c>
      <c r="B153" s="31" t="s">
        <v>82</v>
      </c>
      <c r="C153" s="344">
        <f>'НР 910.00.010-024'!E43</f>
        <v>0</v>
      </c>
      <c r="D153" s="345"/>
      <c r="E153" s="345"/>
      <c r="F153" s="345"/>
      <c r="G153" s="345"/>
      <c r="H153" s="345"/>
      <c r="I153" s="345"/>
      <c r="J153" s="345"/>
      <c r="K153" s="346"/>
      <c r="L153" s="38"/>
      <c r="M153" s="38"/>
      <c r="N153" s="38"/>
      <c r="O153" s="43" t="s">
        <v>91</v>
      </c>
      <c r="P153" s="30" t="s">
        <v>88</v>
      </c>
      <c r="Q153" s="343">
        <f>'НР 910.00.010-024'!I43</f>
        <v>0</v>
      </c>
      <c r="R153" s="341"/>
      <c r="S153" s="341"/>
      <c r="T153" s="341"/>
      <c r="U153" s="341"/>
      <c r="V153" s="342"/>
    </row>
    <row r="154" spans="1:22" ht="9" customHeight="1" thickBot="1">
      <c r="A154" s="47"/>
      <c r="B154" s="117"/>
      <c r="C154" s="178"/>
      <c r="D154" s="179"/>
      <c r="E154" s="179"/>
      <c r="F154" s="179"/>
      <c r="G154" s="179"/>
      <c r="H154" s="179"/>
      <c r="I154" s="179"/>
      <c r="J154" s="179"/>
      <c r="K154" s="179"/>
      <c r="L154" s="38"/>
      <c r="M154" s="38"/>
      <c r="N154" s="38"/>
      <c r="O154" s="43"/>
      <c r="P154" s="116"/>
      <c r="Q154" s="179"/>
      <c r="R154" s="179"/>
      <c r="S154" s="179"/>
      <c r="T154" s="179"/>
      <c r="U154" s="179"/>
      <c r="V154" s="180"/>
    </row>
    <row r="155" spans="1:22" ht="18.75" customHeight="1" thickBot="1">
      <c r="A155" s="47" t="s">
        <v>80</v>
      </c>
      <c r="B155" s="29" t="s">
        <v>83</v>
      </c>
      <c r="C155" s="344">
        <f>'НР 910.00.010-024'!F43</f>
        <v>0</v>
      </c>
      <c r="D155" s="345"/>
      <c r="E155" s="345"/>
      <c r="F155" s="345"/>
      <c r="G155" s="345"/>
      <c r="H155" s="345"/>
      <c r="I155" s="345"/>
      <c r="J155" s="345"/>
      <c r="K155" s="346"/>
      <c r="L155" s="335" t="s">
        <v>85</v>
      </c>
      <c r="M155" s="335"/>
      <c r="N155" s="335"/>
      <c r="O155" s="336"/>
      <c r="P155" s="30" t="s">
        <v>89</v>
      </c>
      <c r="Q155" s="340">
        <f>C151+C153+C155+Q149+Q151+Q153</f>
        <v>0</v>
      </c>
      <c r="R155" s="341"/>
      <c r="S155" s="341"/>
      <c r="T155" s="341"/>
      <c r="U155" s="341"/>
      <c r="V155" s="342"/>
    </row>
    <row r="156" spans="1:22" ht="23.25" customHeight="1" thickBot="1">
      <c r="A156" s="47"/>
      <c r="B156" s="43"/>
      <c r="C156" s="36"/>
      <c r="D156" s="36"/>
      <c r="E156" s="36"/>
      <c r="F156" s="36"/>
      <c r="G156" s="36"/>
      <c r="H156" s="36"/>
      <c r="I156" s="36"/>
      <c r="J156" s="36"/>
      <c r="K156" s="38"/>
      <c r="L156" s="38"/>
      <c r="M156" s="38"/>
      <c r="N156" s="38"/>
      <c r="O156" s="38"/>
      <c r="P156" s="33"/>
      <c r="Q156" s="179"/>
      <c r="R156" s="179"/>
      <c r="S156" s="179"/>
      <c r="T156" s="179"/>
      <c r="U156" s="179"/>
      <c r="V156" s="180"/>
    </row>
    <row r="157" spans="1:22" ht="21" customHeight="1" thickBot="1">
      <c r="A157" s="413" t="s">
        <v>95</v>
      </c>
      <c r="B157" s="414"/>
      <c r="C157" s="415" t="s">
        <v>62</v>
      </c>
      <c r="D157" s="416"/>
      <c r="E157" s="416"/>
      <c r="F157" s="416"/>
      <c r="G157" s="416"/>
      <c r="H157" s="416"/>
      <c r="I157" s="416"/>
      <c r="J157" s="417"/>
      <c r="K157" s="38"/>
      <c r="L157" s="38"/>
      <c r="M157" s="38"/>
      <c r="N157" s="38"/>
      <c r="O157" s="43" t="s">
        <v>84</v>
      </c>
      <c r="P157" s="30" t="s">
        <v>86</v>
      </c>
      <c r="Q157" s="343">
        <f>'НР 910.00.010-024'!G40</f>
        <v>0</v>
      </c>
      <c r="R157" s="341"/>
      <c r="S157" s="341"/>
      <c r="T157" s="341"/>
      <c r="U157" s="341"/>
      <c r="V157" s="342"/>
    </row>
    <row r="158" spans="1:22" ht="6.75" customHeight="1" thickBot="1">
      <c r="A158" s="134"/>
      <c r="B158" s="43"/>
      <c r="C158" s="36"/>
      <c r="D158" s="36"/>
      <c r="E158" s="36"/>
      <c r="F158" s="36"/>
      <c r="G158" s="36"/>
      <c r="H158" s="36"/>
      <c r="I158" s="36"/>
      <c r="J158" s="36"/>
      <c r="K158" s="38"/>
      <c r="L158" s="38"/>
      <c r="M158" s="38"/>
      <c r="N158" s="38"/>
      <c r="O158" s="43"/>
      <c r="P158" s="116"/>
      <c r="Q158" s="179"/>
      <c r="R158" s="179"/>
      <c r="S158" s="179"/>
      <c r="T158" s="179"/>
      <c r="U158" s="179"/>
      <c r="V158" s="180"/>
    </row>
    <row r="159" spans="1:22" ht="21" customHeight="1" thickBot="1">
      <c r="A159" s="47" t="s">
        <v>78</v>
      </c>
      <c r="B159" s="29" t="s">
        <v>81</v>
      </c>
      <c r="C159" s="344">
        <f>'НР 910.00.010-024'!D40</f>
        <v>0</v>
      </c>
      <c r="D159" s="345"/>
      <c r="E159" s="345"/>
      <c r="F159" s="345"/>
      <c r="G159" s="345"/>
      <c r="H159" s="345"/>
      <c r="I159" s="345"/>
      <c r="J159" s="345"/>
      <c r="K159" s="346"/>
      <c r="L159" s="38"/>
      <c r="M159" s="38"/>
      <c r="N159" s="38"/>
      <c r="O159" s="43" t="s">
        <v>90</v>
      </c>
      <c r="P159" s="30" t="s">
        <v>87</v>
      </c>
      <c r="Q159" s="343">
        <f>'НР 910.00.010-024'!H40</f>
        <v>0</v>
      </c>
      <c r="R159" s="341"/>
      <c r="S159" s="341"/>
      <c r="T159" s="341"/>
      <c r="U159" s="341"/>
      <c r="V159" s="342"/>
    </row>
    <row r="160" spans="1:22" ht="8.25" customHeight="1" thickBot="1">
      <c r="A160" s="47"/>
      <c r="B160" s="117"/>
      <c r="C160" s="178"/>
      <c r="D160" s="179"/>
      <c r="E160" s="179"/>
      <c r="F160" s="179"/>
      <c r="G160" s="179"/>
      <c r="H160" s="179"/>
      <c r="I160" s="179"/>
      <c r="J160" s="179"/>
      <c r="K160" s="179"/>
      <c r="L160" s="38"/>
      <c r="M160" s="38"/>
      <c r="N160" s="38"/>
      <c r="O160" s="43"/>
      <c r="P160" s="116"/>
      <c r="Q160" s="179"/>
      <c r="R160" s="179"/>
      <c r="S160" s="179"/>
      <c r="T160" s="179"/>
      <c r="U160" s="179"/>
      <c r="V160" s="180"/>
    </row>
    <row r="161" spans="1:22" ht="19.5" customHeight="1" thickBot="1">
      <c r="A161" s="47" t="s">
        <v>79</v>
      </c>
      <c r="B161" s="31" t="s">
        <v>82</v>
      </c>
      <c r="C161" s="344">
        <f>'НР 910.00.010-024'!E40</f>
        <v>0</v>
      </c>
      <c r="D161" s="345"/>
      <c r="E161" s="345"/>
      <c r="F161" s="345"/>
      <c r="G161" s="345"/>
      <c r="H161" s="345"/>
      <c r="I161" s="345"/>
      <c r="J161" s="345"/>
      <c r="K161" s="346"/>
      <c r="L161" s="38"/>
      <c r="M161" s="38"/>
      <c r="N161" s="38"/>
      <c r="O161" s="43" t="s">
        <v>91</v>
      </c>
      <c r="P161" s="30" t="s">
        <v>88</v>
      </c>
      <c r="Q161" s="343">
        <f>'НР 910.00.010-024'!I40</f>
        <v>0</v>
      </c>
      <c r="R161" s="341"/>
      <c r="S161" s="341"/>
      <c r="T161" s="341"/>
      <c r="U161" s="341"/>
      <c r="V161" s="342"/>
    </row>
    <row r="162" spans="1:22" ht="8.25" customHeight="1" thickBot="1">
      <c r="A162" s="47"/>
      <c r="B162" s="117"/>
      <c r="C162" s="178"/>
      <c r="D162" s="179"/>
      <c r="E162" s="179"/>
      <c r="F162" s="179"/>
      <c r="G162" s="179"/>
      <c r="H162" s="179"/>
      <c r="I162" s="179"/>
      <c r="J162" s="179"/>
      <c r="K162" s="179"/>
      <c r="L162" s="38"/>
      <c r="M162" s="38"/>
      <c r="N162" s="38"/>
      <c r="O162" s="43"/>
      <c r="P162" s="116"/>
      <c r="Q162" s="179"/>
      <c r="R162" s="179"/>
      <c r="S162" s="179"/>
      <c r="T162" s="179"/>
      <c r="U162" s="179"/>
      <c r="V162" s="180"/>
    </row>
    <row r="163" spans="1:22" ht="19.5" customHeight="1" thickBot="1">
      <c r="A163" s="47" t="s">
        <v>80</v>
      </c>
      <c r="B163" s="29" t="s">
        <v>83</v>
      </c>
      <c r="C163" s="344">
        <f>'НР 910.00.010-024'!F40</f>
        <v>0</v>
      </c>
      <c r="D163" s="345"/>
      <c r="E163" s="345"/>
      <c r="F163" s="345"/>
      <c r="G163" s="345"/>
      <c r="H163" s="345"/>
      <c r="I163" s="345"/>
      <c r="J163" s="345"/>
      <c r="K163" s="346"/>
      <c r="L163" s="335" t="s">
        <v>85</v>
      </c>
      <c r="M163" s="335"/>
      <c r="N163" s="335"/>
      <c r="O163" s="336"/>
      <c r="P163" s="30" t="s">
        <v>89</v>
      </c>
      <c r="Q163" s="340">
        <f>C159+C161+C163+Q157+Q159+Q161</f>
        <v>0</v>
      </c>
      <c r="R163" s="341"/>
      <c r="S163" s="341"/>
      <c r="T163" s="341"/>
      <c r="U163" s="341"/>
      <c r="V163" s="342"/>
    </row>
    <row r="164" spans="1:22" ht="21" customHeight="1" thickBot="1">
      <c r="A164" s="47"/>
      <c r="B164" s="43"/>
      <c r="C164" s="36"/>
      <c r="D164" s="36"/>
      <c r="E164" s="36"/>
      <c r="F164" s="36"/>
      <c r="G164" s="36"/>
      <c r="H164" s="36"/>
      <c r="I164" s="36"/>
      <c r="J164" s="36"/>
      <c r="K164" s="38"/>
      <c r="L164" s="38"/>
      <c r="M164" s="38"/>
      <c r="N164" s="38"/>
      <c r="O164" s="38"/>
      <c r="P164" s="33"/>
      <c r="Q164" s="179"/>
      <c r="R164" s="179"/>
      <c r="S164" s="179"/>
      <c r="T164" s="179"/>
      <c r="U164" s="179"/>
      <c r="V164" s="180"/>
    </row>
    <row r="165" spans="1:22" ht="18" customHeight="1" thickBot="1">
      <c r="A165" s="413" t="s">
        <v>96</v>
      </c>
      <c r="B165" s="414"/>
      <c r="C165" s="347" t="s">
        <v>110</v>
      </c>
      <c r="D165" s="348"/>
      <c r="E165" s="348"/>
      <c r="F165" s="348"/>
      <c r="G165" s="348"/>
      <c r="H165" s="348"/>
      <c r="I165" s="348"/>
      <c r="J165" s="348"/>
      <c r="K165" s="348"/>
      <c r="L165" s="348"/>
      <c r="M165" s="38"/>
      <c r="N165" s="38"/>
      <c r="O165" s="43" t="s">
        <v>84</v>
      </c>
      <c r="P165" s="30" t="s">
        <v>86</v>
      </c>
      <c r="Q165" s="337" t="e">
        <f>'НР 910.00.010-024'!G85</f>
        <v>#DIV/0!</v>
      </c>
      <c r="R165" s="338"/>
      <c r="S165" s="338"/>
      <c r="T165" s="338"/>
      <c r="U165" s="338"/>
      <c r="V165" s="339"/>
    </row>
    <row r="166" spans="1:22" ht="8.25" customHeight="1" thickBot="1">
      <c r="A166" s="134"/>
      <c r="B166" s="43"/>
      <c r="C166" s="36"/>
      <c r="D166" s="36"/>
      <c r="E166" s="36"/>
      <c r="F166" s="36"/>
      <c r="G166" s="36"/>
      <c r="H166" s="36"/>
      <c r="I166" s="36"/>
      <c r="J166" s="36"/>
      <c r="K166" s="38"/>
      <c r="L166" s="38"/>
      <c r="M166" s="38"/>
      <c r="N166" s="38"/>
      <c r="O166" s="43"/>
      <c r="P166" s="116"/>
      <c r="Q166" s="181"/>
      <c r="R166" s="181"/>
      <c r="S166" s="181"/>
      <c r="T166" s="181"/>
      <c r="U166" s="181"/>
      <c r="V166" s="182"/>
    </row>
    <row r="167" spans="1:22" ht="18.75" customHeight="1" thickBot="1">
      <c r="A167" s="47" t="s">
        <v>78</v>
      </c>
      <c r="B167" s="29" t="s">
        <v>81</v>
      </c>
      <c r="C167" s="332" t="e">
        <f>'НР 910.00.010-024'!D85</f>
        <v>#DIV/0!</v>
      </c>
      <c r="D167" s="333"/>
      <c r="E167" s="333"/>
      <c r="F167" s="333"/>
      <c r="G167" s="333"/>
      <c r="H167" s="333"/>
      <c r="I167" s="333"/>
      <c r="J167" s="333"/>
      <c r="K167" s="334"/>
      <c r="L167" s="38"/>
      <c r="M167" s="38"/>
      <c r="N167" s="38"/>
      <c r="O167" s="43" t="s">
        <v>90</v>
      </c>
      <c r="P167" s="30" t="s">
        <v>87</v>
      </c>
      <c r="Q167" s="337" t="e">
        <f>'НР 910.00.010-024'!H85</f>
        <v>#DIV/0!</v>
      </c>
      <c r="R167" s="338"/>
      <c r="S167" s="338"/>
      <c r="T167" s="338"/>
      <c r="U167" s="338"/>
      <c r="V167" s="339"/>
    </row>
    <row r="168" spans="1:22" ht="9" customHeight="1" thickBot="1">
      <c r="A168" s="47"/>
      <c r="B168" s="117"/>
      <c r="C168" s="183"/>
      <c r="D168" s="181"/>
      <c r="E168" s="181"/>
      <c r="F168" s="181"/>
      <c r="G168" s="181"/>
      <c r="H168" s="181"/>
      <c r="I168" s="181"/>
      <c r="J168" s="181"/>
      <c r="K168" s="181"/>
      <c r="L168" s="38"/>
      <c r="M168" s="38"/>
      <c r="N168" s="38"/>
      <c r="O168" s="43"/>
      <c r="P168" s="116"/>
      <c r="Q168" s="181"/>
      <c r="R168" s="181"/>
      <c r="S168" s="181"/>
      <c r="T168" s="181"/>
      <c r="U168" s="181"/>
      <c r="V168" s="182"/>
    </row>
    <row r="169" spans="1:22" ht="18.75" customHeight="1" thickBot="1">
      <c r="A169" s="47" t="s">
        <v>79</v>
      </c>
      <c r="B169" s="31" t="s">
        <v>82</v>
      </c>
      <c r="C169" s="332" t="e">
        <f>'НР 910.00.010-024'!E85</f>
        <v>#DIV/0!</v>
      </c>
      <c r="D169" s="333"/>
      <c r="E169" s="333"/>
      <c r="F169" s="333"/>
      <c r="G169" s="333"/>
      <c r="H169" s="333"/>
      <c r="I169" s="333"/>
      <c r="J169" s="333"/>
      <c r="K169" s="334"/>
      <c r="L169" s="38"/>
      <c r="M169" s="38"/>
      <c r="N169" s="38"/>
      <c r="O169" s="43" t="s">
        <v>91</v>
      </c>
      <c r="P169" s="30" t="s">
        <v>88</v>
      </c>
      <c r="Q169" s="337" t="e">
        <f>'НР 910.00.010-024'!I85</f>
        <v>#DIV/0!</v>
      </c>
      <c r="R169" s="338"/>
      <c r="S169" s="338"/>
      <c r="T169" s="338"/>
      <c r="U169" s="338"/>
      <c r="V169" s="339"/>
    </row>
    <row r="170" spans="1:22" ht="8.25" customHeight="1" thickBot="1">
      <c r="A170" s="47"/>
      <c r="B170" s="117"/>
      <c r="C170" s="183"/>
      <c r="D170" s="181"/>
      <c r="E170" s="181"/>
      <c r="F170" s="181"/>
      <c r="G170" s="181"/>
      <c r="H170" s="181"/>
      <c r="I170" s="181"/>
      <c r="J170" s="181"/>
      <c r="K170" s="181"/>
      <c r="L170" s="38"/>
      <c r="M170" s="38"/>
      <c r="N170" s="38"/>
      <c r="O170" s="43"/>
      <c r="P170" s="116"/>
      <c r="Q170" s="181"/>
      <c r="R170" s="181"/>
      <c r="S170" s="181"/>
      <c r="T170" s="181"/>
      <c r="U170" s="181"/>
      <c r="V170" s="182"/>
    </row>
    <row r="171" spans="1:22" ht="21" customHeight="1" thickBot="1">
      <c r="A171" s="47" t="s">
        <v>80</v>
      </c>
      <c r="B171" s="29" t="s">
        <v>83</v>
      </c>
      <c r="C171" s="332" t="e">
        <f>'НР 910.00.010-024'!F85</f>
        <v>#DIV/0!</v>
      </c>
      <c r="D171" s="333"/>
      <c r="E171" s="333"/>
      <c r="F171" s="333"/>
      <c r="G171" s="333"/>
      <c r="H171" s="333"/>
      <c r="I171" s="333"/>
      <c r="J171" s="333"/>
      <c r="K171" s="334"/>
      <c r="L171" s="335" t="s">
        <v>85</v>
      </c>
      <c r="M171" s="335"/>
      <c r="N171" s="335"/>
      <c r="O171" s="336"/>
      <c r="P171" s="30" t="s">
        <v>89</v>
      </c>
      <c r="Q171" s="337" t="e">
        <f>C167+C169+C171+Q165+Q167+Q169</f>
        <v>#DIV/0!</v>
      </c>
      <c r="R171" s="338"/>
      <c r="S171" s="338"/>
      <c r="T171" s="338"/>
      <c r="U171" s="338"/>
      <c r="V171" s="339"/>
    </row>
    <row r="172" spans="1:22" ht="18.75" customHeight="1" thickBot="1">
      <c r="A172" s="47"/>
      <c r="B172" s="43"/>
      <c r="C172" s="36"/>
      <c r="D172" s="36"/>
      <c r="E172" s="36"/>
      <c r="F172" s="36"/>
      <c r="G172" s="36"/>
      <c r="H172" s="36"/>
      <c r="I172" s="36"/>
      <c r="J172" s="36"/>
      <c r="K172" s="38"/>
      <c r="L172" s="38"/>
      <c r="M172" s="38"/>
      <c r="N172" s="38"/>
      <c r="O172" s="38"/>
      <c r="P172" s="33"/>
      <c r="Q172" s="179"/>
      <c r="R172" s="179"/>
      <c r="S172" s="179"/>
      <c r="T172" s="179"/>
      <c r="U172" s="179"/>
      <c r="V172" s="180"/>
    </row>
    <row r="173" spans="1:22" ht="21" customHeight="1" thickBot="1">
      <c r="A173" s="413" t="s">
        <v>97</v>
      </c>
      <c r="B173" s="414"/>
      <c r="C173" s="347" t="s">
        <v>111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8"/>
      <c r="N173" s="38"/>
      <c r="O173" s="43" t="s">
        <v>84</v>
      </c>
      <c r="P173" s="30" t="s">
        <v>86</v>
      </c>
      <c r="Q173" s="337" t="e">
        <f>'НР 910.00.010-024'!G84</f>
        <v>#DIV/0!</v>
      </c>
      <c r="R173" s="338"/>
      <c r="S173" s="338"/>
      <c r="T173" s="338"/>
      <c r="U173" s="338"/>
      <c r="V173" s="339"/>
    </row>
    <row r="174" spans="1:22" ht="7.5" customHeight="1" thickBot="1">
      <c r="A174" s="134"/>
      <c r="B174" s="43"/>
      <c r="C174" s="36"/>
      <c r="D174" s="36"/>
      <c r="E174" s="36"/>
      <c r="F174" s="36"/>
      <c r="G174" s="36"/>
      <c r="H174" s="36"/>
      <c r="I174" s="36"/>
      <c r="J174" s="36"/>
      <c r="K174" s="38"/>
      <c r="L174" s="38"/>
      <c r="M174" s="38"/>
      <c r="N174" s="38"/>
      <c r="O174" s="43"/>
      <c r="P174" s="116"/>
      <c r="Q174" s="181"/>
      <c r="R174" s="181"/>
      <c r="S174" s="181"/>
      <c r="T174" s="181"/>
      <c r="U174" s="181"/>
      <c r="V174" s="182"/>
    </row>
    <row r="175" spans="1:22" ht="21" customHeight="1" thickBot="1">
      <c r="A175" s="47" t="s">
        <v>78</v>
      </c>
      <c r="B175" s="29" t="s">
        <v>81</v>
      </c>
      <c r="C175" s="332" t="e">
        <f>'НР 910.00.010-024'!D84</f>
        <v>#DIV/0!</v>
      </c>
      <c r="D175" s="333"/>
      <c r="E175" s="333"/>
      <c r="F175" s="333"/>
      <c r="G175" s="333"/>
      <c r="H175" s="333"/>
      <c r="I175" s="333"/>
      <c r="J175" s="333"/>
      <c r="K175" s="334"/>
      <c r="L175" s="38"/>
      <c r="M175" s="38"/>
      <c r="N175" s="38"/>
      <c r="O175" s="43" t="s">
        <v>90</v>
      </c>
      <c r="P175" s="30" t="s">
        <v>87</v>
      </c>
      <c r="Q175" s="337" t="e">
        <f>'НР 910.00.010-024'!H84</f>
        <v>#DIV/0!</v>
      </c>
      <c r="R175" s="338"/>
      <c r="S175" s="338"/>
      <c r="T175" s="338"/>
      <c r="U175" s="338"/>
      <c r="V175" s="339"/>
    </row>
    <row r="176" spans="1:22" ht="9" customHeight="1" thickBot="1">
      <c r="A176" s="47"/>
      <c r="B176" s="117"/>
      <c r="C176" s="183"/>
      <c r="D176" s="181"/>
      <c r="E176" s="181"/>
      <c r="F176" s="181"/>
      <c r="G176" s="181"/>
      <c r="H176" s="181"/>
      <c r="I176" s="181"/>
      <c r="J176" s="181"/>
      <c r="K176" s="181"/>
      <c r="L176" s="38"/>
      <c r="M176" s="38"/>
      <c r="N176" s="38"/>
      <c r="O176" s="43"/>
      <c r="P176" s="116"/>
      <c r="Q176" s="181"/>
      <c r="R176" s="181"/>
      <c r="S176" s="181"/>
      <c r="T176" s="181"/>
      <c r="U176" s="181"/>
      <c r="V176" s="182"/>
    </row>
    <row r="177" spans="1:22" ht="18" customHeight="1" thickBot="1">
      <c r="A177" s="47" t="s">
        <v>79</v>
      </c>
      <c r="B177" s="31" t="s">
        <v>82</v>
      </c>
      <c r="C177" s="332" t="e">
        <f>'НР 910.00.010-024'!E84</f>
        <v>#DIV/0!</v>
      </c>
      <c r="D177" s="333"/>
      <c r="E177" s="333"/>
      <c r="F177" s="333"/>
      <c r="G177" s="333"/>
      <c r="H177" s="333"/>
      <c r="I177" s="333"/>
      <c r="J177" s="333"/>
      <c r="K177" s="334"/>
      <c r="L177" s="38"/>
      <c r="M177" s="38"/>
      <c r="N177" s="38"/>
      <c r="O177" s="43" t="s">
        <v>91</v>
      </c>
      <c r="P177" s="30" t="s">
        <v>88</v>
      </c>
      <c r="Q177" s="337" t="e">
        <f>'НР 910.00.010-024'!I84</f>
        <v>#DIV/0!</v>
      </c>
      <c r="R177" s="338"/>
      <c r="S177" s="338"/>
      <c r="T177" s="338"/>
      <c r="U177" s="338"/>
      <c r="V177" s="339"/>
    </row>
    <row r="178" spans="1:22" ht="9" customHeight="1" thickBot="1">
      <c r="A178" s="47"/>
      <c r="B178" s="117"/>
      <c r="C178" s="183"/>
      <c r="D178" s="181"/>
      <c r="E178" s="181"/>
      <c r="F178" s="181"/>
      <c r="G178" s="181"/>
      <c r="H178" s="181"/>
      <c r="I178" s="181"/>
      <c r="J178" s="181"/>
      <c r="K178" s="181"/>
      <c r="L178" s="38"/>
      <c r="M178" s="38"/>
      <c r="N178" s="38"/>
      <c r="O178" s="43"/>
      <c r="P178" s="116"/>
      <c r="Q178" s="181"/>
      <c r="R178" s="181"/>
      <c r="S178" s="181"/>
      <c r="T178" s="181"/>
      <c r="U178" s="181"/>
      <c r="V178" s="182"/>
    </row>
    <row r="179" spans="1:22" ht="19.5" customHeight="1" thickBot="1">
      <c r="A179" s="47" t="s">
        <v>80</v>
      </c>
      <c r="B179" s="29" t="s">
        <v>83</v>
      </c>
      <c r="C179" s="332" t="e">
        <f>'НР 910.00.010-024'!F84</f>
        <v>#DIV/0!</v>
      </c>
      <c r="D179" s="333"/>
      <c r="E179" s="333"/>
      <c r="F179" s="333"/>
      <c r="G179" s="333"/>
      <c r="H179" s="333"/>
      <c r="I179" s="333"/>
      <c r="J179" s="333"/>
      <c r="K179" s="334"/>
      <c r="L179" s="335" t="s">
        <v>85</v>
      </c>
      <c r="M179" s="335"/>
      <c r="N179" s="335"/>
      <c r="O179" s="336"/>
      <c r="P179" s="30" t="s">
        <v>89</v>
      </c>
      <c r="Q179" s="337" t="e">
        <f>C175+C177+C179+Q173+Q175+Q177</f>
        <v>#DIV/0!</v>
      </c>
      <c r="R179" s="338"/>
      <c r="S179" s="338"/>
      <c r="T179" s="338"/>
      <c r="U179" s="338"/>
      <c r="V179" s="339"/>
    </row>
    <row r="180" spans="1:22" ht="21" customHeight="1">
      <c r="A180" s="47"/>
      <c r="B180" s="43"/>
      <c r="C180" s="36"/>
      <c r="D180" s="36"/>
      <c r="E180" s="36"/>
      <c r="F180" s="36"/>
      <c r="G180" s="36"/>
      <c r="H180" s="36"/>
      <c r="I180" s="36"/>
      <c r="J180" s="36"/>
      <c r="K180" s="38"/>
      <c r="L180" s="38"/>
      <c r="M180" s="38"/>
      <c r="N180" s="38"/>
      <c r="O180" s="38"/>
      <c r="P180" s="33"/>
      <c r="Q180" s="33"/>
      <c r="R180" s="33"/>
      <c r="S180" s="33"/>
      <c r="T180" s="33"/>
      <c r="U180" s="33"/>
      <c r="V180" s="130"/>
    </row>
    <row r="181" spans="1:22" ht="21" customHeight="1" thickBot="1">
      <c r="A181" s="47"/>
      <c r="B181" s="43"/>
      <c r="C181" s="36"/>
      <c r="D181" s="36"/>
      <c r="E181" s="36"/>
      <c r="F181" s="36"/>
      <c r="G181" s="36"/>
      <c r="H181" s="36"/>
      <c r="I181" s="36"/>
      <c r="J181" s="36"/>
      <c r="K181" s="38"/>
      <c r="L181" s="38"/>
      <c r="M181" s="38"/>
      <c r="N181" s="38"/>
      <c r="O181" s="38"/>
      <c r="P181" s="325" t="s">
        <v>112</v>
      </c>
      <c r="Q181" s="325"/>
      <c r="R181" s="325"/>
      <c r="S181" s="325"/>
      <c r="T181" s="325"/>
      <c r="U181" s="325"/>
      <c r="V181" s="326"/>
    </row>
    <row r="182" spans="1:22" ht="21" customHeight="1">
      <c r="A182" s="327" t="s">
        <v>169</v>
      </c>
      <c r="B182" s="328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9"/>
    </row>
    <row r="183" spans="1:22" ht="11.25" customHeight="1" thickBot="1">
      <c r="A183" s="47"/>
      <c r="B183" s="43"/>
      <c r="C183" s="36"/>
      <c r="D183" s="36"/>
      <c r="E183" s="36"/>
      <c r="F183" s="36"/>
      <c r="G183" s="36"/>
      <c r="H183" s="36"/>
      <c r="I183" s="36"/>
      <c r="J183" s="36"/>
      <c r="K183" s="38"/>
      <c r="L183" s="38"/>
      <c r="M183" s="38"/>
      <c r="N183" s="38"/>
      <c r="O183" s="38"/>
      <c r="P183" s="33"/>
      <c r="Q183" s="33"/>
      <c r="R183" s="33"/>
      <c r="S183" s="33"/>
      <c r="T183" s="33"/>
      <c r="U183" s="33"/>
      <c r="V183" s="130"/>
    </row>
    <row r="184" spans="1:22" ht="21.75" customHeight="1" thickBot="1">
      <c r="A184" s="330" t="s">
        <v>113</v>
      </c>
      <c r="B184" s="331"/>
      <c r="C184" s="347" t="s">
        <v>170</v>
      </c>
      <c r="D184" s="348"/>
      <c r="E184" s="348"/>
      <c r="F184" s="348"/>
      <c r="G184" s="348"/>
      <c r="H184" s="348"/>
      <c r="I184" s="348"/>
      <c r="J184" s="348"/>
      <c r="K184" s="348"/>
      <c r="L184" s="348"/>
      <c r="M184" s="348"/>
      <c r="N184" s="348"/>
      <c r="O184" s="348"/>
      <c r="P184" s="120"/>
      <c r="Q184" s="121"/>
      <c r="R184" s="121"/>
      <c r="S184" s="121"/>
      <c r="T184" s="121"/>
      <c r="U184" s="121"/>
      <c r="V184" s="122"/>
    </row>
    <row r="185" spans="1:22" ht="21" customHeight="1" thickBot="1">
      <c r="A185" s="47"/>
      <c r="B185" s="43"/>
      <c r="C185" s="36"/>
      <c r="D185" s="36"/>
      <c r="E185" s="36"/>
      <c r="F185" s="36"/>
      <c r="G185" s="36"/>
      <c r="H185" s="36"/>
      <c r="I185" s="36"/>
      <c r="J185" s="36"/>
      <c r="K185" s="38"/>
      <c r="L185" s="38"/>
      <c r="M185" s="38"/>
      <c r="N185" s="38"/>
      <c r="O185" s="38"/>
      <c r="P185" s="33"/>
      <c r="Q185" s="33"/>
      <c r="R185" s="33"/>
      <c r="S185" s="33"/>
      <c r="T185" s="33"/>
      <c r="U185" s="33"/>
      <c r="V185" s="130"/>
    </row>
    <row r="186" spans="1:22" ht="26.25" customHeight="1" thickBot="1">
      <c r="A186" s="327" t="s">
        <v>65</v>
      </c>
      <c r="B186" s="328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9"/>
    </row>
    <row r="187" spans="1:22" ht="19.5" customHeight="1">
      <c r="A187" s="407" t="s">
        <v>66</v>
      </c>
      <c r="B187" s="408"/>
      <c r="C187" s="408"/>
      <c r="D187" s="408"/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9"/>
    </row>
    <row r="188" spans="1:22" ht="12" thickBot="1">
      <c r="A188" s="410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412"/>
    </row>
    <row r="189" spans="1:22" ht="11.25">
      <c r="A189" s="394" t="s">
        <v>172</v>
      </c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  <c r="O189" s="396"/>
      <c r="P189" s="356"/>
      <c r="Q189" s="543"/>
      <c r="R189" s="543"/>
      <c r="S189" s="543"/>
      <c r="T189" s="543"/>
      <c r="U189" s="543"/>
      <c r="V189" s="544"/>
    </row>
    <row r="190" spans="1:22" ht="15" customHeight="1" thickBot="1">
      <c r="A190" s="397"/>
      <c r="B190" s="398"/>
      <c r="C190" s="398"/>
      <c r="D190" s="398"/>
      <c r="E190" s="398"/>
      <c r="F190" s="398"/>
      <c r="G190" s="398"/>
      <c r="H190" s="398"/>
      <c r="I190" s="398"/>
      <c r="J190" s="398"/>
      <c r="K190" s="398"/>
      <c r="L190" s="398"/>
      <c r="M190" s="398"/>
      <c r="N190" s="398"/>
      <c r="O190" s="399"/>
      <c r="P190" s="543"/>
      <c r="Q190" s="543"/>
      <c r="R190" s="543"/>
      <c r="S190" s="543"/>
      <c r="T190" s="543"/>
      <c r="U190" s="543"/>
      <c r="V190" s="544"/>
    </row>
    <row r="191" spans="1:22" ht="12.75" customHeight="1" thickBot="1">
      <c r="A191" s="135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43"/>
      <c r="Q191" s="543"/>
      <c r="R191" s="543"/>
      <c r="S191" s="543"/>
      <c r="T191" s="543"/>
      <c r="U191" s="543"/>
      <c r="V191" s="544"/>
    </row>
    <row r="192" spans="1:22" ht="15" customHeight="1">
      <c r="A192" s="400" t="s">
        <v>67</v>
      </c>
      <c r="B192" s="379"/>
      <c r="C192" s="379"/>
      <c r="D192" s="401"/>
      <c r="E192" s="402"/>
      <c r="F192" s="402"/>
      <c r="G192" s="403"/>
      <c r="H192" s="388"/>
      <c r="I192" s="389"/>
      <c r="J192" s="389"/>
      <c r="K192" s="389"/>
      <c r="L192" s="389"/>
      <c r="M192" s="389"/>
      <c r="N192" s="389"/>
      <c r="O192" s="389"/>
      <c r="P192" s="543"/>
      <c r="Q192" s="543"/>
      <c r="R192" s="543"/>
      <c r="S192" s="543"/>
      <c r="T192" s="543"/>
      <c r="U192" s="543"/>
      <c r="V192" s="544"/>
    </row>
    <row r="193" spans="1:22" ht="9" customHeight="1" thickBot="1">
      <c r="A193" s="400"/>
      <c r="B193" s="379"/>
      <c r="C193" s="379"/>
      <c r="D193" s="404"/>
      <c r="E193" s="405"/>
      <c r="F193" s="405"/>
      <c r="G193" s="406"/>
      <c r="H193" s="390"/>
      <c r="I193" s="389"/>
      <c r="J193" s="389"/>
      <c r="K193" s="389"/>
      <c r="L193" s="389"/>
      <c r="M193" s="389"/>
      <c r="N193" s="389"/>
      <c r="O193" s="389"/>
      <c r="P193" s="543"/>
      <c r="Q193" s="543"/>
      <c r="R193" s="543"/>
      <c r="S193" s="543"/>
      <c r="T193" s="543"/>
      <c r="U193" s="543"/>
      <c r="V193" s="544"/>
    </row>
    <row r="194" spans="1:22" ht="15.75" customHeight="1" thickBot="1">
      <c r="A194" s="580"/>
      <c r="B194" s="543"/>
      <c r="C194" s="543"/>
      <c r="D194" s="543"/>
      <c r="E194" s="543"/>
      <c r="F194" s="543"/>
      <c r="G194" s="543"/>
      <c r="H194" s="543"/>
      <c r="I194" s="543"/>
      <c r="J194" s="543"/>
      <c r="K194" s="543"/>
      <c r="L194" s="543"/>
      <c r="M194" s="543"/>
      <c r="N194" s="543"/>
      <c r="O194" s="543"/>
      <c r="P194" s="543"/>
      <c r="Q194" s="543"/>
      <c r="R194" s="543"/>
      <c r="S194" s="543"/>
      <c r="T194" s="543"/>
      <c r="U194" s="543"/>
      <c r="V194" s="544"/>
    </row>
    <row r="195" spans="1:22" ht="33" customHeight="1" thickBot="1">
      <c r="A195" s="391" t="s">
        <v>68</v>
      </c>
      <c r="B195" s="392"/>
      <c r="C195" s="392"/>
      <c r="D195" s="393"/>
      <c r="E195" s="577"/>
      <c r="F195" s="578"/>
      <c r="G195" s="579"/>
      <c r="H195" s="584" t="s">
        <v>69</v>
      </c>
      <c r="I195" s="585"/>
      <c r="J195" s="585"/>
      <c r="K195" s="586"/>
      <c r="L195" s="581"/>
      <c r="M195" s="582"/>
      <c r="N195" s="582"/>
      <c r="O195" s="583"/>
      <c r="P195" s="543"/>
      <c r="Q195" s="543"/>
      <c r="R195" s="543"/>
      <c r="S195" s="543"/>
      <c r="T195" s="543"/>
      <c r="U195" s="543"/>
      <c r="V195" s="544"/>
    </row>
    <row r="196" spans="1:22" ht="12" thickBot="1">
      <c r="A196" s="355"/>
      <c r="B196" s="356"/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56"/>
      <c r="V196" s="357"/>
    </row>
    <row r="197" spans="1:22" ht="7.5" customHeight="1" thickBot="1">
      <c r="A197" s="370" t="s">
        <v>171</v>
      </c>
      <c r="B197" s="371"/>
      <c r="C197" s="371"/>
      <c r="D197" s="371"/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2"/>
      <c r="P197" s="379" t="s">
        <v>70</v>
      </c>
      <c r="Q197" s="379"/>
      <c r="R197" s="379"/>
      <c r="S197" s="368"/>
      <c r="T197" s="368"/>
      <c r="U197" s="368"/>
      <c r="V197" s="369"/>
    </row>
    <row r="198" spans="1:22" ht="13.5" thickBot="1">
      <c r="A198" s="373"/>
      <c r="B198" s="374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  <c r="O198" s="375"/>
      <c r="P198" s="379"/>
      <c r="Q198" s="379"/>
      <c r="R198" s="379"/>
      <c r="S198" s="380"/>
      <c r="T198" s="381"/>
      <c r="U198" s="381"/>
      <c r="V198" s="382"/>
    </row>
    <row r="199" spans="1:22" ht="13.5" thickBot="1">
      <c r="A199" s="376"/>
      <c r="B199" s="377"/>
      <c r="C199" s="377"/>
      <c r="D199" s="377"/>
      <c r="E199" s="377"/>
      <c r="F199" s="377"/>
      <c r="G199" s="377"/>
      <c r="H199" s="377"/>
      <c r="I199" s="377"/>
      <c r="J199" s="377"/>
      <c r="K199" s="377"/>
      <c r="L199" s="377"/>
      <c r="M199" s="377"/>
      <c r="N199" s="377"/>
      <c r="O199" s="378"/>
      <c r="P199" s="368"/>
      <c r="Q199" s="368"/>
      <c r="R199" s="368"/>
      <c r="S199" s="368"/>
      <c r="T199" s="368"/>
      <c r="U199" s="368"/>
      <c r="V199" s="369"/>
    </row>
    <row r="200" spans="1:22" ht="13.5" customHeight="1" thickBot="1">
      <c r="A200" s="355"/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7"/>
    </row>
    <row r="201" spans="1:22" ht="22.5" customHeight="1" thickBot="1">
      <c r="A201" s="383" t="s">
        <v>71</v>
      </c>
      <c r="B201" s="384"/>
      <c r="C201" s="384"/>
      <c r="D201" s="385"/>
      <c r="E201" s="386"/>
      <c r="F201" s="136"/>
      <c r="G201" s="136"/>
      <c r="H201" s="136"/>
      <c r="I201" s="136"/>
      <c r="J201" s="136"/>
      <c r="K201" s="136"/>
      <c r="L201" s="384" t="s">
        <v>72</v>
      </c>
      <c r="M201" s="384"/>
      <c r="N201" s="384"/>
      <c r="O201" s="385"/>
      <c r="P201" s="386"/>
      <c r="Q201" s="379" t="s">
        <v>73</v>
      </c>
      <c r="R201" s="379"/>
      <c r="S201" s="379"/>
      <c r="T201" s="379"/>
      <c r="U201" s="379"/>
      <c r="V201" s="387"/>
    </row>
    <row r="202" spans="1:22" ht="12" thickBot="1">
      <c r="A202" s="352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  <c r="R202" s="353"/>
      <c r="S202" s="353"/>
      <c r="T202" s="353"/>
      <c r="U202" s="353"/>
      <c r="V202" s="354"/>
    </row>
    <row r="203" spans="1:22" ht="11.25">
      <c r="A203" s="355"/>
      <c r="B203" s="356"/>
      <c r="C203" s="356"/>
      <c r="D203" s="356"/>
      <c r="E203" s="356"/>
      <c r="F203" s="356"/>
      <c r="G203" s="356"/>
      <c r="H203" s="356"/>
      <c r="I203" s="356"/>
      <c r="J203" s="357"/>
      <c r="K203" s="358" t="s">
        <v>114</v>
      </c>
      <c r="L203" s="359"/>
      <c r="M203" s="359"/>
      <c r="N203" s="359"/>
      <c r="O203" s="359"/>
      <c r="P203" s="360"/>
      <c r="Q203" s="367"/>
      <c r="R203" s="368"/>
      <c r="S203" s="368"/>
      <c r="T203" s="368"/>
      <c r="U203" s="368"/>
      <c r="V203" s="369"/>
    </row>
    <row r="204" spans="1:22" ht="11.25">
      <c r="A204" s="355"/>
      <c r="B204" s="356"/>
      <c r="C204" s="356"/>
      <c r="D204" s="356"/>
      <c r="E204" s="356"/>
      <c r="F204" s="356"/>
      <c r="G204" s="356"/>
      <c r="H204" s="356"/>
      <c r="I204" s="356"/>
      <c r="J204" s="357"/>
      <c r="K204" s="361"/>
      <c r="L204" s="362"/>
      <c r="M204" s="362"/>
      <c r="N204" s="362"/>
      <c r="O204" s="362"/>
      <c r="P204" s="363"/>
      <c r="Q204" s="367"/>
      <c r="R204" s="368"/>
      <c r="S204" s="368"/>
      <c r="T204" s="368"/>
      <c r="U204" s="368"/>
      <c r="V204" s="369"/>
    </row>
    <row r="205" spans="1:22" ht="12" thickBot="1">
      <c r="A205" s="355"/>
      <c r="B205" s="356"/>
      <c r="C205" s="356"/>
      <c r="D205" s="356"/>
      <c r="E205" s="356"/>
      <c r="F205" s="356"/>
      <c r="G205" s="356"/>
      <c r="H205" s="356"/>
      <c r="I205" s="356"/>
      <c r="J205" s="357"/>
      <c r="K205" s="364"/>
      <c r="L205" s="365"/>
      <c r="M205" s="365"/>
      <c r="N205" s="365"/>
      <c r="O205" s="365"/>
      <c r="P205" s="366"/>
      <c r="Q205" s="367"/>
      <c r="R205" s="368"/>
      <c r="S205" s="368"/>
      <c r="T205" s="368"/>
      <c r="U205" s="368"/>
      <c r="V205" s="369"/>
    </row>
    <row r="206" spans="1:22" ht="12" thickBot="1">
      <c r="A206" s="137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9"/>
    </row>
  </sheetData>
  <sheetProtection formatCells="0" formatColumns="0" formatRows="0" insertColumns="0" insertRows="0"/>
  <mergeCells count="276">
    <mergeCell ref="C135:K135"/>
    <mergeCell ref="A124:B124"/>
    <mergeCell ref="C124:J124"/>
    <mergeCell ref="C119:K119"/>
    <mergeCell ref="C121:K121"/>
    <mergeCell ref="C143:K143"/>
    <mergeCell ref="C141:L141"/>
    <mergeCell ref="A149:B149"/>
    <mergeCell ref="C71:K71"/>
    <mergeCell ref="L71:O71"/>
    <mergeCell ref="C103:K103"/>
    <mergeCell ref="C184:O184"/>
    <mergeCell ref="A89:B89"/>
    <mergeCell ref="C89:L89"/>
    <mergeCell ref="C98:L98"/>
    <mergeCell ref="A99:B99"/>
    <mergeCell ref="C59:K59"/>
    <mergeCell ref="C61:K61"/>
    <mergeCell ref="A115:B115"/>
    <mergeCell ref="A125:B125"/>
    <mergeCell ref="C125:J125"/>
    <mergeCell ref="A133:B133"/>
    <mergeCell ref="C133:K133"/>
    <mergeCell ref="C99:L99"/>
    <mergeCell ref="A107:B107"/>
    <mergeCell ref="C107:L107"/>
    <mergeCell ref="C65:L65"/>
    <mergeCell ref="A73:B73"/>
    <mergeCell ref="C73:L73"/>
    <mergeCell ref="A81:B81"/>
    <mergeCell ref="C81:L81"/>
    <mergeCell ref="E195:G195"/>
    <mergeCell ref="A194:O194"/>
    <mergeCell ref="L195:O195"/>
    <mergeCell ref="H195:K195"/>
    <mergeCell ref="A141:B141"/>
    <mergeCell ref="P124:V124"/>
    <mergeCell ref="B25:V25"/>
    <mergeCell ref="A28:V28"/>
    <mergeCell ref="A29:V29"/>
    <mergeCell ref="A51:B51"/>
    <mergeCell ref="C51:J51"/>
    <mergeCell ref="A54:B54"/>
    <mergeCell ref="A53:V53"/>
    <mergeCell ref="A55:B55"/>
    <mergeCell ref="A65:B65"/>
    <mergeCell ref="A97:V97"/>
    <mergeCell ref="P98:V98"/>
    <mergeCell ref="C43:O43"/>
    <mergeCell ref="P43:V43"/>
    <mergeCell ref="C45:O45"/>
    <mergeCell ref="P45:V45"/>
    <mergeCell ref="P47:V47"/>
    <mergeCell ref="P49:V49"/>
    <mergeCell ref="P51:V51"/>
    <mergeCell ref="A98:B98"/>
    <mergeCell ref="A26:V26"/>
    <mergeCell ref="C30:V30"/>
    <mergeCell ref="P31:V31"/>
    <mergeCell ref="C31:O31"/>
    <mergeCell ref="C33:O33"/>
    <mergeCell ref="M15:U15"/>
    <mergeCell ref="T21:V21"/>
    <mergeCell ref="Q21:S21"/>
    <mergeCell ref="A45:B45"/>
    <mergeCell ref="A30:B30"/>
    <mergeCell ref="A31:B31"/>
    <mergeCell ref="A33:B33"/>
    <mergeCell ref="A18:V18"/>
    <mergeCell ref="I19:K19"/>
    <mergeCell ref="M19:P19"/>
    <mergeCell ref="R19:U19"/>
    <mergeCell ref="B27:I27"/>
    <mergeCell ref="M27:U27"/>
    <mergeCell ref="A1:V1"/>
    <mergeCell ref="A2:V2"/>
    <mergeCell ref="A3:V3"/>
    <mergeCell ref="A4:V4"/>
    <mergeCell ref="B5:C5"/>
    <mergeCell ref="D5:I5"/>
    <mergeCell ref="B17:M17"/>
    <mergeCell ref="N17:Q17"/>
    <mergeCell ref="B21:I21"/>
    <mergeCell ref="A22:V22"/>
    <mergeCell ref="B11:V11"/>
    <mergeCell ref="A20:V20"/>
    <mergeCell ref="B13:I13"/>
    <mergeCell ref="B15:I15"/>
    <mergeCell ref="S17:U17"/>
    <mergeCell ref="A24:V24"/>
    <mergeCell ref="B23:C23"/>
    <mergeCell ref="D23:F23"/>
    <mergeCell ref="G23:V23"/>
    <mergeCell ref="M13:U13"/>
    <mergeCell ref="A6:V6"/>
    <mergeCell ref="A19:H19"/>
    <mergeCell ref="L21:O21"/>
    <mergeCell ref="A8:V8"/>
    <mergeCell ref="A10:V10"/>
    <mergeCell ref="J5:V5"/>
    <mergeCell ref="B7:F7"/>
    <mergeCell ref="G7:V7"/>
    <mergeCell ref="L9:P9"/>
    <mergeCell ref="Q9:S9"/>
    <mergeCell ref="T9:V9"/>
    <mergeCell ref="H9:J9"/>
    <mergeCell ref="B9:G9"/>
    <mergeCell ref="C67:K67"/>
    <mergeCell ref="Q67:V67"/>
    <mergeCell ref="C69:K69"/>
    <mergeCell ref="Q69:V69"/>
    <mergeCell ref="C55:L55"/>
    <mergeCell ref="P63:V63"/>
    <mergeCell ref="P64:V64"/>
    <mergeCell ref="L61:O61"/>
    <mergeCell ref="C57:K57"/>
    <mergeCell ref="Q55:V55"/>
    <mergeCell ref="A41:B41"/>
    <mergeCell ref="A35:B35"/>
    <mergeCell ref="A43:B43"/>
    <mergeCell ref="Q61:V61"/>
    <mergeCell ref="C54:J54"/>
    <mergeCell ref="Q65:V65"/>
    <mergeCell ref="Q57:V57"/>
    <mergeCell ref="Q59:V59"/>
    <mergeCell ref="A47:B47"/>
    <mergeCell ref="C47:J47"/>
    <mergeCell ref="C35:T35"/>
    <mergeCell ref="U37:V37"/>
    <mergeCell ref="U39:V39"/>
    <mergeCell ref="Q37:T37"/>
    <mergeCell ref="P39:T39"/>
    <mergeCell ref="E37:H37"/>
    <mergeCell ref="E39:H39"/>
    <mergeCell ref="A165:B165"/>
    <mergeCell ref="C165:L165"/>
    <mergeCell ref="A173:B173"/>
    <mergeCell ref="C173:L173"/>
    <mergeCell ref="P33:V33"/>
    <mergeCell ref="C41:O41"/>
    <mergeCell ref="P41:V41"/>
    <mergeCell ref="A49:B49"/>
    <mergeCell ref="C49:J49"/>
    <mergeCell ref="U35:V35"/>
    <mergeCell ref="C159:K159"/>
    <mergeCell ref="Q159:V159"/>
    <mergeCell ref="C161:K161"/>
    <mergeCell ref="Q161:V161"/>
    <mergeCell ref="C163:K163"/>
    <mergeCell ref="A157:B157"/>
    <mergeCell ref="C157:J157"/>
    <mergeCell ref="C153:K153"/>
    <mergeCell ref="Q153:V153"/>
    <mergeCell ref="C155:K155"/>
    <mergeCell ref="L155:O155"/>
    <mergeCell ref="Q155:V155"/>
    <mergeCell ref="Q157:V157"/>
    <mergeCell ref="H192:O193"/>
    <mergeCell ref="A195:D195"/>
    <mergeCell ref="A189:O190"/>
    <mergeCell ref="A192:C193"/>
    <mergeCell ref="D192:G193"/>
    <mergeCell ref="A186:V186"/>
    <mergeCell ref="A187:V188"/>
    <mergeCell ref="P189:V195"/>
    <mergeCell ref="S197:V197"/>
    <mergeCell ref="S198:V198"/>
    <mergeCell ref="P199:V199"/>
    <mergeCell ref="A200:V200"/>
    <mergeCell ref="A201:C201"/>
    <mergeCell ref="D201:E201"/>
    <mergeCell ref="L201:N201"/>
    <mergeCell ref="O201:P201"/>
    <mergeCell ref="Q201:V201"/>
    <mergeCell ref="C79:K79"/>
    <mergeCell ref="L79:O79"/>
    <mergeCell ref="Q79:V79"/>
    <mergeCell ref="A202:V202"/>
    <mergeCell ref="A203:J205"/>
    <mergeCell ref="K203:P205"/>
    <mergeCell ref="Q203:V205"/>
    <mergeCell ref="A196:V196"/>
    <mergeCell ref="A197:O199"/>
    <mergeCell ref="P197:R198"/>
    <mergeCell ref="Q71:V71"/>
    <mergeCell ref="Q73:V73"/>
    <mergeCell ref="C75:K75"/>
    <mergeCell ref="Q75:V75"/>
    <mergeCell ref="C77:K77"/>
    <mergeCell ref="Q77:V77"/>
    <mergeCell ref="Q93:V93"/>
    <mergeCell ref="C95:K95"/>
    <mergeCell ref="L95:O95"/>
    <mergeCell ref="Q95:V95"/>
    <mergeCell ref="C85:K85"/>
    <mergeCell ref="Q85:V85"/>
    <mergeCell ref="C87:K87"/>
    <mergeCell ref="L87:O87"/>
    <mergeCell ref="Q87:V87"/>
    <mergeCell ref="Q89:V89"/>
    <mergeCell ref="Q117:V117"/>
    <mergeCell ref="C115:L115"/>
    <mergeCell ref="C109:K109"/>
    <mergeCell ref="Q119:V119"/>
    <mergeCell ref="Q81:V81"/>
    <mergeCell ref="C83:K83"/>
    <mergeCell ref="Q83:V83"/>
    <mergeCell ref="C91:K91"/>
    <mergeCell ref="Q91:V91"/>
    <mergeCell ref="C93:K93"/>
    <mergeCell ref="Q99:V99"/>
    <mergeCell ref="C101:K101"/>
    <mergeCell ref="Q101:V101"/>
    <mergeCell ref="Q107:V107"/>
    <mergeCell ref="L121:O121"/>
    <mergeCell ref="Q121:V121"/>
    <mergeCell ref="Q109:V109"/>
    <mergeCell ref="C111:K111"/>
    <mergeCell ref="Q111:V111"/>
    <mergeCell ref="C113:K113"/>
    <mergeCell ref="Q131:V131"/>
    <mergeCell ref="Q133:V133"/>
    <mergeCell ref="Q103:V103"/>
    <mergeCell ref="C105:K105"/>
    <mergeCell ref="L105:O105"/>
    <mergeCell ref="Q105:V105"/>
    <mergeCell ref="L113:O113"/>
    <mergeCell ref="Q113:V113"/>
    <mergeCell ref="Q115:V115"/>
    <mergeCell ref="C117:K117"/>
    <mergeCell ref="C151:K151"/>
    <mergeCell ref="Q151:V151"/>
    <mergeCell ref="C149:L149"/>
    <mergeCell ref="Q125:V125"/>
    <mergeCell ref="C127:K127"/>
    <mergeCell ref="Q127:V127"/>
    <mergeCell ref="C129:K129"/>
    <mergeCell ref="Q129:V129"/>
    <mergeCell ref="C131:K131"/>
    <mergeCell ref="L131:O131"/>
    <mergeCell ref="C177:K177"/>
    <mergeCell ref="Q177:V177"/>
    <mergeCell ref="L163:O163"/>
    <mergeCell ref="Q143:V143"/>
    <mergeCell ref="C145:K145"/>
    <mergeCell ref="Q145:V145"/>
    <mergeCell ref="C147:K147"/>
    <mergeCell ref="L147:O147"/>
    <mergeCell ref="Q147:V147"/>
    <mergeCell ref="Q149:V149"/>
    <mergeCell ref="Q173:V173"/>
    <mergeCell ref="C175:K175"/>
    <mergeCell ref="Q135:V135"/>
    <mergeCell ref="C137:K137"/>
    <mergeCell ref="Q137:V137"/>
    <mergeCell ref="C139:K139"/>
    <mergeCell ref="L139:O139"/>
    <mergeCell ref="Q139:V139"/>
    <mergeCell ref="Q141:V141"/>
    <mergeCell ref="Q175:V175"/>
    <mergeCell ref="Q169:V169"/>
    <mergeCell ref="C171:K171"/>
    <mergeCell ref="L171:O171"/>
    <mergeCell ref="Q171:V171"/>
    <mergeCell ref="Q163:V163"/>
    <mergeCell ref="Q165:V165"/>
    <mergeCell ref="P123:V123"/>
    <mergeCell ref="P181:V181"/>
    <mergeCell ref="A182:V182"/>
    <mergeCell ref="A184:B184"/>
    <mergeCell ref="C179:K179"/>
    <mergeCell ref="L179:O179"/>
    <mergeCell ref="Q179:V179"/>
    <mergeCell ref="C167:K167"/>
    <mergeCell ref="Q167:V167"/>
    <mergeCell ref="C169:K16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6"/>
  <sheetViews>
    <sheetView zoomScalePageLayoutView="0" workbookViewId="0" topLeftCell="A1">
      <selection activeCell="P41" sqref="P41:V41"/>
    </sheetView>
  </sheetViews>
  <sheetFormatPr defaultColWidth="8.875" defaultRowHeight="12.75"/>
  <cols>
    <col min="1" max="1" width="5.25390625" style="1" customWidth="1"/>
    <col min="2" max="2" width="5.125" style="1" customWidth="1"/>
    <col min="3" max="3" width="5.875" style="1" customWidth="1"/>
    <col min="4" max="4" width="5.25390625" style="1" customWidth="1"/>
    <col min="5" max="5" width="4.25390625" style="1" customWidth="1"/>
    <col min="6" max="6" width="5.00390625" style="1" customWidth="1"/>
    <col min="7" max="7" width="5.25390625" style="1" customWidth="1"/>
    <col min="8" max="8" width="5.875" style="1" customWidth="1"/>
    <col min="9" max="9" width="4.625" style="1" customWidth="1"/>
    <col min="10" max="10" width="4.75390625" style="1" customWidth="1"/>
    <col min="11" max="11" width="5.25390625" style="1" customWidth="1"/>
    <col min="12" max="12" width="5.875" style="1" customWidth="1"/>
    <col min="13" max="13" width="4.00390625" style="1" customWidth="1"/>
    <col min="14" max="14" width="2.75390625" style="1" customWidth="1"/>
    <col min="15" max="15" width="6.00390625" style="1" customWidth="1"/>
    <col min="16" max="16" width="5.625" style="1" customWidth="1"/>
    <col min="17" max="17" width="5.25390625" style="1" customWidth="1"/>
    <col min="18" max="18" width="4.625" style="1" customWidth="1"/>
    <col min="19" max="19" width="7.125" style="1" customWidth="1"/>
    <col min="20" max="20" width="8.125" style="1" customWidth="1"/>
    <col min="21" max="21" width="8.875" style="1" customWidth="1"/>
    <col min="22" max="22" width="4.25390625" style="1" customWidth="1"/>
    <col min="23" max="16384" width="8.875" style="1" customWidth="1"/>
  </cols>
  <sheetData>
    <row r="1" spans="1:22" s="2" customFormat="1" ht="44.25" customHeight="1">
      <c r="A1" s="493" t="s">
        <v>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5"/>
    </row>
    <row r="2" spans="1:22" s="2" customFormat="1" ht="26.25" customHeight="1">
      <c r="A2" s="496" t="s">
        <v>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8"/>
    </row>
    <row r="3" spans="1:22" s="2" customFormat="1" ht="17.25" customHeight="1">
      <c r="A3" s="499" t="s">
        <v>6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1"/>
    </row>
    <row r="4" spans="1:22" s="2" customFormat="1" ht="6" customHeight="1" thickBot="1">
      <c r="A4" s="502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503"/>
    </row>
    <row r="5" spans="1:22" s="2" customFormat="1" ht="22.5" customHeight="1" thickBot="1">
      <c r="A5" s="42">
        <v>1</v>
      </c>
      <c r="B5" s="504" t="s">
        <v>7</v>
      </c>
      <c r="C5" s="505"/>
      <c r="D5" s="506" t="s">
        <v>160</v>
      </c>
      <c r="E5" s="507"/>
      <c r="F5" s="507"/>
      <c r="G5" s="507"/>
      <c r="H5" s="507"/>
      <c r="I5" s="507"/>
      <c r="J5" s="434"/>
      <c r="K5" s="435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7"/>
    </row>
    <row r="6" spans="1:22" s="2" customFormat="1" ht="10.5" customHeight="1" thickBot="1">
      <c r="A6" s="452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5"/>
    </row>
    <row r="7" spans="1:22" s="2" customFormat="1" ht="25.5" customHeight="1" thickBot="1">
      <c r="A7" s="3">
        <v>2</v>
      </c>
      <c r="B7" s="438" t="s">
        <v>8</v>
      </c>
      <c r="C7" s="439"/>
      <c r="D7" s="439"/>
      <c r="E7" s="439"/>
      <c r="F7" s="440"/>
      <c r="G7" s="441">
        <f>'НР 910.00.001 Доход'!C6:G6</f>
        <v>0</v>
      </c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3"/>
    </row>
    <row r="8" spans="1:22" s="2" customFormat="1" ht="11.25" customHeight="1" thickBot="1">
      <c r="A8" s="470"/>
      <c r="B8" s="471"/>
      <c r="C8" s="471"/>
      <c r="D8" s="471"/>
      <c r="E8" s="471"/>
      <c r="F8" s="471"/>
      <c r="G8" s="472"/>
      <c r="H8" s="472"/>
      <c r="I8" s="472"/>
      <c r="J8" s="472"/>
      <c r="K8" s="473"/>
      <c r="L8" s="472"/>
      <c r="M8" s="472"/>
      <c r="N8" s="472"/>
      <c r="O8" s="472"/>
      <c r="P8" s="472"/>
      <c r="Q8" s="473"/>
      <c r="R8" s="473"/>
      <c r="S8" s="473"/>
      <c r="T8" s="472"/>
      <c r="U8" s="472"/>
      <c r="V8" s="474"/>
    </row>
    <row r="9" spans="1:22" s="2" customFormat="1" ht="29.25" customHeight="1" thickBot="1">
      <c r="A9" s="3">
        <v>3</v>
      </c>
      <c r="B9" s="548" t="s">
        <v>9</v>
      </c>
      <c r="C9" s="549"/>
      <c r="D9" s="549"/>
      <c r="E9" s="549"/>
      <c r="F9" s="549"/>
      <c r="G9" s="549"/>
      <c r="H9" s="545" t="s">
        <v>10</v>
      </c>
      <c r="I9" s="546"/>
      <c r="J9" s="547"/>
      <c r="K9" s="123">
        <v>2</v>
      </c>
      <c r="L9" s="444" t="s">
        <v>11</v>
      </c>
      <c r="M9" s="445"/>
      <c r="N9" s="445"/>
      <c r="O9" s="445"/>
      <c r="P9" s="445"/>
      <c r="Q9" s="446">
        <v>2018</v>
      </c>
      <c r="R9" s="447"/>
      <c r="S9" s="448"/>
      <c r="T9" s="449"/>
      <c r="U9" s="450"/>
      <c r="V9" s="451"/>
    </row>
    <row r="10" spans="1:22" s="2" customFormat="1" ht="10.5" customHeight="1" thickBot="1">
      <c r="A10" s="470"/>
      <c r="B10" s="471"/>
      <c r="C10" s="471"/>
      <c r="D10" s="471"/>
      <c r="E10" s="471"/>
      <c r="F10" s="471"/>
      <c r="G10" s="471"/>
      <c r="H10" s="471"/>
      <c r="I10" s="471"/>
      <c r="J10" s="471"/>
      <c r="K10" s="472"/>
      <c r="L10" s="471"/>
      <c r="M10" s="471"/>
      <c r="N10" s="471"/>
      <c r="O10" s="471"/>
      <c r="P10" s="471"/>
      <c r="Q10" s="472"/>
      <c r="R10" s="472"/>
      <c r="S10" s="472"/>
      <c r="T10" s="471"/>
      <c r="U10" s="471"/>
      <c r="V10" s="475"/>
    </row>
    <row r="11" spans="1:22" s="2" customFormat="1" ht="21.75" customHeight="1" thickBot="1">
      <c r="A11" s="16">
        <v>4</v>
      </c>
      <c r="B11" s="482" t="s">
        <v>98</v>
      </c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4"/>
    </row>
    <row r="12" spans="1:22" s="2" customFormat="1" ht="10.5" customHeight="1" thickBot="1">
      <c r="A12" s="124"/>
      <c r="B12" s="23"/>
      <c r="C12" s="23"/>
      <c r="D12" s="23"/>
      <c r="E12" s="23"/>
      <c r="F12" s="23"/>
      <c r="G12" s="23"/>
      <c r="H12" s="23"/>
      <c r="I12" s="23"/>
      <c r="J12" s="4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25"/>
    </row>
    <row r="13" spans="1:22" s="2" customFormat="1" ht="22.5" customHeight="1" thickBot="1">
      <c r="A13" s="18" t="s">
        <v>12</v>
      </c>
      <c r="B13" s="488" t="s">
        <v>99</v>
      </c>
      <c r="C13" s="489"/>
      <c r="D13" s="489"/>
      <c r="E13" s="489"/>
      <c r="F13" s="489"/>
      <c r="G13" s="489"/>
      <c r="H13" s="489"/>
      <c r="I13" s="490"/>
      <c r="J13" s="15"/>
      <c r="K13" s="24"/>
      <c r="L13" s="17" t="s">
        <v>13</v>
      </c>
      <c r="M13" s="461" t="s">
        <v>101</v>
      </c>
      <c r="N13" s="462"/>
      <c r="O13" s="462"/>
      <c r="P13" s="462"/>
      <c r="Q13" s="462"/>
      <c r="R13" s="462"/>
      <c r="S13" s="462"/>
      <c r="T13" s="462"/>
      <c r="U13" s="463"/>
      <c r="V13" s="15"/>
    </row>
    <row r="14" spans="1:22" s="2" customFormat="1" ht="10.5" customHeight="1" thickBot="1">
      <c r="A14" s="126"/>
      <c r="B14" s="25"/>
      <c r="C14" s="25"/>
      <c r="D14" s="25"/>
      <c r="E14" s="25"/>
      <c r="F14" s="25"/>
      <c r="G14" s="25"/>
      <c r="H14" s="25"/>
      <c r="I14" s="25"/>
      <c r="J14" s="24"/>
      <c r="K14" s="23"/>
      <c r="L14" s="41"/>
      <c r="M14" s="35"/>
      <c r="N14" s="35"/>
      <c r="O14" s="35"/>
      <c r="P14" s="35"/>
      <c r="Q14" s="35"/>
      <c r="R14" s="35"/>
      <c r="S14" s="35"/>
      <c r="T14" s="35"/>
      <c r="U14" s="35"/>
      <c r="V14" s="127"/>
    </row>
    <row r="15" spans="1:22" s="2" customFormat="1" ht="21" customHeight="1" thickBot="1">
      <c r="A15" s="9" t="s">
        <v>14</v>
      </c>
      <c r="B15" s="491" t="s">
        <v>100</v>
      </c>
      <c r="C15" s="492"/>
      <c r="D15" s="492"/>
      <c r="E15" s="492"/>
      <c r="F15" s="492"/>
      <c r="G15" s="492"/>
      <c r="H15" s="492"/>
      <c r="I15" s="492"/>
      <c r="J15" s="15"/>
      <c r="K15" s="24"/>
      <c r="L15" s="22" t="s">
        <v>15</v>
      </c>
      <c r="M15" s="461" t="s">
        <v>102</v>
      </c>
      <c r="N15" s="462"/>
      <c r="O15" s="462"/>
      <c r="P15" s="462"/>
      <c r="Q15" s="462"/>
      <c r="R15" s="462"/>
      <c r="S15" s="462"/>
      <c r="T15" s="462"/>
      <c r="U15" s="463"/>
      <c r="V15" s="15"/>
    </row>
    <row r="16" spans="1:22" s="2" customFormat="1" ht="9.75" customHeight="1" thickBot="1">
      <c r="A16" s="128"/>
      <c r="B16" s="23"/>
      <c r="C16" s="23"/>
      <c r="D16" s="23"/>
      <c r="E16" s="23"/>
      <c r="F16" s="23"/>
      <c r="G16" s="23"/>
      <c r="H16" s="23"/>
      <c r="I16" s="23"/>
      <c r="J16" s="25"/>
      <c r="K16" s="23"/>
      <c r="L16" s="25"/>
      <c r="M16" s="23"/>
      <c r="N16" s="23"/>
      <c r="O16" s="23"/>
      <c r="P16" s="23"/>
      <c r="Q16" s="23"/>
      <c r="R16" s="41"/>
      <c r="S16" s="23"/>
      <c r="T16" s="23"/>
      <c r="U16" s="23"/>
      <c r="V16" s="127"/>
    </row>
    <row r="17" spans="1:22" s="2" customFormat="1" ht="24" customHeight="1" thickBot="1">
      <c r="A17" s="4">
        <v>5</v>
      </c>
      <c r="B17" s="476" t="s">
        <v>16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8" t="s">
        <v>17</v>
      </c>
      <c r="O17" s="478"/>
      <c r="P17" s="478"/>
      <c r="Q17" s="478"/>
      <c r="R17" s="5"/>
      <c r="S17" s="508" t="s">
        <v>18</v>
      </c>
      <c r="T17" s="508"/>
      <c r="U17" s="509"/>
      <c r="V17" s="5"/>
    </row>
    <row r="18" spans="1:22" s="2" customFormat="1" ht="11.25" customHeight="1" thickBot="1">
      <c r="A18" s="502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5"/>
    </row>
    <row r="19" spans="1:22" s="2" customFormat="1" ht="21.75" customHeight="1" thickBot="1">
      <c r="A19" s="464"/>
      <c r="B19" s="465"/>
      <c r="C19" s="465"/>
      <c r="D19" s="465"/>
      <c r="E19" s="465"/>
      <c r="F19" s="465"/>
      <c r="G19" s="465"/>
      <c r="H19" s="466"/>
      <c r="I19" s="478" t="s">
        <v>19</v>
      </c>
      <c r="J19" s="478"/>
      <c r="K19" s="512"/>
      <c r="L19" s="6"/>
      <c r="M19" s="513" t="s">
        <v>103</v>
      </c>
      <c r="N19" s="514"/>
      <c r="O19" s="514"/>
      <c r="P19" s="515"/>
      <c r="Q19" s="5"/>
      <c r="R19" s="516" t="s">
        <v>20</v>
      </c>
      <c r="S19" s="508"/>
      <c r="T19" s="508"/>
      <c r="U19" s="509"/>
      <c r="V19" s="5"/>
    </row>
    <row r="20" spans="1:22" s="2" customFormat="1" ht="12" customHeight="1" thickBot="1">
      <c r="A20" s="485"/>
      <c r="B20" s="471"/>
      <c r="C20" s="471"/>
      <c r="D20" s="471"/>
      <c r="E20" s="471"/>
      <c r="F20" s="471"/>
      <c r="G20" s="471"/>
      <c r="H20" s="471"/>
      <c r="I20" s="471"/>
      <c r="J20" s="486"/>
      <c r="K20" s="471"/>
      <c r="L20" s="473"/>
      <c r="M20" s="486"/>
      <c r="N20" s="486"/>
      <c r="O20" s="486"/>
      <c r="P20" s="486"/>
      <c r="Q20" s="472"/>
      <c r="R20" s="471"/>
      <c r="S20" s="471"/>
      <c r="T20" s="486"/>
      <c r="U20" s="486"/>
      <c r="V20" s="487"/>
    </row>
    <row r="21" spans="1:22" s="2" customFormat="1" ht="30" customHeight="1" thickBot="1">
      <c r="A21" s="3">
        <v>6</v>
      </c>
      <c r="B21" s="479" t="s">
        <v>21</v>
      </c>
      <c r="C21" s="480"/>
      <c r="D21" s="480"/>
      <c r="E21" s="480"/>
      <c r="F21" s="480"/>
      <c r="G21" s="480"/>
      <c r="H21" s="480"/>
      <c r="I21" s="480"/>
      <c r="J21" s="8" t="s">
        <v>12</v>
      </c>
      <c r="K21" s="129" t="s">
        <v>22</v>
      </c>
      <c r="L21" s="467"/>
      <c r="M21" s="468"/>
      <c r="N21" s="468"/>
      <c r="O21" s="469"/>
      <c r="P21" s="7" t="s">
        <v>14</v>
      </c>
      <c r="Q21" s="540" t="s">
        <v>23</v>
      </c>
      <c r="R21" s="541"/>
      <c r="S21" s="542"/>
      <c r="T21" s="537"/>
      <c r="U21" s="538"/>
      <c r="V21" s="539"/>
    </row>
    <row r="22" spans="1:22" s="2" customFormat="1" ht="12" customHeight="1" thickBot="1">
      <c r="A22" s="481"/>
      <c r="B22" s="471"/>
      <c r="C22" s="471"/>
      <c r="D22" s="471"/>
      <c r="E22" s="471"/>
      <c r="F22" s="471"/>
      <c r="G22" s="471"/>
      <c r="H22" s="471"/>
      <c r="I22" s="471"/>
      <c r="J22" s="472"/>
      <c r="K22" s="471"/>
      <c r="L22" s="472"/>
      <c r="M22" s="472"/>
      <c r="N22" s="472"/>
      <c r="O22" s="472"/>
      <c r="P22" s="472"/>
      <c r="Q22" s="471"/>
      <c r="R22" s="471"/>
      <c r="S22" s="471"/>
      <c r="T22" s="472"/>
      <c r="U22" s="472"/>
      <c r="V22" s="474"/>
    </row>
    <row r="23" spans="1:22" s="2" customFormat="1" ht="20.25" customHeight="1" thickBot="1">
      <c r="A23" s="3">
        <v>7</v>
      </c>
      <c r="B23" s="456" t="s">
        <v>24</v>
      </c>
      <c r="C23" s="456"/>
      <c r="D23" s="457" t="s">
        <v>25</v>
      </c>
      <c r="E23" s="458"/>
      <c r="F23" s="459"/>
      <c r="G23" s="460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1:22" s="2" customFormat="1" ht="13.5" customHeight="1" thickBot="1">
      <c r="A24" s="452"/>
      <c r="B24" s="453"/>
      <c r="C24" s="453"/>
      <c r="D24" s="453"/>
      <c r="E24" s="453"/>
      <c r="F24" s="453"/>
      <c r="G24" s="453"/>
      <c r="H24" s="453"/>
      <c r="I24" s="453"/>
      <c r="J24" s="453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5"/>
    </row>
    <row r="25" spans="1:22" s="2" customFormat="1" ht="22.5" customHeight="1" thickBot="1">
      <c r="A25" s="3">
        <v>8</v>
      </c>
      <c r="B25" s="565" t="s">
        <v>26</v>
      </c>
      <c r="C25" s="518"/>
      <c r="D25" s="518"/>
      <c r="E25" s="518"/>
      <c r="F25" s="518"/>
      <c r="G25" s="518"/>
      <c r="H25" s="518"/>
      <c r="I25" s="518"/>
      <c r="J25" s="518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7"/>
    </row>
    <row r="26" spans="1:22" s="2" customFormat="1" ht="8.25" customHeight="1" thickBot="1">
      <c r="A26" s="524"/>
      <c r="B26" s="525"/>
      <c r="C26" s="525"/>
      <c r="D26" s="525"/>
      <c r="E26" s="525"/>
      <c r="F26" s="525"/>
      <c r="G26" s="525"/>
      <c r="H26" s="525"/>
      <c r="I26" s="525"/>
      <c r="J26" s="525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7"/>
    </row>
    <row r="27" spans="1:22" s="2" customFormat="1" ht="21.75" customHeight="1" thickBot="1">
      <c r="A27" s="21" t="s">
        <v>12</v>
      </c>
      <c r="B27" s="517" t="s">
        <v>27</v>
      </c>
      <c r="C27" s="518"/>
      <c r="D27" s="518"/>
      <c r="E27" s="518"/>
      <c r="F27" s="518"/>
      <c r="G27" s="519"/>
      <c r="H27" s="519"/>
      <c r="I27" s="520"/>
      <c r="J27" s="12"/>
      <c r="K27" s="46"/>
      <c r="L27" s="20" t="s">
        <v>14</v>
      </c>
      <c r="M27" s="521" t="s">
        <v>28</v>
      </c>
      <c r="N27" s="522"/>
      <c r="O27" s="522"/>
      <c r="P27" s="522"/>
      <c r="Q27" s="522"/>
      <c r="R27" s="522"/>
      <c r="S27" s="522"/>
      <c r="T27" s="522"/>
      <c r="U27" s="523"/>
      <c r="V27" s="19"/>
    </row>
    <row r="28" spans="1:22" s="2" customFormat="1" ht="12" customHeight="1" thickBot="1">
      <c r="A28" s="568"/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569"/>
    </row>
    <row r="29" spans="1:22" ht="24" customHeight="1">
      <c r="A29" s="570" t="s">
        <v>29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2"/>
    </row>
    <row r="30" spans="1:22" ht="15.75" customHeight="1" thickBot="1">
      <c r="A30" s="510" t="s">
        <v>30</v>
      </c>
      <c r="B30" s="511"/>
      <c r="C30" s="528" t="s">
        <v>31</v>
      </c>
      <c r="D30" s="528"/>
      <c r="E30" s="528"/>
      <c r="F30" s="528"/>
      <c r="G30" s="528"/>
      <c r="H30" s="528"/>
      <c r="I30" s="528"/>
      <c r="J30" s="528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30"/>
    </row>
    <row r="31" spans="1:22" ht="21" customHeight="1" thickBot="1">
      <c r="A31" s="413" t="s">
        <v>32</v>
      </c>
      <c r="B31" s="414"/>
      <c r="C31" s="534" t="s">
        <v>33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531">
        <f>'НР 910.00.001 Доход'!Q25</f>
        <v>0</v>
      </c>
      <c r="Q31" s="532"/>
      <c r="R31" s="532"/>
      <c r="S31" s="532"/>
      <c r="T31" s="532"/>
      <c r="U31" s="532"/>
      <c r="V31" s="533"/>
    </row>
    <row r="32" spans="1:22" ht="6.75" customHeight="1" thickBot="1">
      <c r="A32" s="47"/>
      <c r="B32" s="43"/>
      <c r="C32" s="40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161"/>
      <c r="Q32" s="162"/>
      <c r="R32" s="162"/>
      <c r="S32" s="162"/>
      <c r="T32" s="162"/>
      <c r="U32" s="162"/>
      <c r="V32" s="163"/>
    </row>
    <row r="33" spans="1:22" ht="24" customHeight="1" thickBot="1">
      <c r="A33" s="413" t="s">
        <v>34</v>
      </c>
      <c r="B33" s="414"/>
      <c r="C33" s="419" t="s">
        <v>35</v>
      </c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6"/>
      <c r="P33" s="418"/>
      <c r="Q33" s="341"/>
      <c r="R33" s="341"/>
      <c r="S33" s="341"/>
      <c r="T33" s="341"/>
      <c r="U33" s="341"/>
      <c r="V33" s="342"/>
    </row>
    <row r="34" spans="1:22" ht="6.75" customHeight="1" thickBot="1">
      <c r="A34" s="47"/>
      <c r="B34" s="43"/>
      <c r="C34" s="3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06"/>
      <c r="Q34" s="33"/>
      <c r="R34" s="33"/>
      <c r="S34" s="33"/>
      <c r="T34" s="33"/>
      <c r="U34" s="33"/>
      <c r="V34" s="130"/>
    </row>
    <row r="35" spans="1:23" ht="23.25" customHeight="1" thickBot="1">
      <c r="A35" s="413" t="s">
        <v>36</v>
      </c>
      <c r="B35" s="414"/>
      <c r="C35" s="426" t="s">
        <v>76</v>
      </c>
      <c r="D35" s="419"/>
      <c r="E35" s="419"/>
      <c r="F35" s="419"/>
      <c r="G35" s="419"/>
      <c r="H35" s="419"/>
      <c r="I35" s="419"/>
      <c r="J35" s="419"/>
      <c r="K35" s="420"/>
      <c r="L35" s="420"/>
      <c r="M35" s="420"/>
      <c r="N35" s="420"/>
      <c r="O35" s="420"/>
      <c r="P35" s="420"/>
      <c r="Q35" s="420"/>
      <c r="R35" s="420"/>
      <c r="S35" s="427"/>
      <c r="T35" s="428"/>
      <c r="U35" s="424">
        <f>'НР 910.00.010-024'!Q90</f>
        <v>0</v>
      </c>
      <c r="V35" s="425"/>
      <c r="W35" s="142" t="s">
        <v>215</v>
      </c>
    </row>
    <row r="36" spans="1:22" ht="6" customHeight="1" thickBot="1">
      <c r="A36" s="47"/>
      <c r="B36" s="43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64"/>
      <c r="V36" s="165"/>
    </row>
    <row r="37" spans="1:23" ht="24" customHeight="1" thickBot="1">
      <c r="A37" s="107"/>
      <c r="B37" s="37"/>
      <c r="C37" s="37"/>
      <c r="D37" s="112" t="s">
        <v>12</v>
      </c>
      <c r="E37" s="426" t="s">
        <v>74</v>
      </c>
      <c r="F37" s="431"/>
      <c r="G37" s="431"/>
      <c r="H37" s="431"/>
      <c r="I37" s="36"/>
      <c r="J37" s="36"/>
      <c r="K37" s="37"/>
      <c r="L37" s="37"/>
      <c r="M37" s="37"/>
      <c r="N37" s="37"/>
      <c r="O37" s="37"/>
      <c r="P37" s="37"/>
      <c r="Q37" s="420"/>
      <c r="R37" s="427"/>
      <c r="S37" s="427"/>
      <c r="T37" s="428"/>
      <c r="U37" s="429">
        <f>'НР 910.00.010-024'!Q91</f>
        <v>0</v>
      </c>
      <c r="V37" s="430"/>
      <c r="W37" s="142" t="s">
        <v>215</v>
      </c>
    </row>
    <row r="38" spans="1:22" ht="9" customHeight="1" thickBot="1">
      <c r="A38" s="107"/>
      <c r="B38" s="37"/>
      <c r="C38" s="37"/>
      <c r="D38" s="109"/>
      <c r="E38" s="36"/>
      <c r="F38" s="110"/>
      <c r="G38" s="110"/>
      <c r="H38" s="110"/>
      <c r="I38" s="36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166"/>
      <c r="V38" s="167"/>
    </row>
    <row r="39" spans="1:23" ht="24" customHeight="1" thickBot="1">
      <c r="A39" s="48"/>
      <c r="B39" s="37"/>
      <c r="C39" s="37"/>
      <c r="D39" s="112" t="s">
        <v>14</v>
      </c>
      <c r="E39" s="426" t="s">
        <v>75</v>
      </c>
      <c r="F39" s="431"/>
      <c r="G39" s="431"/>
      <c r="H39" s="431"/>
      <c r="I39" s="36"/>
      <c r="J39" s="36"/>
      <c r="K39" s="37"/>
      <c r="L39" s="37"/>
      <c r="M39" s="37"/>
      <c r="N39" s="37"/>
      <c r="O39" s="37"/>
      <c r="P39" s="420"/>
      <c r="Q39" s="427"/>
      <c r="R39" s="427"/>
      <c r="S39" s="427"/>
      <c r="T39" s="428"/>
      <c r="U39" s="429">
        <f>'НР 910.00.010-024'!Q92</f>
        <v>0</v>
      </c>
      <c r="V39" s="430"/>
      <c r="W39" s="142" t="s">
        <v>215</v>
      </c>
    </row>
    <row r="40" spans="1:22" ht="10.5" customHeight="1" thickBot="1">
      <c r="A40" s="48"/>
      <c r="B40" s="37"/>
      <c r="C40" s="37"/>
      <c r="D40" s="109"/>
      <c r="E40" s="36"/>
      <c r="F40" s="110"/>
      <c r="G40" s="110"/>
      <c r="H40" s="110"/>
      <c r="I40" s="36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111"/>
      <c r="V40" s="131"/>
    </row>
    <row r="41" spans="1:23" ht="24" customHeight="1" thickBot="1">
      <c r="A41" s="413" t="s">
        <v>37</v>
      </c>
      <c r="B41" s="414"/>
      <c r="C41" s="419" t="s">
        <v>38</v>
      </c>
      <c r="D41" s="419"/>
      <c r="E41" s="419"/>
      <c r="F41" s="419"/>
      <c r="G41" s="419"/>
      <c r="H41" s="419"/>
      <c r="I41" s="419"/>
      <c r="J41" s="419"/>
      <c r="K41" s="420"/>
      <c r="L41" s="420"/>
      <c r="M41" s="420"/>
      <c r="N41" s="420"/>
      <c r="O41" s="420"/>
      <c r="P41" s="421" t="e">
        <f>('НР 910.00.010-024'!Q21+'НР 910.00.010-024'!Q22)/(U35*6)</f>
        <v>#DIV/0!</v>
      </c>
      <c r="Q41" s="422"/>
      <c r="R41" s="422"/>
      <c r="S41" s="422"/>
      <c r="T41" s="422"/>
      <c r="U41" s="422"/>
      <c r="V41" s="423"/>
      <c r="W41" s="142" t="s">
        <v>215</v>
      </c>
    </row>
    <row r="42" spans="1:22" ht="7.5" customHeight="1" thickBot="1">
      <c r="A42" s="47"/>
      <c r="B42" s="43"/>
      <c r="C42" s="36"/>
      <c r="D42" s="36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  <c r="P42" s="168"/>
      <c r="Q42" s="169"/>
      <c r="R42" s="169"/>
      <c r="S42" s="169"/>
      <c r="T42" s="169"/>
      <c r="U42" s="169"/>
      <c r="V42" s="170"/>
    </row>
    <row r="43" spans="1:22" ht="28.5" customHeight="1" thickBot="1">
      <c r="A43" s="413" t="s">
        <v>39</v>
      </c>
      <c r="B43" s="414"/>
      <c r="C43" s="419" t="s">
        <v>40</v>
      </c>
      <c r="D43" s="534"/>
      <c r="E43" s="534"/>
      <c r="F43" s="534"/>
      <c r="G43" s="534"/>
      <c r="H43" s="534"/>
      <c r="I43" s="534"/>
      <c r="J43" s="534"/>
      <c r="K43" s="420"/>
      <c r="L43" s="420"/>
      <c r="M43" s="420"/>
      <c r="N43" s="420"/>
      <c r="O43" s="420"/>
      <c r="P43" s="555">
        <f>P31*0.03</f>
        <v>0</v>
      </c>
      <c r="Q43" s="422"/>
      <c r="R43" s="422"/>
      <c r="S43" s="422"/>
      <c r="T43" s="422"/>
      <c r="U43" s="422"/>
      <c r="V43" s="423"/>
    </row>
    <row r="44" spans="1:22" ht="9" customHeight="1" thickBot="1">
      <c r="A44" s="47"/>
      <c r="B44" s="43"/>
      <c r="C44" s="36"/>
      <c r="D44" s="40"/>
      <c r="E44" s="40"/>
      <c r="F44" s="40"/>
      <c r="G44" s="40"/>
      <c r="H44" s="40"/>
      <c r="I44" s="40"/>
      <c r="J44" s="40"/>
      <c r="K44" s="37"/>
      <c r="L44" s="37"/>
      <c r="M44" s="37"/>
      <c r="N44" s="37"/>
      <c r="O44" s="37"/>
      <c r="P44" s="171"/>
      <c r="Q44" s="169"/>
      <c r="R44" s="169"/>
      <c r="S44" s="169"/>
      <c r="T44" s="169"/>
      <c r="U44" s="169"/>
      <c r="V44" s="170"/>
    </row>
    <row r="45" spans="1:23" ht="29.25" customHeight="1" thickBot="1">
      <c r="A45" s="330" t="s">
        <v>41</v>
      </c>
      <c r="B45" s="331"/>
      <c r="C45" s="419" t="s">
        <v>104</v>
      </c>
      <c r="D45" s="419"/>
      <c r="E45" s="419"/>
      <c r="F45" s="419"/>
      <c r="G45" s="419"/>
      <c r="H45" s="419"/>
      <c r="I45" s="419"/>
      <c r="J45" s="419"/>
      <c r="K45" s="420"/>
      <c r="L45" s="420"/>
      <c r="M45" s="420"/>
      <c r="N45" s="420"/>
      <c r="O45" s="420"/>
      <c r="P45" s="555">
        <f>U35*0.0015*P43</f>
        <v>0</v>
      </c>
      <c r="Q45" s="422"/>
      <c r="R45" s="422"/>
      <c r="S45" s="422"/>
      <c r="T45" s="422"/>
      <c r="U45" s="422"/>
      <c r="V45" s="423"/>
      <c r="W45" s="75" t="s">
        <v>216</v>
      </c>
    </row>
    <row r="46" spans="1:22" ht="10.5" customHeight="1" thickBot="1">
      <c r="A46" s="47"/>
      <c r="B46" s="43"/>
      <c r="C46" s="36"/>
      <c r="D46" s="36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171"/>
      <c r="Q46" s="169"/>
      <c r="R46" s="169"/>
      <c r="S46" s="169"/>
      <c r="T46" s="169"/>
      <c r="U46" s="169"/>
      <c r="V46" s="170"/>
    </row>
    <row r="47" spans="1:22" ht="30" customHeight="1" thickBot="1">
      <c r="A47" s="413" t="s">
        <v>42</v>
      </c>
      <c r="B47" s="414"/>
      <c r="C47" s="419" t="s">
        <v>43</v>
      </c>
      <c r="D47" s="419"/>
      <c r="E47" s="419"/>
      <c r="F47" s="419"/>
      <c r="G47" s="419"/>
      <c r="H47" s="419"/>
      <c r="I47" s="419"/>
      <c r="J47" s="419"/>
      <c r="K47" s="27"/>
      <c r="L47" s="38"/>
      <c r="M47" s="38"/>
      <c r="N47" s="38"/>
      <c r="O47" s="38"/>
      <c r="P47" s="556">
        <f>P43-P45</f>
        <v>0</v>
      </c>
      <c r="Q47" s="557"/>
      <c r="R47" s="557"/>
      <c r="S47" s="557"/>
      <c r="T47" s="557"/>
      <c r="U47" s="557"/>
      <c r="V47" s="558"/>
    </row>
    <row r="48" spans="1:22" ht="7.5" customHeight="1" thickBot="1">
      <c r="A48" s="47"/>
      <c r="B48" s="43"/>
      <c r="C48" s="36"/>
      <c r="D48" s="36"/>
      <c r="E48" s="36"/>
      <c r="F48" s="36"/>
      <c r="G48" s="36"/>
      <c r="H48" s="36"/>
      <c r="I48" s="36"/>
      <c r="J48" s="36"/>
      <c r="K48" s="27"/>
      <c r="L48" s="38"/>
      <c r="M48" s="38"/>
      <c r="N48" s="38"/>
      <c r="O48" s="38"/>
      <c r="P48" s="172"/>
      <c r="Q48" s="173"/>
      <c r="R48" s="173"/>
      <c r="S48" s="173"/>
      <c r="T48" s="173"/>
      <c r="U48" s="173"/>
      <c r="V48" s="174"/>
    </row>
    <row r="49" spans="1:22" ht="30.75" customHeight="1" thickBot="1">
      <c r="A49" s="413" t="s">
        <v>44</v>
      </c>
      <c r="B49" s="414"/>
      <c r="C49" s="419" t="s">
        <v>45</v>
      </c>
      <c r="D49" s="419"/>
      <c r="E49" s="419"/>
      <c r="F49" s="419"/>
      <c r="G49" s="419"/>
      <c r="H49" s="419"/>
      <c r="I49" s="419"/>
      <c r="J49" s="419"/>
      <c r="K49" s="38"/>
      <c r="L49" s="38"/>
      <c r="M49" s="38"/>
      <c r="N49" s="38"/>
      <c r="O49" s="38"/>
      <c r="P49" s="559">
        <f>P47*0.5</f>
        <v>0</v>
      </c>
      <c r="Q49" s="560"/>
      <c r="R49" s="560"/>
      <c r="S49" s="560"/>
      <c r="T49" s="560"/>
      <c r="U49" s="560"/>
      <c r="V49" s="561"/>
    </row>
    <row r="50" spans="1:22" ht="9" customHeight="1" thickBot="1">
      <c r="A50" s="47"/>
      <c r="B50" s="43"/>
      <c r="C50" s="36"/>
      <c r="D50" s="36"/>
      <c r="E50" s="36"/>
      <c r="F50" s="36"/>
      <c r="G50" s="36"/>
      <c r="H50" s="36"/>
      <c r="I50" s="36"/>
      <c r="J50" s="36"/>
      <c r="K50" s="38"/>
      <c r="L50" s="38"/>
      <c r="M50" s="38"/>
      <c r="N50" s="38"/>
      <c r="O50" s="38"/>
      <c r="P50" s="114"/>
      <c r="Q50" s="115"/>
      <c r="R50" s="115"/>
      <c r="S50" s="115"/>
      <c r="T50" s="115"/>
      <c r="U50" s="115"/>
      <c r="V50" s="132"/>
    </row>
    <row r="51" spans="1:23" ht="30" customHeight="1" thickBot="1">
      <c r="A51" s="413" t="s">
        <v>46</v>
      </c>
      <c r="B51" s="414"/>
      <c r="C51" s="419" t="s">
        <v>77</v>
      </c>
      <c r="D51" s="419"/>
      <c r="E51" s="419"/>
      <c r="F51" s="419"/>
      <c r="G51" s="419"/>
      <c r="H51" s="419"/>
      <c r="I51" s="419"/>
      <c r="J51" s="419"/>
      <c r="K51" s="38"/>
      <c r="L51" s="38"/>
      <c r="M51" s="38"/>
      <c r="N51" s="38"/>
      <c r="O51" s="38"/>
      <c r="P51" s="562">
        <f>P49-Q71-Q131</f>
        <v>0</v>
      </c>
      <c r="Q51" s="563"/>
      <c r="R51" s="563"/>
      <c r="S51" s="563"/>
      <c r="T51" s="563"/>
      <c r="U51" s="563"/>
      <c r="V51" s="564"/>
      <c r="W51" s="75" t="s">
        <v>217</v>
      </c>
    </row>
    <row r="52" spans="1:22" ht="8.25" customHeight="1">
      <c r="A52" s="47"/>
      <c r="B52" s="43"/>
      <c r="C52" s="36"/>
      <c r="D52" s="36"/>
      <c r="E52" s="36"/>
      <c r="F52" s="36"/>
      <c r="G52" s="36"/>
      <c r="H52" s="36"/>
      <c r="I52" s="36"/>
      <c r="J52" s="36"/>
      <c r="K52" s="38"/>
      <c r="L52" s="38"/>
      <c r="M52" s="38"/>
      <c r="N52" s="38"/>
      <c r="O52" s="38"/>
      <c r="P52" s="113"/>
      <c r="Q52" s="113"/>
      <c r="R52" s="113"/>
      <c r="S52" s="113"/>
      <c r="T52" s="113"/>
      <c r="U52" s="113"/>
      <c r="V52" s="133"/>
    </row>
    <row r="53" spans="1:22" ht="30" customHeight="1">
      <c r="A53" s="573" t="s">
        <v>161</v>
      </c>
      <c r="B53" s="574"/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6"/>
    </row>
    <row r="54" spans="1:22" ht="11.25" customHeight="1" thickBot="1">
      <c r="A54" s="510"/>
      <c r="B54" s="511"/>
      <c r="C54" s="419"/>
      <c r="D54" s="419"/>
      <c r="E54" s="419"/>
      <c r="F54" s="419"/>
      <c r="G54" s="419"/>
      <c r="H54" s="419"/>
      <c r="I54" s="419"/>
      <c r="J54" s="419"/>
      <c r="K54" s="38"/>
      <c r="L54" s="38"/>
      <c r="M54" s="38"/>
      <c r="N54" s="38"/>
      <c r="O54" s="38"/>
      <c r="P54" s="49"/>
      <c r="Q54" s="39"/>
      <c r="R54" s="39"/>
      <c r="S54" s="39"/>
      <c r="T54" s="39"/>
      <c r="U54" s="39"/>
      <c r="V54" s="32"/>
    </row>
    <row r="55" spans="1:22" ht="21.75" customHeight="1" thickBot="1">
      <c r="A55" s="330" t="s">
        <v>47</v>
      </c>
      <c r="B55" s="331"/>
      <c r="C55" s="426" t="s">
        <v>48</v>
      </c>
      <c r="D55" s="419"/>
      <c r="E55" s="419"/>
      <c r="F55" s="419"/>
      <c r="G55" s="419"/>
      <c r="H55" s="419"/>
      <c r="I55" s="419"/>
      <c r="J55" s="419"/>
      <c r="K55" s="419"/>
      <c r="L55" s="419"/>
      <c r="M55" s="38"/>
      <c r="N55" s="38"/>
      <c r="O55" s="43" t="s">
        <v>84</v>
      </c>
      <c r="P55" s="30" t="s">
        <v>86</v>
      </c>
      <c r="Q55" s="340">
        <f>'НР 910.00.010-024'!N93</f>
        <v>0</v>
      </c>
      <c r="R55" s="341"/>
      <c r="S55" s="341"/>
      <c r="T55" s="341"/>
      <c r="U55" s="341"/>
      <c r="V55" s="342"/>
    </row>
    <row r="56" spans="1:22" ht="9" customHeight="1" thickBot="1">
      <c r="A56" s="107"/>
      <c r="B56" s="108"/>
      <c r="C56" s="118"/>
      <c r="D56" s="118"/>
      <c r="E56" s="118"/>
      <c r="F56" s="118"/>
      <c r="G56" s="118"/>
      <c r="H56" s="118"/>
      <c r="I56" s="118"/>
      <c r="J56" s="118"/>
      <c r="K56" s="38"/>
      <c r="L56" s="38"/>
      <c r="M56" s="38"/>
      <c r="N56" s="38"/>
      <c r="O56" s="43"/>
      <c r="P56" s="116"/>
      <c r="Q56" s="179"/>
      <c r="R56" s="179"/>
      <c r="S56" s="179"/>
      <c r="T56" s="179"/>
      <c r="U56" s="179"/>
      <c r="V56" s="180"/>
    </row>
    <row r="57" spans="1:22" ht="20.25" customHeight="1" thickBot="1">
      <c r="A57" s="47" t="s">
        <v>78</v>
      </c>
      <c r="B57" s="29" t="s">
        <v>81</v>
      </c>
      <c r="C57" s="332">
        <f>'НР 910.00.010-024'!K93</f>
        <v>0</v>
      </c>
      <c r="D57" s="345"/>
      <c r="E57" s="345"/>
      <c r="F57" s="345"/>
      <c r="G57" s="345"/>
      <c r="H57" s="345"/>
      <c r="I57" s="345"/>
      <c r="J57" s="345"/>
      <c r="K57" s="346"/>
      <c r="L57" s="38"/>
      <c r="M57" s="38"/>
      <c r="N57" s="38"/>
      <c r="O57" s="43" t="s">
        <v>90</v>
      </c>
      <c r="P57" s="30" t="s">
        <v>87</v>
      </c>
      <c r="Q57" s="340">
        <f>'НР 910.00.010-024'!O93</f>
        <v>0</v>
      </c>
      <c r="R57" s="341"/>
      <c r="S57" s="341"/>
      <c r="T57" s="341"/>
      <c r="U57" s="341"/>
      <c r="V57" s="342"/>
    </row>
    <row r="58" spans="1:22" ht="6" customHeight="1" thickBot="1">
      <c r="A58" s="47"/>
      <c r="B58" s="117"/>
      <c r="C58" s="178"/>
      <c r="D58" s="179"/>
      <c r="E58" s="179"/>
      <c r="F58" s="179"/>
      <c r="G58" s="179"/>
      <c r="H58" s="179"/>
      <c r="I58" s="179"/>
      <c r="J58" s="179"/>
      <c r="K58" s="179"/>
      <c r="L58" s="38"/>
      <c r="M58" s="38"/>
      <c r="N58" s="38"/>
      <c r="O58" s="43"/>
      <c r="P58" s="116"/>
      <c r="Q58" s="179"/>
      <c r="R58" s="179"/>
      <c r="S58" s="179"/>
      <c r="T58" s="179"/>
      <c r="U58" s="179"/>
      <c r="V58" s="180"/>
    </row>
    <row r="59" spans="1:22" ht="22.5" customHeight="1" thickBot="1">
      <c r="A59" s="47" t="s">
        <v>79</v>
      </c>
      <c r="B59" s="31" t="s">
        <v>82</v>
      </c>
      <c r="C59" s="344">
        <f>'НР 910.00.010-024'!L93</f>
        <v>0</v>
      </c>
      <c r="D59" s="345"/>
      <c r="E59" s="345"/>
      <c r="F59" s="345"/>
      <c r="G59" s="345"/>
      <c r="H59" s="345"/>
      <c r="I59" s="345"/>
      <c r="J59" s="345"/>
      <c r="K59" s="346"/>
      <c r="L59" s="38"/>
      <c r="M59" s="38"/>
      <c r="N59" s="38"/>
      <c r="O59" s="43" t="s">
        <v>91</v>
      </c>
      <c r="P59" s="30" t="s">
        <v>88</v>
      </c>
      <c r="Q59" s="340">
        <f>'НР 910.00.010-024'!P93</f>
        <v>0</v>
      </c>
      <c r="R59" s="341"/>
      <c r="S59" s="341"/>
      <c r="T59" s="341"/>
      <c r="U59" s="341"/>
      <c r="V59" s="342"/>
    </row>
    <row r="60" spans="1:22" ht="7.5" customHeight="1" thickBot="1">
      <c r="A60" s="47"/>
      <c r="B60" s="117"/>
      <c r="C60" s="178"/>
      <c r="D60" s="179"/>
      <c r="E60" s="179"/>
      <c r="F60" s="179"/>
      <c r="G60" s="179"/>
      <c r="H60" s="179"/>
      <c r="I60" s="179"/>
      <c r="J60" s="179"/>
      <c r="K60" s="179"/>
      <c r="L60" s="38"/>
      <c r="M60" s="38"/>
      <c r="N60" s="38"/>
      <c r="O60" s="43"/>
      <c r="P60" s="116"/>
      <c r="Q60" s="179"/>
      <c r="R60" s="179"/>
      <c r="S60" s="179"/>
      <c r="T60" s="179"/>
      <c r="U60" s="179"/>
      <c r="V60" s="180"/>
    </row>
    <row r="61" spans="1:22" ht="21" customHeight="1" thickBot="1">
      <c r="A61" s="47" t="s">
        <v>80</v>
      </c>
      <c r="B61" s="31" t="s">
        <v>83</v>
      </c>
      <c r="C61" s="351">
        <f>'НР 910.00.010-024'!M93</f>
        <v>0</v>
      </c>
      <c r="D61" s="345"/>
      <c r="E61" s="345"/>
      <c r="F61" s="345"/>
      <c r="G61" s="345"/>
      <c r="H61" s="345"/>
      <c r="I61" s="345"/>
      <c r="J61" s="345"/>
      <c r="K61" s="346"/>
      <c r="L61" s="335" t="s">
        <v>85</v>
      </c>
      <c r="M61" s="335"/>
      <c r="N61" s="335"/>
      <c r="O61" s="336"/>
      <c r="P61" s="30" t="s">
        <v>89</v>
      </c>
      <c r="Q61" s="340">
        <f>C57+C59+C61+Q55+Q57+Q59</f>
        <v>0</v>
      </c>
      <c r="R61" s="341"/>
      <c r="S61" s="341"/>
      <c r="T61" s="341"/>
      <c r="U61" s="341"/>
      <c r="V61" s="342"/>
    </row>
    <row r="62" spans="1:22" ht="18" customHeight="1">
      <c r="A62" s="47"/>
      <c r="B62" s="43"/>
      <c r="C62" s="36"/>
      <c r="D62" s="36"/>
      <c r="E62" s="36"/>
      <c r="F62" s="36"/>
      <c r="G62" s="36"/>
      <c r="H62" s="36"/>
      <c r="I62" s="36"/>
      <c r="J62" s="36"/>
      <c r="K62" s="38"/>
      <c r="L62" s="38"/>
      <c r="M62" s="38"/>
      <c r="N62" s="38"/>
      <c r="O62" s="38"/>
      <c r="P62" s="33"/>
      <c r="Q62" s="33"/>
      <c r="R62" s="33"/>
      <c r="S62" s="33"/>
      <c r="T62" s="33"/>
      <c r="U62" s="33"/>
      <c r="V62" s="130"/>
    </row>
    <row r="63" spans="1:22" ht="18" customHeight="1">
      <c r="A63" s="47"/>
      <c r="B63" s="43"/>
      <c r="C63" s="36"/>
      <c r="D63" s="36"/>
      <c r="E63" s="36"/>
      <c r="F63" s="36"/>
      <c r="G63" s="36"/>
      <c r="H63" s="36"/>
      <c r="I63" s="36"/>
      <c r="J63" s="36"/>
      <c r="K63" s="38"/>
      <c r="L63" s="38"/>
      <c r="M63" s="38"/>
      <c r="N63" s="38"/>
      <c r="O63" s="38"/>
      <c r="P63" s="325" t="s">
        <v>105</v>
      </c>
      <c r="Q63" s="325"/>
      <c r="R63" s="325"/>
      <c r="S63" s="325"/>
      <c r="T63" s="325"/>
      <c r="U63" s="325"/>
      <c r="V63" s="326"/>
    </row>
    <row r="64" spans="1:22" ht="11.25" customHeight="1" thickBot="1">
      <c r="A64" s="107"/>
      <c r="B64" s="108"/>
      <c r="C64" s="118"/>
      <c r="D64" s="118"/>
      <c r="E64" s="118"/>
      <c r="F64" s="118"/>
      <c r="G64" s="118"/>
      <c r="H64" s="118"/>
      <c r="I64" s="118"/>
      <c r="J64" s="118"/>
      <c r="K64" s="38"/>
      <c r="L64" s="38"/>
      <c r="M64" s="38"/>
      <c r="N64" s="38"/>
      <c r="O64" s="38"/>
      <c r="P64" s="432"/>
      <c r="Q64" s="432"/>
      <c r="R64" s="432"/>
      <c r="S64" s="432"/>
      <c r="T64" s="432"/>
      <c r="U64" s="432"/>
      <c r="V64" s="433"/>
    </row>
    <row r="65" spans="1:22" ht="21" customHeight="1" thickBot="1">
      <c r="A65" s="330" t="s">
        <v>49</v>
      </c>
      <c r="B65" s="331"/>
      <c r="C65" s="426" t="s">
        <v>50</v>
      </c>
      <c r="D65" s="419"/>
      <c r="E65" s="419"/>
      <c r="F65" s="419"/>
      <c r="G65" s="419"/>
      <c r="H65" s="419"/>
      <c r="I65" s="419"/>
      <c r="J65" s="419"/>
      <c r="K65" s="419"/>
      <c r="L65" s="419"/>
      <c r="M65" s="38"/>
      <c r="N65" s="38"/>
      <c r="O65" s="43" t="s">
        <v>84</v>
      </c>
      <c r="P65" s="30" t="s">
        <v>86</v>
      </c>
      <c r="Q65" s="340">
        <f>'НР 910.00.010-024'!N94</f>
        <v>0</v>
      </c>
      <c r="R65" s="341"/>
      <c r="S65" s="341"/>
      <c r="T65" s="341"/>
      <c r="U65" s="341"/>
      <c r="V65" s="342"/>
    </row>
    <row r="66" spans="1:22" ht="6.75" customHeight="1" thickBot="1">
      <c r="A66" s="107"/>
      <c r="B66" s="108"/>
      <c r="C66" s="118"/>
      <c r="D66" s="118"/>
      <c r="E66" s="118"/>
      <c r="F66" s="118"/>
      <c r="G66" s="118"/>
      <c r="H66" s="118"/>
      <c r="I66" s="118"/>
      <c r="J66" s="118"/>
      <c r="K66" s="38"/>
      <c r="L66" s="38"/>
      <c r="M66" s="38"/>
      <c r="N66" s="38"/>
      <c r="O66" s="43"/>
      <c r="P66" s="116"/>
      <c r="Q66" s="179"/>
      <c r="R66" s="179"/>
      <c r="S66" s="179"/>
      <c r="T66" s="179"/>
      <c r="U66" s="179"/>
      <c r="V66" s="180"/>
    </row>
    <row r="67" spans="1:22" ht="20.25" customHeight="1" thickBot="1">
      <c r="A67" s="47" t="s">
        <v>78</v>
      </c>
      <c r="B67" s="29" t="s">
        <v>81</v>
      </c>
      <c r="C67" s="351">
        <f>'НР 910.00.010-024'!K94</f>
        <v>0</v>
      </c>
      <c r="D67" s="345"/>
      <c r="E67" s="345"/>
      <c r="F67" s="345"/>
      <c r="G67" s="345"/>
      <c r="H67" s="345"/>
      <c r="I67" s="345"/>
      <c r="J67" s="345"/>
      <c r="K67" s="346"/>
      <c r="L67" s="38"/>
      <c r="M67" s="38"/>
      <c r="N67" s="38"/>
      <c r="O67" s="43" t="s">
        <v>90</v>
      </c>
      <c r="P67" s="30" t="s">
        <v>87</v>
      </c>
      <c r="Q67" s="340">
        <f>'НР 910.00.010-024'!O94</f>
        <v>0</v>
      </c>
      <c r="R67" s="341"/>
      <c r="S67" s="341"/>
      <c r="T67" s="341"/>
      <c r="U67" s="341"/>
      <c r="V67" s="342"/>
    </row>
    <row r="68" spans="1:22" ht="8.25" customHeight="1" thickBot="1">
      <c r="A68" s="47"/>
      <c r="B68" s="117"/>
      <c r="C68" s="178"/>
      <c r="D68" s="179"/>
      <c r="E68" s="179"/>
      <c r="F68" s="179"/>
      <c r="G68" s="179"/>
      <c r="H68" s="179"/>
      <c r="I68" s="179"/>
      <c r="J68" s="179"/>
      <c r="K68" s="179"/>
      <c r="L68" s="38"/>
      <c r="M68" s="38"/>
      <c r="N68" s="38"/>
      <c r="O68" s="43"/>
      <c r="P68" s="116"/>
      <c r="Q68" s="179"/>
      <c r="R68" s="179"/>
      <c r="S68" s="179"/>
      <c r="T68" s="179"/>
      <c r="U68" s="179"/>
      <c r="V68" s="180"/>
    </row>
    <row r="69" spans="1:22" ht="21.75" customHeight="1" thickBot="1">
      <c r="A69" s="47" t="s">
        <v>79</v>
      </c>
      <c r="B69" s="31" t="s">
        <v>82</v>
      </c>
      <c r="C69" s="351">
        <f>'НР 910.00.010-024'!L94</f>
        <v>0</v>
      </c>
      <c r="D69" s="345"/>
      <c r="E69" s="345"/>
      <c r="F69" s="345"/>
      <c r="G69" s="345"/>
      <c r="H69" s="345"/>
      <c r="I69" s="345"/>
      <c r="J69" s="345"/>
      <c r="K69" s="346"/>
      <c r="L69" s="38"/>
      <c r="M69" s="38"/>
      <c r="N69" s="38"/>
      <c r="O69" s="43" t="s">
        <v>91</v>
      </c>
      <c r="P69" s="30" t="s">
        <v>88</v>
      </c>
      <c r="Q69" s="340">
        <f>'НР 910.00.010-024'!P94</f>
        <v>0</v>
      </c>
      <c r="R69" s="341"/>
      <c r="S69" s="341"/>
      <c r="T69" s="341"/>
      <c r="U69" s="341"/>
      <c r="V69" s="342"/>
    </row>
    <row r="70" spans="1:22" ht="8.25" customHeight="1" thickBot="1">
      <c r="A70" s="47"/>
      <c r="B70" s="117"/>
      <c r="C70" s="178"/>
      <c r="D70" s="179"/>
      <c r="E70" s="179"/>
      <c r="F70" s="179"/>
      <c r="G70" s="179"/>
      <c r="H70" s="179"/>
      <c r="I70" s="179"/>
      <c r="J70" s="179"/>
      <c r="K70" s="179"/>
      <c r="L70" s="38"/>
      <c r="M70" s="38"/>
      <c r="N70" s="38"/>
      <c r="O70" s="43"/>
      <c r="P70" s="116"/>
      <c r="Q70" s="179"/>
      <c r="R70" s="179"/>
      <c r="S70" s="179"/>
      <c r="T70" s="179"/>
      <c r="U70" s="179"/>
      <c r="V70" s="180"/>
    </row>
    <row r="71" spans="1:22" ht="21" customHeight="1" thickBot="1">
      <c r="A71" s="47" t="s">
        <v>80</v>
      </c>
      <c r="B71" s="29" t="s">
        <v>83</v>
      </c>
      <c r="C71" s="351">
        <f>'НР 910.00.010-024'!M94</f>
        <v>0</v>
      </c>
      <c r="D71" s="345"/>
      <c r="E71" s="345"/>
      <c r="F71" s="345"/>
      <c r="G71" s="345"/>
      <c r="H71" s="345"/>
      <c r="I71" s="345"/>
      <c r="J71" s="345"/>
      <c r="K71" s="346"/>
      <c r="L71" s="335" t="s">
        <v>85</v>
      </c>
      <c r="M71" s="335"/>
      <c r="N71" s="335"/>
      <c r="O71" s="336"/>
      <c r="P71" s="30" t="s">
        <v>89</v>
      </c>
      <c r="Q71" s="340">
        <f>C67+C69+C71+Q65+Q67+Q69</f>
        <v>0</v>
      </c>
      <c r="R71" s="341"/>
      <c r="S71" s="341"/>
      <c r="T71" s="341"/>
      <c r="U71" s="341"/>
      <c r="V71" s="342"/>
    </row>
    <row r="72" spans="1:22" ht="21" customHeight="1" thickBot="1">
      <c r="A72" s="47"/>
      <c r="B72" s="43"/>
      <c r="C72" s="36"/>
      <c r="D72" s="36"/>
      <c r="E72" s="36"/>
      <c r="F72" s="36"/>
      <c r="G72" s="36"/>
      <c r="H72" s="36"/>
      <c r="I72" s="36"/>
      <c r="J72" s="36"/>
      <c r="K72" s="38"/>
      <c r="L72" s="38"/>
      <c r="M72" s="38"/>
      <c r="N72" s="38"/>
      <c r="O72" s="38"/>
      <c r="P72" s="33"/>
      <c r="Q72" s="179"/>
      <c r="R72" s="179"/>
      <c r="S72" s="179"/>
      <c r="T72" s="179"/>
      <c r="U72" s="179"/>
      <c r="V72" s="180"/>
    </row>
    <row r="73" spans="1:22" ht="21" customHeight="1" thickBot="1">
      <c r="A73" s="413" t="s">
        <v>51</v>
      </c>
      <c r="B73" s="414"/>
      <c r="C73" s="426" t="s">
        <v>52</v>
      </c>
      <c r="D73" s="419"/>
      <c r="E73" s="419"/>
      <c r="F73" s="419"/>
      <c r="G73" s="419"/>
      <c r="H73" s="419"/>
      <c r="I73" s="419"/>
      <c r="J73" s="419"/>
      <c r="K73" s="419"/>
      <c r="L73" s="419"/>
      <c r="M73" s="38"/>
      <c r="N73" s="38"/>
      <c r="O73" s="43" t="s">
        <v>84</v>
      </c>
      <c r="P73" s="30" t="s">
        <v>86</v>
      </c>
      <c r="Q73" s="340">
        <f>'НР 910.00.010-024'!N95</f>
        <v>0</v>
      </c>
      <c r="R73" s="341"/>
      <c r="S73" s="341"/>
      <c r="T73" s="341"/>
      <c r="U73" s="341"/>
      <c r="V73" s="342"/>
    </row>
    <row r="74" spans="1:22" ht="9" customHeight="1" thickBot="1">
      <c r="A74" s="47"/>
      <c r="B74" s="43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38"/>
      <c r="N74" s="38"/>
      <c r="O74" s="43"/>
      <c r="P74" s="116"/>
      <c r="Q74" s="179"/>
      <c r="R74" s="179"/>
      <c r="S74" s="179"/>
      <c r="T74" s="179"/>
      <c r="U74" s="179"/>
      <c r="V74" s="180"/>
    </row>
    <row r="75" spans="1:22" ht="22.5" customHeight="1" thickBot="1">
      <c r="A75" s="47" t="s">
        <v>78</v>
      </c>
      <c r="B75" s="29" t="s">
        <v>81</v>
      </c>
      <c r="C75" s="332">
        <f>'НР 910.00.010-024'!K95</f>
        <v>0</v>
      </c>
      <c r="D75" s="345"/>
      <c r="E75" s="345"/>
      <c r="F75" s="345"/>
      <c r="G75" s="345"/>
      <c r="H75" s="345"/>
      <c r="I75" s="345"/>
      <c r="J75" s="345"/>
      <c r="K75" s="346"/>
      <c r="L75" s="38"/>
      <c r="M75" s="38"/>
      <c r="N75" s="38"/>
      <c r="O75" s="43" t="s">
        <v>90</v>
      </c>
      <c r="P75" s="30" t="s">
        <v>87</v>
      </c>
      <c r="Q75" s="340">
        <f>'НР 910.00.010-024'!O95</f>
        <v>0</v>
      </c>
      <c r="R75" s="341"/>
      <c r="S75" s="341"/>
      <c r="T75" s="341"/>
      <c r="U75" s="341"/>
      <c r="V75" s="342"/>
    </row>
    <row r="76" spans="1:22" ht="9" customHeight="1" thickBot="1">
      <c r="A76" s="47"/>
      <c r="B76" s="117"/>
      <c r="C76" s="178"/>
      <c r="D76" s="179"/>
      <c r="E76" s="179"/>
      <c r="F76" s="179"/>
      <c r="G76" s="179"/>
      <c r="H76" s="179"/>
      <c r="I76" s="179"/>
      <c r="J76" s="179"/>
      <c r="K76" s="179"/>
      <c r="L76" s="38"/>
      <c r="M76" s="38"/>
      <c r="N76" s="38"/>
      <c r="O76" s="43"/>
      <c r="P76" s="116"/>
      <c r="Q76" s="179"/>
      <c r="R76" s="179"/>
      <c r="S76" s="179"/>
      <c r="T76" s="179"/>
      <c r="U76" s="179"/>
      <c r="V76" s="180"/>
    </row>
    <row r="77" spans="1:22" ht="21" customHeight="1" thickBot="1">
      <c r="A77" s="47" t="s">
        <v>79</v>
      </c>
      <c r="B77" s="31" t="s">
        <v>82</v>
      </c>
      <c r="C77" s="344">
        <f>'НР 910.00.010-024'!L95</f>
        <v>0</v>
      </c>
      <c r="D77" s="345"/>
      <c r="E77" s="345"/>
      <c r="F77" s="345"/>
      <c r="G77" s="345"/>
      <c r="H77" s="345"/>
      <c r="I77" s="345"/>
      <c r="J77" s="345"/>
      <c r="K77" s="346"/>
      <c r="L77" s="38"/>
      <c r="M77" s="38"/>
      <c r="N77" s="38"/>
      <c r="O77" s="43" t="s">
        <v>91</v>
      </c>
      <c r="P77" s="30" t="s">
        <v>88</v>
      </c>
      <c r="Q77" s="340">
        <f>'НР 910.00.010-024'!P95</f>
        <v>0</v>
      </c>
      <c r="R77" s="341"/>
      <c r="S77" s="341"/>
      <c r="T77" s="341"/>
      <c r="U77" s="341"/>
      <c r="V77" s="342"/>
    </row>
    <row r="78" spans="1:22" ht="9" customHeight="1" thickBot="1">
      <c r="A78" s="47"/>
      <c r="B78" s="117"/>
      <c r="C78" s="178"/>
      <c r="D78" s="179"/>
      <c r="E78" s="179"/>
      <c r="F78" s="179"/>
      <c r="G78" s="179"/>
      <c r="H78" s="179"/>
      <c r="I78" s="179"/>
      <c r="J78" s="179"/>
      <c r="K78" s="179"/>
      <c r="L78" s="38"/>
      <c r="M78" s="38"/>
      <c r="N78" s="38"/>
      <c r="O78" s="43"/>
      <c r="P78" s="116"/>
      <c r="Q78" s="179"/>
      <c r="R78" s="179"/>
      <c r="S78" s="179"/>
      <c r="T78" s="179"/>
      <c r="U78" s="179"/>
      <c r="V78" s="180"/>
    </row>
    <row r="79" spans="1:22" ht="21" customHeight="1" thickBot="1">
      <c r="A79" s="47" t="s">
        <v>80</v>
      </c>
      <c r="B79" s="29" t="s">
        <v>83</v>
      </c>
      <c r="C79" s="351">
        <f>'НР 910.00.010-024'!M95</f>
        <v>0</v>
      </c>
      <c r="D79" s="345"/>
      <c r="E79" s="345"/>
      <c r="F79" s="345"/>
      <c r="G79" s="345"/>
      <c r="H79" s="345"/>
      <c r="I79" s="345"/>
      <c r="J79" s="345"/>
      <c r="K79" s="346"/>
      <c r="L79" s="335" t="s">
        <v>85</v>
      </c>
      <c r="M79" s="335"/>
      <c r="N79" s="335"/>
      <c r="O79" s="336"/>
      <c r="P79" s="30" t="s">
        <v>89</v>
      </c>
      <c r="Q79" s="340">
        <f>C75+C77+C79+Q73+Q75+Q77</f>
        <v>0</v>
      </c>
      <c r="R79" s="341"/>
      <c r="S79" s="341"/>
      <c r="T79" s="341"/>
      <c r="U79" s="341"/>
      <c r="V79" s="342"/>
    </row>
    <row r="80" spans="1:22" ht="21" customHeight="1" thickBot="1">
      <c r="A80" s="47"/>
      <c r="B80" s="43"/>
      <c r="C80" s="36"/>
      <c r="D80" s="36"/>
      <c r="E80" s="36"/>
      <c r="F80" s="36"/>
      <c r="G80" s="36"/>
      <c r="H80" s="36"/>
      <c r="I80" s="36"/>
      <c r="J80" s="36"/>
      <c r="K80" s="38"/>
      <c r="L80" s="38"/>
      <c r="M80" s="38"/>
      <c r="N80" s="38"/>
      <c r="O80" s="38"/>
      <c r="P80" s="33"/>
      <c r="Q80" s="179"/>
      <c r="R80" s="179"/>
      <c r="S80" s="179"/>
      <c r="T80" s="179"/>
      <c r="U80" s="179"/>
      <c r="V80" s="180"/>
    </row>
    <row r="81" spans="1:22" ht="21" customHeight="1" thickBot="1">
      <c r="A81" s="413" t="s">
        <v>53</v>
      </c>
      <c r="B81" s="414"/>
      <c r="C81" s="426" t="s">
        <v>54</v>
      </c>
      <c r="D81" s="419"/>
      <c r="E81" s="419"/>
      <c r="F81" s="419"/>
      <c r="G81" s="419"/>
      <c r="H81" s="419"/>
      <c r="I81" s="419"/>
      <c r="J81" s="419"/>
      <c r="K81" s="419"/>
      <c r="L81" s="419"/>
      <c r="M81" s="38"/>
      <c r="N81" s="38"/>
      <c r="O81" s="43" t="s">
        <v>84</v>
      </c>
      <c r="P81" s="30" t="s">
        <v>86</v>
      </c>
      <c r="Q81" s="340">
        <f>'НР 910.00.010-024'!N96</f>
        <v>0</v>
      </c>
      <c r="R81" s="341"/>
      <c r="S81" s="341"/>
      <c r="T81" s="341"/>
      <c r="U81" s="341"/>
      <c r="V81" s="342"/>
    </row>
    <row r="82" spans="1:22" ht="9" customHeight="1" thickBot="1">
      <c r="A82" s="134"/>
      <c r="B82" s="43"/>
      <c r="C82" s="36"/>
      <c r="D82" s="36"/>
      <c r="E82" s="36"/>
      <c r="F82" s="36"/>
      <c r="G82" s="36"/>
      <c r="H82" s="36"/>
      <c r="I82" s="36"/>
      <c r="J82" s="36"/>
      <c r="K82" s="38"/>
      <c r="L82" s="38"/>
      <c r="M82" s="38"/>
      <c r="N82" s="38"/>
      <c r="O82" s="43"/>
      <c r="P82" s="116"/>
      <c r="Q82" s="179"/>
      <c r="R82" s="179"/>
      <c r="S82" s="179"/>
      <c r="T82" s="179"/>
      <c r="U82" s="179"/>
      <c r="V82" s="180"/>
    </row>
    <row r="83" spans="1:22" ht="21" customHeight="1" thickBot="1">
      <c r="A83" s="47" t="s">
        <v>78</v>
      </c>
      <c r="B83" s="29" t="s">
        <v>81</v>
      </c>
      <c r="C83" s="351">
        <f>'НР 910.00.010-024'!K96</f>
        <v>0</v>
      </c>
      <c r="D83" s="345"/>
      <c r="E83" s="345"/>
      <c r="F83" s="345"/>
      <c r="G83" s="345"/>
      <c r="H83" s="345"/>
      <c r="I83" s="345"/>
      <c r="J83" s="345"/>
      <c r="K83" s="346"/>
      <c r="L83" s="38"/>
      <c r="M83" s="38"/>
      <c r="N83" s="38"/>
      <c r="O83" s="43" t="s">
        <v>90</v>
      </c>
      <c r="P83" s="30" t="s">
        <v>87</v>
      </c>
      <c r="Q83" s="340">
        <f>'НР 910.00.010-024'!O96</f>
        <v>0</v>
      </c>
      <c r="R83" s="341"/>
      <c r="S83" s="341"/>
      <c r="T83" s="341"/>
      <c r="U83" s="341"/>
      <c r="V83" s="342"/>
    </row>
    <row r="84" spans="1:22" ht="7.5" customHeight="1" thickBot="1">
      <c r="A84" s="47"/>
      <c r="B84" s="117"/>
      <c r="C84" s="178"/>
      <c r="D84" s="179"/>
      <c r="E84" s="179"/>
      <c r="F84" s="179"/>
      <c r="G84" s="179"/>
      <c r="H84" s="179"/>
      <c r="I84" s="179"/>
      <c r="J84" s="179"/>
      <c r="K84" s="179"/>
      <c r="L84" s="38"/>
      <c r="M84" s="38"/>
      <c r="N84" s="38"/>
      <c r="O84" s="43"/>
      <c r="P84" s="116"/>
      <c r="Q84" s="179"/>
      <c r="R84" s="179"/>
      <c r="S84" s="179"/>
      <c r="T84" s="179"/>
      <c r="U84" s="179"/>
      <c r="V84" s="180"/>
    </row>
    <row r="85" spans="1:22" ht="18.75" customHeight="1" thickBot="1">
      <c r="A85" s="47" t="s">
        <v>79</v>
      </c>
      <c r="B85" s="31" t="s">
        <v>82</v>
      </c>
      <c r="C85" s="351">
        <f>'НР 910.00.010-024'!L96</f>
        <v>0</v>
      </c>
      <c r="D85" s="345"/>
      <c r="E85" s="345"/>
      <c r="F85" s="345"/>
      <c r="G85" s="345"/>
      <c r="H85" s="345"/>
      <c r="I85" s="345"/>
      <c r="J85" s="345"/>
      <c r="K85" s="346"/>
      <c r="L85" s="38"/>
      <c r="M85" s="38"/>
      <c r="N85" s="38"/>
      <c r="O85" s="43" t="s">
        <v>91</v>
      </c>
      <c r="P85" s="30" t="s">
        <v>88</v>
      </c>
      <c r="Q85" s="340">
        <f>'НР 910.00.010-024'!P96</f>
        <v>0</v>
      </c>
      <c r="R85" s="341"/>
      <c r="S85" s="341"/>
      <c r="T85" s="341"/>
      <c r="U85" s="341"/>
      <c r="V85" s="342"/>
    </row>
    <row r="86" spans="1:22" ht="6.75" customHeight="1" thickBot="1">
      <c r="A86" s="47"/>
      <c r="B86" s="117"/>
      <c r="C86" s="178"/>
      <c r="D86" s="179"/>
      <c r="E86" s="179"/>
      <c r="F86" s="179"/>
      <c r="G86" s="179"/>
      <c r="H86" s="179"/>
      <c r="I86" s="179"/>
      <c r="J86" s="179"/>
      <c r="K86" s="179"/>
      <c r="L86" s="38"/>
      <c r="M86" s="38"/>
      <c r="N86" s="38"/>
      <c r="O86" s="43"/>
      <c r="P86" s="116"/>
      <c r="Q86" s="179"/>
      <c r="R86" s="179"/>
      <c r="S86" s="179"/>
      <c r="T86" s="179"/>
      <c r="U86" s="179"/>
      <c r="V86" s="180"/>
    </row>
    <row r="87" spans="1:22" ht="21" customHeight="1" thickBot="1">
      <c r="A87" s="47" t="s">
        <v>80</v>
      </c>
      <c r="B87" s="29" t="s">
        <v>83</v>
      </c>
      <c r="C87" s="587">
        <f>'НР 910.00.010-024'!M96</f>
        <v>0</v>
      </c>
      <c r="D87" s="588"/>
      <c r="E87" s="588"/>
      <c r="F87" s="588"/>
      <c r="G87" s="588"/>
      <c r="H87" s="588"/>
      <c r="I87" s="588"/>
      <c r="J87" s="588"/>
      <c r="K87" s="589"/>
      <c r="L87" s="335" t="s">
        <v>85</v>
      </c>
      <c r="M87" s="335"/>
      <c r="N87" s="335"/>
      <c r="O87" s="336"/>
      <c r="P87" s="30" t="s">
        <v>89</v>
      </c>
      <c r="Q87" s="340">
        <f>C83+C85+C87+Q81+Q83+Q85</f>
        <v>0</v>
      </c>
      <c r="R87" s="341"/>
      <c r="S87" s="341"/>
      <c r="T87" s="341"/>
      <c r="U87" s="341"/>
      <c r="V87" s="342"/>
    </row>
    <row r="88" spans="1:22" ht="21" customHeight="1" thickBot="1">
      <c r="A88" s="47"/>
      <c r="B88" s="43"/>
      <c r="C88" s="36"/>
      <c r="D88" s="36"/>
      <c r="E88" s="36"/>
      <c r="F88" s="36"/>
      <c r="G88" s="36"/>
      <c r="H88" s="36"/>
      <c r="I88" s="36"/>
      <c r="J88" s="36"/>
      <c r="K88" s="38"/>
      <c r="L88" s="38"/>
      <c r="M88" s="38"/>
      <c r="N88" s="38"/>
      <c r="O88" s="38"/>
      <c r="P88" s="33"/>
      <c r="Q88" s="179"/>
      <c r="R88" s="179"/>
      <c r="S88" s="179"/>
      <c r="T88" s="179"/>
      <c r="U88" s="179"/>
      <c r="V88" s="180"/>
    </row>
    <row r="89" spans="1:22" ht="18" customHeight="1" thickBot="1">
      <c r="A89" s="413" t="s">
        <v>55</v>
      </c>
      <c r="B89" s="414"/>
      <c r="C89" s="426" t="s">
        <v>92</v>
      </c>
      <c r="D89" s="419"/>
      <c r="E89" s="419"/>
      <c r="F89" s="419"/>
      <c r="G89" s="419"/>
      <c r="H89" s="419"/>
      <c r="I89" s="419"/>
      <c r="J89" s="419"/>
      <c r="K89" s="419"/>
      <c r="L89" s="419"/>
      <c r="M89" s="38"/>
      <c r="N89" s="38"/>
      <c r="O89" s="43" t="s">
        <v>84</v>
      </c>
      <c r="P89" s="30" t="s">
        <v>86</v>
      </c>
      <c r="Q89" s="337"/>
      <c r="R89" s="338"/>
      <c r="S89" s="338"/>
      <c r="T89" s="338"/>
      <c r="U89" s="338"/>
      <c r="V89" s="339"/>
    </row>
    <row r="90" spans="1:22" ht="9" customHeight="1" thickBot="1">
      <c r="A90" s="134"/>
      <c r="B90" s="43"/>
      <c r="C90" s="36"/>
      <c r="D90" s="36"/>
      <c r="E90" s="36"/>
      <c r="F90" s="36"/>
      <c r="G90" s="36"/>
      <c r="H90" s="36"/>
      <c r="I90" s="36"/>
      <c r="J90" s="36"/>
      <c r="K90" s="38"/>
      <c r="L90" s="38"/>
      <c r="M90" s="38"/>
      <c r="N90" s="38"/>
      <c r="O90" s="43"/>
      <c r="P90" s="116"/>
      <c r="Q90" s="181"/>
      <c r="R90" s="181"/>
      <c r="S90" s="181"/>
      <c r="T90" s="181"/>
      <c r="U90" s="181"/>
      <c r="V90" s="182"/>
    </row>
    <row r="91" spans="1:22" ht="18.75" customHeight="1" thickBot="1">
      <c r="A91" s="47" t="s">
        <v>78</v>
      </c>
      <c r="B91" s="29" t="s">
        <v>81</v>
      </c>
      <c r="C91" s="332"/>
      <c r="D91" s="333"/>
      <c r="E91" s="333"/>
      <c r="F91" s="333"/>
      <c r="G91" s="333"/>
      <c r="H91" s="333"/>
      <c r="I91" s="333"/>
      <c r="J91" s="333"/>
      <c r="K91" s="334"/>
      <c r="L91" s="38"/>
      <c r="M91" s="38"/>
      <c r="N91" s="38"/>
      <c r="O91" s="43" t="s">
        <v>90</v>
      </c>
      <c r="P91" s="30" t="s">
        <v>87</v>
      </c>
      <c r="Q91" s="337"/>
      <c r="R91" s="338"/>
      <c r="S91" s="338"/>
      <c r="T91" s="338"/>
      <c r="U91" s="338"/>
      <c r="V91" s="339"/>
    </row>
    <row r="92" spans="1:22" ht="9" customHeight="1" thickBot="1">
      <c r="A92" s="47"/>
      <c r="B92" s="117"/>
      <c r="C92" s="183"/>
      <c r="D92" s="181"/>
      <c r="E92" s="181"/>
      <c r="F92" s="181"/>
      <c r="G92" s="181"/>
      <c r="H92" s="181"/>
      <c r="I92" s="181"/>
      <c r="J92" s="181"/>
      <c r="K92" s="181"/>
      <c r="L92" s="38"/>
      <c r="M92" s="38"/>
      <c r="N92" s="38"/>
      <c r="O92" s="43"/>
      <c r="P92" s="116"/>
      <c r="Q92" s="181"/>
      <c r="R92" s="181"/>
      <c r="S92" s="181"/>
      <c r="T92" s="181"/>
      <c r="U92" s="181"/>
      <c r="V92" s="182"/>
    </row>
    <row r="93" spans="1:22" ht="21" customHeight="1" thickBot="1">
      <c r="A93" s="47" t="s">
        <v>79</v>
      </c>
      <c r="B93" s="31" t="s">
        <v>82</v>
      </c>
      <c r="C93" s="332"/>
      <c r="D93" s="333"/>
      <c r="E93" s="333"/>
      <c r="F93" s="333"/>
      <c r="G93" s="333"/>
      <c r="H93" s="333"/>
      <c r="I93" s="333"/>
      <c r="J93" s="333"/>
      <c r="K93" s="334"/>
      <c r="L93" s="38"/>
      <c r="M93" s="38"/>
      <c r="N93" s="38"/>
      <c r="O93" s="43" t="s">
        <v>91</v>
      </c>
      <c r="P93" s="30" t="s">
        <v>88</v>
      </c>
      <c r="Q93" s="337"/>
      <c r="R93" s="338"/>
      <c r="S93" s="338"/>
      <c r="T93" s="338"/>
      <c r="U93" s="338"/>
      <c r="V93" s="339"/>
    </row>
    <row r="94" spans="1:22" ht="6.75" customHeight="1" thickBot="1">
      <c r="A94" s="47"/>
      <c r="B94" s="117"/>
      <c r="C94" s="183"/>
      <c r="D94" s="181"/>
      <c r="E94" s="181"/>
      <c r="F94" s="181"/>
      <c r="G94" s="181"/>
      <c r="H94" s="181"/>
      <c r="I94" s="181"/>
      <c r="J94" s="181"/>
      <c r="K94" s="181"/>
      <c r="L94" s="38"/>
      <c r="M94" s="38"/>
      <c r="N94" s="38"/>
      <c r="O94" s="43"/>
      <c r="P94" s="116"/>
      <c r="Q94" s="181"/>
      <c r="R94" s="181"/>
      <c r="S94" s="181"/>
      <c r="T94" s="181"/>
      <c r="U94" s="181"/>
      <c r="V94" s="182"/>
    </row>
    <row r="95" spans="1:22" ht="19.5" customHeight="1" thickBot="1">
      <c r="A95" s="47" t="s">
        <v>80</v>
      </c>
      <c r="B95" s="29" t="s">
        <v>83</v>
      </c>
      <c r="C95" s="332"/>
      <c r="D95" s="333"/>
      <c r="E95" s="333"/>
      <c r="F95" s="333"/>
      <c r="G95" s="333"/>
      <c r="H95" s="333"/>
      <c r="I95" s="333"/>
      <c r="J95" s="333"/>
      <c r="K95" s="334"/>
      <c r="L95" s="335" t="s">
        <v>85</v>
      </c>
      <c r="M95" s="335"/>
      <c r="N95" s="335"/>
      <c r="O95" s="336"/>
      <c r="P95" s="30" t="s">
        <v>89</v>
      </c>
      <c r="Q95" s="337">
        <f>C91+C93+C95+Q89+Q91+Q93</f>
        <v>0</v>
      </c>
      <c r="R95" s="338"/>
      <c r="S95" s="338"/>
      <c r="T95" s="338"/>
      <c r="U95" s="338"/>
      <c r="V95" s="339"/>
    </row>
    <row r="96" spans="1:22" ht="11.25" customHeight="1" thickBot="1">
      <c r="A96" s="47"/>
      <c r="B96" s="43"/>
      <c r="C96" s="36"/>
      <c r="D96" s="36"/>
      <c r="E96" s="36"/>
      <c r="F96" s="36"/>
      <c r="G96" s="36"/>
      <c r="H96" s="36"/>
      <c r="I96" s="36"/>
      <c r="J96" s="36"/>
      <c r="K96" s="38"/>
      <c r="L96" s="38"/>
      <c r="M96" s="38"/>
      <c r="N96" s="38"/>
      <c r="O96" s="38"/>
      <c r="P96" s="33"/>
      <c r="Q96" s="33"/>
      <c r="R96" s="33"/>
      <c r="S96" s="33"/>
      <c r="T96" s="33"/>
      <c r="U96" s="33"/>
      <c r="V96" s="130"/>
    </row>
    <row r="97" spans="1:22" ht="27" customHeight="1" thickBot="1">
      <c r="A97" s="550" t="s">
        <v>106</v>
      </c>
      <c r="B97" s="551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3"/>
    </row>
    <row r="98" spans="1:22" ht="14.25" customHeight="1" thickBot="1">
      <c r="A98" s="510"/>
      <c r="B98" s="511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38"/>
      <c r="N98" s="38"/>
      <c r="O98" s="38"/>
      <c r="P98" s="554"/>
      <c r="Q98" s="432"/>
      <c r="R98" s="432"/>
      <c r="S98" s="432"/>
      <c r="T98" s="432"/>
      <c r="U98" s="432"/>
      <c r="V98" s="433"/>
    </row>
    <row r="99" spans="1:22" ht="23.25" customHeight="1" thickBot="1">
      <c r="A99" s="413" t="s">
        <v>57</v>
      </c>
      <c r="B99" s="414"/>
      <c r="C99" s="426" t="s">
        <v>56</v>
      </c>
      <c r="D99" s="419"/>
      <c r="E99" s="419"/>
      <c r="F99" s="419"/>
      <c r="G99" s="419"/>
      <c r="H99" s="419"/>
      <c r="I99" s="419"/>
      <c r="J99" s="419"/>
      <c r="K99" s="419"/>
      <c r="L99" s="419"/>
      <c r="M99" s="38"/>
      <c r="N99" s="38"/>
      <c r="O99" s="43" t="s">
        <v>84</v>
      </c>
      <c r="P99" s="30" t="s">
        <v>86</v>
      </c>
      <c r="Q99" s="343" t="e">
        <f>'НР 910.00.010-024'!N72</f>
        <v>#DIV/0!</v>
      </c>
      <c r="R99" s="341"/>
      <c r="S99" s="341"/>
      <c r="T99" s="341"/>
      <c r="U99" s="341"/>
      <c r="V99" s="342"/>
    </row>
    <row r="100" spans="1:22" ht="9" customHeight="1" thickBot="1">
      <c r="A100" s="47"/>
      <c r="B100" s="43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8"/>
      <c r="N100" s="38"/>
      <c r="O100" s="43"/>
      <c r="P100" s="116"/>
      <c r="Q100" s="179"/>
      <c r="R100" s="179"/>
      <c r="S100" s="179"/>
      <c r="T100" s="179"/>
      <c r="U100" s="179"/>
      <c r="V100" s="180"/>
    </row>
    <row r="101" spans="1:22" ht="21" customHeight="1" thickBot="1">
      <c r="A101" s="47" t="s">
        <v>78</v>
      </c>
      <c r="B101" s="29" t="s">
        <v>81</v>
      </c>
      <c r="C101" s="344" t="e">
        <f>'НР 910.00.010-024'!K72</f>
        <v>#DIV/0!</v>
      </c>
      <c r="D101" s="345"/>
      <c r="E101" s="345"/>
      <c r="F101" s="345"/>
      <c r="G101" s="345"/>
      <c r="H101" s="345"/>
      <c r="I101" s="345"/>
      <c r="J101" s="345"/>
      <c r="K101" s="346"/>
      <c r="L101" s="38"/>
      <c r="M101" s="38"/>
      <c r="N101" s="38"/>
      <c r="O101" s="43" t="s">
        <v>90</v>
      </c>
      <c r="P101" s="30" t="s">
        <v>87</v>
      </c>
      <c r="Q101" s="343" t="e">
        <f>'НР 910.00.010-024'!O72</f>
        <v>#DIV/0!</v>
      </c>
      <c r="R101" s="341"/>
      <c r="S101" s="341"/>
      <c r="T101" s="341"/>
      <c r="U101" s="341"/>
      <c r="V101" s="342"/>
    </row>
    <row r="102" spans="1:22" ht="8.25" customHeight="1" thickBot="1">
      <c r="A102" s="47"/>
      <c r="B102" s="117"/>
      <c r="C102" s="178"/>
      <c r="D102" s="179"/>
      <c r="E102" s="179"/>
      <c r="F102" s="179"/>
      <c r="G102" s="179"/>
      <c r="H102" s="179"/>
      <c r="I102" s="179"/>
      <c r="J102" s="179"/>
      <c r="K102" s="179"/>
      <c r="L102" s="38"/>
      <c r="M102" s="38"/>
      <c r="N102" s="38"/>
      <c r="O102" s="43"/>
      <c r="P102" s="116"/>
      <c r="Q102" s="179"/>
      <c r="R102" s="179"/>
      <c r="S102" s="179"/>
      <c r="T102" s="179"/>
      <c r="U102" s="179"/>
      <c r="V102" s="180"/>
    </row>
    <row r="103" spans="1:22" ht="21" customHeight="1" thickBot="1">
      <c r="A103" s="47" t="s">
        <v>79</v>
      </c>
      <c r="B103" s="31" t="s">
        <v>82</v>
      </c>
      <c r="C103" s="344" t="e">
        <f>'НР 910.00.010-024'!L72</f>
        <v>#DIV/0!</v>
      </c>
      <c r="D103" s="345"/>
      <c r="E103" s="345"/>
      <c r="F103" s="345"/>
      <c r="G103" s="345"/>
      <c r="H103" s="345"/>
      <c r="I103" s="345"/>
      <c r="J103" s="345"/>
      <c r="K103" s="346"/>
      <c r="L103" s="38"/>
      <c r="M103" s="38"/>
      <c r="N103" s="38"/>
      <c r="O103" s="43" t="s">
        <v>91</v>
      </c>
      <c r="P103" s="30" t="s">
        <v>88</v>
      </c>
      <c r="Q103" s="343" t="e">
        <f>'НР 910.00.010-024'!P72</f>
        <v>#DIV/0!</v>
      </c>
      <c r="R103" s="341"/>
      <c r="S103" s="341"/>
      <c r="T103" s="341"/>
      <c r="U103" s="341"/>
      <c r="V103" s="342"/>
    </row>
    <row r="104" spans="1:22" ht="7.5" customHeight="1" thickBot="1">
      <c r="A104" s="47"/>
      <c r="B104" s="117"/>
      <c r="C104" s="178"/>
      <c r="D104" s="179"/>
      <c r="E104" s="179"/>
      <c r="F104" s="179"/>
      <c r="G104" s="179"/>
      <c r="H104" s="179"/>
      <c r="I104" s="179"/>
      <c r="J104" s="179"/>
      <c r="K104" s="179"/>
      <c r="L104" s="38"/>
      <c r="M104" s="38"/>
      <c r="N104" s="38"/>
      <c r="O104" s="43"/>
      <c r="P104" s="116"/>
      <c r="Q104" s="179"/>
      <c r="R104" s="179"/>
      <c r="S104" s="179"/>
      <c r="T104" s="179"/>
      <c r="U104" s="179"/>
      <c r="V104" s="180"/>
    </row>
    <row r="105" spans="1:22" ht="19.5" customHeight="1" thickBot="1">
      <c r="A105" s="47" t="s">
        <v>80</v>
      </c>
      <c r="B105" s="29" t="s">
        <v>83</v>
      </c>
      <c r="C105" s="344" t="e">
        <f>'НР 910.00.010-024'!M72</f>
        <v>#DIV/0!</v>
      </c>
      <c r="D105" s="345"/>
      <c r="E105" s="345"/>
      <c r="F105" s="345"/>
      <c r="G105" s="345"/>
      <c r="H105" s="345"/>
      <c r="I105" s="345"/>
      <c r="J105" s="345"/>
      <c r="K105" s="346"/>
      <c r="L105" s="335" t="s">
        <v>85</v>
      </c>
      <c r="M105" s="335"/>
      <c r="N105" s="335"/>
      <c r="O105" s="336"/>
      <c r="P105" s="30" t="s">
        <v>89</v>
      </c>
      <c r="Q105" s="340" t="e">
        <f>C101+C103+C105+Q99+Q101+Q103</f>
        <v>#DIV/0!</v>
      </c>
      <c r="R105" s="341"/>
      <c r="S105" s="341"/>
      <c r="T105" s="341"/>
      <c r="U105" s="341"/>
      <c r="V105" s="342"/>
    </row>
    <row r="106" spans="1:22" ht="19.5" customHeight="1" thickBot="1">
      <c r="A106" s="47"/>
      <c r="B106" s="43"/>
      <c r="C106" s="36"/>
      <c r="D106" s="36"/>
      <c r="E106" s="36"/>
      <c r="F106" s="36"/>
      <c r="G106" s="36"/>
      <c r="H106" s="36"/>
      <c r="I106" s="36"/>
      <c r="J106" s="36"/>
      <c r="K106" s="38"/>
      <c r="L106" s="38"/>
      <c r="M106" s="38"/>
      <c r="N106" s="38"/>
      <c r="O106" s="38"/>
      <c r="P106" s="33"/>
      <c r="Q106" s="179"/>
      <c r="R106" s="179"/>
      <c r="S106" s="179"/>
      <c r="T106" s="179"/>
      <c r="U106" s="179"/>
      <c r="V106" s="180"/>
    </row>
    <row r="107" spans="1:22" ht="21.75" customHeight="1" thickBot="1">
      <c r="A107" s="330" t="s">
        <v>58</v>
      </c>
      <c r="B107" s="331"/>
      <c r="C107" s="426" t="s">
        <v>168</v>
      </c>
      <c r="D107" s="419"/>
      <c r="E107" s="419"/>
      <c r="F107" s="419"/>
      <c r="G107" s="419"/>
      <c r="H107" s="419"/>
      <c r="I107" s="419"/>
      <c r="J107" s="419"/>
      <c r="K107" s="419"/>
      <c r="L107" s="419"/>
      <c r="M107" s="38"/>
      <c r="N107" s="38"/>
      <c r="O107" s="43" t="s">
        <v>84</v>
      </c>
      <c r="P107" s="30" t="s">
        <v>86</v>
      </c>
      <c r="Q107" s="343" t="e">
        <f>'НР 910.00.010-024'!N77</f>
        <v>#DIV/0!</v>
      </c>
      <c r="R107" s="341"/>
      <c r="S107" s="341"/>
      <c r="T107" s="341"/>
      <c r="U107" s="341"/>
      <c r="V107" s="342"/>
    </row>
    <row r="108" spans="1:22" ht="6.75" customHeight="1" thickBot="1">
      <c r="A108" s="134"/>
      <c r="B108" s="43"/>
      <c r="C108" s="36"/>
      <c r="D108" s="36"/>
      <c r="E108" s="36"/>
      <c r="F108" s="36"/>
      <c r="G108" s="36"/>
      <c r="H108" s="36"/>
      <c r="I108" s="36"/>
      <c r="J108" s="36"/>
      <c r="K108" s="38"/>
      <c r="L108" s="38"/>
      <c r="M108" s="38"/>
      <c r="N108" s="38"/>
      <c r="O108" s="43"/>
      <c r="P108" s="116"/>
      <c r="Q108" s="179"/>
      <c r="R108" s="179"/>
      <c r="S108" s="179"/>
      <c r="T108" s="179"/>
      <c r="U108" s="179"/>
      <c r="V108" s="180"/>
    </row>
    <row r="109" spans="1:22" ht="18.75" customHeight="1" thickBot="1">
      <c r="A109" s="47" t="s">
        <v>78</v>
      </c>
      <c r="B109" s="29" t="s">
        <v>81</v>
      </c>
      <c r="C109" s="344" t="e">
        <f>'НР 910.00.010-024'!K77</f>
        <v>#DIV/0!</v>
      </c>
      <c r="D109" s="345"/>
      <c r="E109" s="345"/>
      <c r="F109" s="345"/>
      <c r="G109" s="345"/>
      <c r="H109" s="345"/>
      <c r="I109" s="345"/>
      <c r="J109" s="345"/>
      <c r="K109" s="346"/>
      <c r="L109" s="38"/>
      <c r="M109" s="38"/>
      <c r="N109" s="38"/>
      <c r="O109" s="43" t="s">
        <v>90</v>
      </c>
      <c r="P109" s="30" t="s">
        <v>87</v>
      </c>
      <c r="Q109" s="343" t="e">
        <f>'НР 910.00.010-024'!O77</f>
        <v>#DIV/0!</v>
      </c>
      <c r="R109" s="341"/>
      <c r="S109" s="341"/>
      <c r="T109" s="341"/>
      <c r="U109" s="341"/>
      <c r="V109" s="342"/>
    </row>
    <row r="110" spans="1:22" ht="9" customHeight="1" thickBot="1">
      <c r="A110" s="47"/>
      <c r="B110" s="117"/>
      <c r="C110" s="178"/>
      <c r="D110" s="179"/>
      <c r="E110" s="179"/>
      <c r="F110" s="179"/>
      <c r="G110" s="179"/>
      <c r="H110" s="179"/>
      <c r="I110" s="179"/>
      <c r="J110" s="179"/>
      <c r="K110" s="179"/>
      <c r="L110" s="38"/>
      <c r="M110" s="38"/>
      <c r="N110" s="38"/>
      <c r="O110" s="43"/>
      <c r="P110" s="116"/>
      <c r="Q110" s="179"/>
      <c r="R110" s="179"/>
      <c r="S110" s="179"/>
      <c r="T110" s="179"/>
      <c r="U110" s="179"/>
      <c r="V110" s="180"/>
    </row>
    <row r="111" spans="1:22" ht="21" customHeight="1" thickBot="1">
      <c r="A111" s="47" t="s">
        <v>79</v>
      </c>
      <c r="B111" s="31" t="s">
        <v>82</v>
      </c>
      <c r="C111" s="344" t="e">
        <f>'НР 910.00.010-024'!L77</f>
        <v>#DIV/0!</v>
      </c>
      <c r="D111" s="345"/>
      <c r="E111" s="345"/>
      <c r="F111" s="345"/>
      <c r="G111" s="345"/>
      <c r="H111" s="345"/>
      <c r="I111" s="345"/>
      <c r="J111" s="345"/>
      <c r="K111" s="346"/>
      <c r="L111" s="38"/>
      <c r="M111" s="38"/>
      <c r="N111" s="38"/>
      <c r="O111" s="43" t="s">
        <v>91</v>
      </c>
      <c r="P111" s="30" t="s">
        <v>88</v>
      </c>
      <c r="Q111" s="343" t="e">
        <f>'НР 910.00.010-024'!P77</f>
        <v>#DIV/0!</v>
      </c>
      <c r="R111" s="341"/>
      <c r="S111" s="341"/>
      <c r="T111" s="341"/>
      <c r="U111" s="341"/>
      <c r="V111" s="342"/>
    </row>
    <row r="112" spans="1:22" ht="9" customHeight="1" thickBot="1">
      <c r="A112" s="47"/>
      <c r="B112" s="117"/>
      <c r="C112" s="178"/>
      <c r="D112" s="179"/>
      <c r="E112" s="179"/>
      <c r="F112" s="179"/>
      <c r="G112" s="179"/>
      <c r="H112" s="179"/>
      <c r="I112" s="179"/>
      <c r="J112" s="179"/>
      <c r="K112" s="179"/>
      <c r="L112" s="38"/>
      <c r="M112" s="38"/>
      <c r="N112" s="38"/>
      <c r="O112" s="43"/>
      <c r="P112" s="116"/>
      <c r="Q112" s="179"/>
      <c r="R112" s="179"/>
      <c r="S112" s="179"/>
      <c r="T112" s="179"/>
      <c r="U112" s="179"/>
      <c r="V112" s="180"/>
    </row>
    <row r="113" spans="1:22" ht="21" customHeight="1" thickBot="1">
      <c r="A113" s="47" t="s">
        <v>80</v>
      </c>
      <c r="B113" s="29" t="s">
        <v>83</v>
      </c>
      <c r="C113" s="344" t="e">
        <f>'НР 910.00.010-024'!M77</f>
        <v>#DIV/0!</v>
      </c>
      <c r="D113" s="345"/>
      <c r="E113" s="345"/>
      <c r="F113" s="345"/>
      <c r="G113" s="345"/>
      <c r="H113" s="345"/>
      <c r="I113" s="345"/>
      <c r="J113" s="345"/>
      <c r="K113" s="346"/>
      <c r="L113" s="335" t="s">
        <v>85</v>
      </c>
      <c r="M113" s="335"/>
      <c r="N113" s="335"/>
      <c r="O113" s="336"/>
      <c r="P113" s="30" t="s">
        <v>89</v>
      </c>
      <c r="Q113" s="343" t="e">
        <f>C109+C111+C113+Q107+Q109+Q111</f>
        <v>#DIV/0!</v>
      </c>
      <c r="R113" s="341"/>
      <c r="S113" s="341"/>
      <c r="T113" s="341"/>
      <c r="U113" s="341"/>
      <c r="V113" s="342"/>
    </row>
    <row r="114" spans="1:22" ht="22.5" customHeight="1" thickBot="1">
      <c r="A114" s="47"/>
      <c r="B114" s="43"/>
      <c r="C114" s="36"/>
      <c r="D114" s="36"/>
      <c r="E114" s="36"/>
      <c r="F114" s="36"/>
      <c r="G114" s="36"/>
      <c r="H114" s="36"/>
      <c r="I114" s="36"/>
      <c r="J114" s="36"/>
      <c r="K114" s="38"/>
      <c r="L114" s="38"/>
      <c r="M114" s="38"/>
      <c r="N114" s="38"/>
      <c r="O114" s="38"/>
      <c r="P114" s="33"/>
      <c r="Q114" s="179"/>
      <c r="R114" s="179"/>
      <c r="S114" s="179"/>
      <c r="T114" s="179"/>
      <c r="U114" s="179"/>
      <c r="V114" s="180"/>
    </row>
    <row r="115" spans="1:22" ht="21.75" customHeight="1" thickBot="1">
      <c r="A115" s="413" t="s">
        <v>59</v>
      </c>
      <c r="B115" s="414"/>
      <c r="C115" s="349" t="s">
        <v>93</v>
      </c>
      <c r="D115" s="350"/>
      <c r="E115" s="350"/>
      <c r="F115" s="350"/>
      <c r="G115" s="350"/>
      <c r="H115" s="350"/>
      <c r="I115" s="350"/>
      <c r="J115" s="350"/>
      <c r="K115" s="350"/>
      <c r="L115" s="350"/>
      <c r="M115" s="38"/>
      <c r="N115" s="38"/>
      <c r="O115" s="43" t="s">
        <v>84</v>
      </c>
      <c r="P115" s="30" t="s">
        <v>86</v>
      </c>
      <c r="Q115" s="343">
        <f>'НР 910.00.010-024'!N45</f>
        <v>0</v>
      </c>
      <c r="R115" s="341"/>
      <c r="S115" s="341"/>
      <c r="T115" s="341"/>
      <c r="U115" s="341"/>
      <c r="V115" s="342"/>
    </row>
    <row r="116" spans="1:22" ht="9" customHeight="1" thickBot="1">
      <c r="A116" s="134"/>
      <c r="B116" s="43"/>
      <c r="C116" s="36"/>
      <c r="D116" s="36"/>
      <c r="E116" s="36"/>
      <c r="F116" s="36"/>
      <c r="G116" s="36"/>
      <c r="H116" s="36"/>
      <c r="I116" s="36"/>
      <c r="J116" s="36"/>
      <c r="K116" s="38"/>
      <c r="L116" s="38"/>
      <c r="M116" s="38"/>
      <c r="N116" s="38"/>
      <c r="O116" s="43"/>
      <c r="P116" s="116"/>
      <c r="Q116" s="179"/>
      <c r="R116" s="179"/>
      <c r="S116" s="179"/>
      <c r="T116" s="179"/>
      <c r="U116" s="179"/>
      <c r="V116" s="180"/>
    </row>
    <row r="117" spans="1:22" ht="21" customHeight="1" thickBot="1">
      <c r="A117" s="47" t="s">
        <v>78</v>
      </c>
      <c r="B117" s="29" t="s">
        <v>81</v>
      </c>
      <c r="C117" s="344">
        <f>'НР 910.00.010-024'!K45</f>
        <v>0</v>
      </c>
      <c r="D117" s="345"/>
      <c r="E117" s="345"/>
      <c r="F117" s="345"/>
      <c r="G117" s="345"/>
      <c r="H117" s="345"/>
      <c r="I117" s="345"/>
      <c r="J117" s="345"/>
      <c r="K117" s="346"/>
      <c r="L117" s="38"/>
      <c r="M117" s="38"/>
      <c r="N117" s="38"/>
      <c r="O117" s="43" t="s">
        <v>90</v>
      </c>
      <c r="P117" s="30" t="s">
        <v>87</v>
      </c>
      <c r="Q117" s="343">
        <f>'НР 910.00.010-024'!O45</f>
        <v>0</v>
      </c>
      <c r="R117" s="341"/>
      <c r="S117" s="341"/>
      <c r="T117" s="341"/>
      <c r="U117" s="341"/>
      <c r="V117" s="342"/>
    </row>
    <row r="118" spans="1:22" ht="9" customHeight="1" thickBot="1">
      <c r="A118" s="47"/>
      <c r="B118" s="117"/>
      <c r="C118" s="178"/>
      <c r="D118" s="179"/>
      <c r="E118" s="179"/>
      <c r="F118" s="179"/>
      <c r="G118" s="179"/>
      <c r="H118" s="179"/>
      <c r="I118" s="179"/>
      <c r="J118" s="179"/>
      <c r="K118" s="179"/>
      <c r="L118" s="38"/>
      <c r="M118" s="38"/>
      <c r="N118" s="38"/>
      <c r="O118" s="43"/>
      <c r="P118" s="116"/>
      <c r="Q118" s="179"/>
      <c r="R118" s="179"/>
      <c r="S118" s="179"/>
      <c r="T118" s="179"/>
      <c r="U118" s="179"/>
      <c r="V118" s="180"/>
    </row>
    <row r="119" spans="1:22" ht="20.25" customHeight="1" thickBot="1">
      <c r="A119" s="47" t="s">
        <v>79</v>
      </c>
      <c r="B119" s="31" t="s">
        <v>82</v>
      </c>
      <c r="C119" s="344">
        <f>'НР 910.00.010-024'!L45</f>
        <v>0</v>
      </c>
      <c r="D119" s="345"/>
      <c r="E119" s="345"/>
      <c r="F119" s="345"/>
      <c r="G119" s="345"/>
      <c r="H119" s="345"/>
      <c r="I119" s="345"/>
      <c r="J119" s="345"/>
      <c r="K119" s="346"/>
      <c r="L119" s="38"/>
      <c r="M119" s="38"/>
      <c r="N119" s="38"/>
      <c r="O119" s="43" t="s">
        <v>91</v>
      </c>
      <c r="P119" s="30" t="s">
        <v>88</v>
      </c>
      <c r="Q119" s="343">
        <f>'НР 910.00.010-024'!P45</f>
        <v>0</v>
      </c>
      <c r="R119" s="341"/>
      <c r="S119" s="341"/>
      <c r="T119" s="341"/>
      <c r="U119" s="341"/>
      <c r="V119" s="342"/>
    </row>
    <row r="120" spans="1:22" ht="8.25" customHeight="1" thickBot="1">
      <c r="A120" s="47"/>
      <c r="B120" s="117"/>
      <c r="C120" s="178"/>
      <c r="D120" s="179"/>
      <c r="E120" s="179"/>
      <c r="F120" s="179"/>
      <c r="G120" s="179"/>
      <c r="H120" s="179"/>
      <c r="I120" s="179"/>
      <c r="J120" s="179"/>
      <c r="K120" s="179"/>
      <c r="L120" s="38"/>
      <c r="M120" s="38"/>
      <c r="N120" s="38"/>
      <c r="O120" s="43"/>
      <c r="P120" s="116"/>
      <c r="Q120" s="179"/>
      <c r="R120" s="179"/>
      <c r="S120" s="179"/>
      <c r="T120" s="179"/>
      <c r="U120" s="179"/>
      <c r="V120" s="180"/>
    </row>
    <row r="121" spans="1:22" ht="21" customHeight="1" thickBot="1">
      <c r="A121" s="47" t="s">
        <v>80</v>
      </c>
      <c r="B121" s="29" t="s">
        <v>83</v>
      </c>
      <c r="C121" s="344">
        <f>'НР 910.00.010-024'!M45</f>
        <v>0</v>
      </c>
      <c r="D121" s="345"/>
      <c r="E121" s="345"/>
      <c r="F121" s="345"/>
      <c r="G121" s="345"/>
      <c r="H121" s="345"/>
      <c r="I121" s="345"/>
      <c r="J121" s="345"/>
      <c r="K121" s="346"/>
      <c r="L121" s="335" t="s">
        <v>85</v>
      </c>
      <c r="M121" s="335"/>
      <c r="N121" s="335"/>
      <c r="O121" s="336"/>
      <c r="P121" s="30" t="s">
        <v>89</v>
      </c>
      <c r="Q121" s="340">
        <f>C117+C119+C121+Q115+Q117+Q119</f>
        <v>0</v>
      </c>
      <c r="R121" s="341"/>
      <c r="S121" s="341"/>
      <c r="T121" s="341"/>
      <c r="U121" s="341"/>
      <c r="V121" s="342"/>
    </row>
    <row r="122" spans="1:22" ht="21.75" customHeight="1">
      <c r="A122" s="47"/>
      <c r="B122" s="43"/>
      <c r="C122" s="36"/>
      <c r="D122" s="36"/>
      <c r="E122" s="36"/>
      <c r="F122" s="36"/>
      <c r="G122" s="36"/>
      <c r="H122" s="36"/>
      <c r="I122" s="36"/>
      <c r="J122" s="36"/>
      <c r="K122" s="38"/>
      <c r="L122" s="38"/>
      <c r="M122" s="38"/>
      <c r="N122" s="38"/>
      <c r="O122" s="38"/>
      <c r="P122" s="33"/>
      <c r="Q122" s="33"/>
      <c r="R122" s="33"/>
      <c r="S122" s="33"/>
      <c r="T122" s="33"/>
      <c r="U122" s="33"/>
      <c r="V122" s="130"/>
    </row>
    <row r="123" spans="1:22" ht="21.75" customHeight="1">
      <c r="A123" s="47"/>
      <c r="B123" s="43"/>
      <c r="C123" s="36"/>
      <c r="D123" s="36"/>
      <c r="E123" s="36"/>
      <c r="F123" s="36"/>
      <c r="G123" s="36"/>
      <c r="H123" s="36"/>
      <c r="I123" s="36"/>
      <c r="J123" s="36"/>
      <c r="K123" s="38"/>
      <c r="L123" s="38"/>
      <c r="M123" s="38"/>
      <c r="N123" s="38"/>
      <c r="O123" s="38"/>
      <c r="P123" s="325" t="s">
        <v>107</v>
      </c>
      <c r="Q123" s="325"/>
      <c r="R123" s="325"/>
      <c r="S123" s="325"/>
      <c r="T123" s="325"/>
      <c r="U123" s="325"/>
      <c r="V123" s="326"/>
    </row>
    <row r="124" spans="1:22" ht="10.5" customHeight="1" thickBot="1">
      <c r="A124" s="510"/>
      <c r="B124" s="511"/>
      <c r="C124" s="419"/>
      <c r="D124" s="419"/>
      <c r="E124" s="419"/>
      <c r="F124" s="419"/>
      <c r="G124" s="419"/>
      <c r="H124" s="419"/>
      <c r="I124" s="419"/>
      <c r="J124" s="419"/>
      <c r="K124" s="26"/>
      <c r="L124" s="26"/>
      <c r="M124" s="45"/>
      <c r="N124" s="45"/>
      <c r="O124" s="45"/>
      <c r="P124" s="554"/>
      <c r="Q124" s="432"/>
      <c r="R124" s="432"/>
      <c r="S124" s="432"/>
      <c r="T124" s="432"/>
      <c r="U124" s="432"/>
      <c r="V124" s="433"/>
    </row>
    <row r="125" spans="1:22" ht="18.75" customHeight="1" thickBot="1">
      <c r="A125" s="413" t="s">
        <v>60</v>
      </c>
      <c r="B125" s="414"/>
      <c r="C125" s="419" t="s">
        <v>50</v>
      </c>
      <c r="D125" s="419"/>
      <c r="E125" s="419"/>
      <c r="F125" s="419"/>
      <c r="G125" s="419"/>
      <c r="H125" s="419"/>
      <c r="I125" s="419"/>
      <c r="J125" s="419"/>
      <c r="K125" s="38"/>
      <c r="L125" s="38"/>
      <c r="M125" s="38"/>
      <c r="N125" s="38"/>
      <c r="O125" s="43" t="s">
        <v>84</v>
      </c>
      <c r="P125" s="30" t="s">
        <v>86</v>
      </c>
      <c r="Q125" s="343">
        <f>'НР 910.00.010-024'!N46</f>
        <v>0</v>
      </c>
      <c r="R125" s="341"/>
      <c r="S125" s="341"/>
      <c r="T125" s="341"/>
      <c r="U125" s="341"/>
      <c r="V125" s="342"/>
    </row>
    <row r="126" spans="1:22" ht="9" customHeight="1" thickBot="1">
      <c r="A126" s="47"/>
      <c r="B126" s="43"/>
      <c r="C126" s="36"/>
      <c r="D126" s="36"/>
      <c r="E126" s="36"/>
      <c r="F126" s="36"/>
      <c r="G126" s="36"/>
      <c r="H126" s="36"/>
      <c r="I126" s="36"/>
      <c r="J126" s="36"/>
      <c r="K126" s="38"/>
      <c r="L126" s="38"/>
      <c r="M126" s="38"/>
      <c r="N126" s="38"/>
      <c r="O126" s="43"/>
      <c r="P126" s="116"/>
      <c r="Q126" s="179"/>
      <c r="R126" s="179"/>
      <c r="S126" s="179"/>
      <c r="T126" s="179"/>
      <c r="U126" s="179"/>
      <c r="V126" s="180"/>
    </row>
    <row r="127" spans="1:22" ht="19.5" customHeight="1" thickBot="1">
      <c r="A127" s="47" t="s">
        <v>78</v>
      </c>
      <c r="B127" s="29" t="s">
        <v>81</v>
      </c>
      <c r="C127" s="344">
        <f>'НР 910.00.010-024'!K46</f>
        <v>0</v>
      </c>
      <c r="D127" s="345"/>
      <c r="E127" s="345"/>
      <c r="F127" s="345"/>
      <c r="G127" s="345"/>
      <c r="H127" s="345"/>
      <c r="I127" s="345"/>
      <c r="J127" s="345"/>
      <c r="K127" s="346"/>
      <c r="L127" s="38"/>
      <c r="M127" s="38"/>
      <c r="N127" s="38"/>
      <c r="O127" s="43" t="s">
        <v>90</v>
      </c>
      <c r="P127" s="30" t="s">
        <v>87</v>
      </c>
      <c r="Q127" s="343">
        <f>'НР 910.00.010-024'!O46</f>
        <v>0</v>
      </c>
      <c r="R127" s="341"/>
      <c r="S127" s="341"/>
      <c r="T127" s="341"/>
      <c r="U127" s="341"/>
      <c r="V127" s="342"/>
    </row>
    <row r="128" spans="1:22" ht="8.25" customHeight="1" thickBot="1">
      <c r="A128" s="47"/>
      <c r="B128" s="117"/>
      <c r="C128" s="178"/>
      <c r="D128" s="179"/>
      <c r="E128" s="179"/>
      <c r="F128" s="179"/>
      <c r="G128" s="179"/>
      <c r="H128" s="179"/>
      <c r="I128" s="179"/>
      <c r="J128" s="179"/>
      <c r="K128" s="179"/>
      <c r="L128" s="38"/>
      <c r="M128" s="38"/>
      <c r="N128" s="38"/>
      <c r="O128" s="43"/>
      <c r="P128" s="116"/>
      <c r="Q128" s="179"/>
      <c r="R128" s="179"/>
      <c r="S128" s="179"/>
      <c r="T128" s="179"/>
      <c r="U128" s="179"/>
      <c r="V128" s="180"/>
    </row>
    <row r="129" spans="1:22" ht="19.5" customHeight="1" thickBot="1">
      <c r="A129" s="47" t="s">
        <v>79</v>
      </c>
      <c r="B129" s="31" t="s">
        <v>82</v>
      </c>
      <c r="C129" s="344">
        <f>'НР 910.00.010-024'!L46</f>
        <v>0</v>
      </c>
      <c r="D129" s="345"/>
      <c r="E129" s="345"/>
      <c r="F129" s="345"/>
      <c r="G129" s="345"/>
      <c r="H129" s="345"/>
      <c r="I129" s="345"/>
      <c r="J129" s="345"/>
      <c r="K129" s="346"/>
      <c r="L129" s="38"/>
      <c r="M129" s="38"/>
      <c r="N129" s="38"/>
      <c r="O129" s="43" t="s">
        <v>91</v>
      </c>
      <c r="P129" s="30" t="s">
        <v>88</v>
      </c>
      <c r="Q129" s="343">
        <f>'НР 910.00.010-024'!P46</f>
        <v>0</v>
      </c>
      <c r="R129" s="341"/>
      <c r="S129" s="341"/>
      <c r="T129" s="341"/>
      <c r="U129" s="341"/>
      <c r="V129" s="342"/>
    </row>
    <row r="130" spans="1:22" ht="8.25" customHeight="1" thickBot="1">
      <c r="A130" s="47"/>
      <c r="B130" s="117"/>
      <c r="C130" s="178"/>
      <c r="D130" s="179"/>
      <c r="E130" s="179"/>
      <c r="F130" s="179"/>
      <c r="G130" s="179"/>
      <c r="H130" s="179"/>
      <c r="I130" s="179"/>
      <c r="J130" s="179"/>
      <c r="K130" s="179"/>
      <c r="L130" s="38"/>
      <c r="M130" s="38"/>
      <c r="N130" s="38"/>
      <c r="O130" s="43"/>
      <c r="P130" s="116"/>
      <c r="Q130" s="179"/>
      <c r="R130" s="179"/>
      <c r="S130" s="179"/>
      <c r="T130" s="179"/>
      <c r="U130" s="179"/>
      <c r="V130" s="180"/>
    </row>
    <row r="131" spans="1:22" ht="16.5" customHeight="1" thickBot="1">
      <c r="A131" s="47" t="s">
        <v>80</v>
      </c>
      <c r="B131" s="29" t="s">
        <v>83</v>
      </c>
      <c r="C131" s="344">
        <f>'НР 910.00.010-024'!M46</f>
        <v>0</v>
      </c>
      <c r="D131" s="345"/>
      <c r="E131" s="345"/>
      <c r="F131" s="345"/>
      <c r="G131" s="345"/>
      <c r="H131" s="345"/>
      <c r="I131" s="345"/>
      <c r="J131" s="345"/>
      <c r="K131" s="346"/>
      <c r="L131" s="335" t="s">
        <v>85</v>
      </c>
      <c r="M131" s="335"/>
      <c r="N131" s="335"/>
      <c r="O131" s="336"/>
      <c r="P131" s="30" t="s">
        <v>89</v>
      </c>
      <c r="Q131" s="340">
        <f>C127+C129+C131+Q125+Q127+Q129</f>
        <v>0</v>
      </c>
      <c r="R131" s="341"/>
      <c r="S131" s="341"/>
      <c r="T131" s="341"/>
      <c r="U131" s="341"/>
      <c r="V131" s="342"/>
    </row>
    <row r="132" spans="1:22" ht="33" customHeight="1" thickBot="1">
      <c r="A132" s="47"/>
      <c r="B132" s="43"/>
      <c r="C132" s="36"/>
      <c r="D132" s="36"/>
      <c r="E132" s="36"/>
      <c r="F132" s="36"/>
      <c r="G132" s="36"/>
      <c r="H132" s="36"/>
      <c r="I132" s="36"/>
      <c r="J132" s="36"/>
      <c r="K132" s="38"/>
      <c r="L132" s="38"/>
      <c r="M132" s="38"/>
      <c r="N132" s="38"/>
      <c r="O132" s="38"/>
      <c r="P132" s="33"/>
      <c r="Q132" s="179"/>
      <c r="R132" s="179"/>
      <c r="S132" s="179"/>
      <c r="T132" s="179"/>
      <c r="U132" s="179"/>
      <c r="V132" s="180"/>
    </row>
    <row r="133" spans="1:22" ht="18.75" customHeight="1" thickBot="1">
      <c r="A133" s="413" t="s">
        <v>61</v>
      </c>
      <c r="B133" s="414"/>
      <c r="C133" s="347" t="s">
        <v>108</v>
      </c>
      <c r="D133" s="348"/>
      <c r="E133" s="348"/>
      <c r="F133" s="348"/>
      <c r="G133" s="348"/>
      <c r="H133" s="348"/>
      <c r="I133" s="348"/>
      <c r="J133" s="348"/>
      <c r="K133" s="348"/>
      <c r="L133" s="38"/>
      <c r="M133" s="38"/>
      <c r="N133" s="38"/>
      <c r="O133" s="43" t="s">
        <v>84</v>
      </c>
      <c r="P133" s="30" t="s">
        <v>86</v>
      </c>
      <c r="Q133" s="343" t="e">
        <f>'НР 910.00.010-024'!N83</f>
        <v>#DIV/0!</v>
      </c>
      <c r="R133" s="341"/>
      <c r="S133" s="341"/>
      <c r="T133" s="341"/>
      <c r="U133" s="341"/>
      <c r="V133" s="342"/>
    </row>
    <row r="134" spans="1:22" ht="8.25" customHeight="1" thickBot="1">
      <c r="A134" s="134"/>
      <c r="B134" s="43"/>
      <c r="C134" s="36"/>
      <c r="D134" s="36"/>
      <c r="E134" s="36"/>
      <c r="F134" s="36"/>
      <c r="G134" s="36"/>
      <c r="H134" s="36"/>
      <c r="I134" s="36"/>
      <c r="J134" s="36"/>
      <c r="K134" s="38"/>
      <c r="L134" s="38"/>
      <c r="M134" s="38"/>
      <c r="N134" s="38"/>
      <c r="O134" s="43"/>
      <c r="P134" s="116"/>
      <c r="Q134" s="179"/>
      <c r="R134" s="179"/>
      <c r="S134" s="179"/>
      <c r="T134" s="179"/>
      <c r="U134" s="179"/>
      <c r="V134" s="180"/>
    </row>
    <row r="135" spans="1:22" ht="18.75" customHeight="1" thickBot="1">
      <c r="A135" s="47" t="s">
        <v>78</v>
      </c>
      <c r="B135" s="29" t="s">
        <v>81</v>
      </c>
      <c r="C135" s="344" t="e">
        <f>'НР 910.00.010-024'!K83</f>
        <v>#DIV/0!</v>
      </c>
      <c r="D135" s="345"/>
      <c r="E135" s="345"/>
      <c r="F135" s="345"/>
      <c r="G135" s="345"/>
      <c r="H135" s="345"/>
      <c r="I135" s="345"/>
      <c r="J135" s="345"/>
      <c r="K135" s="346"/>
      <c r="L135" s="38"/>
      <c r="M135" s="38"/>
      <c r="N135" s="38"/>
      <c r="O135" s="43" t="s">
        <v>90</v>
      </c>
      <c r="P135" s="30" t="s">
        <v>87</v>
      </c>
      <c r="Q135" s="343" t="e">
        <f>'НР 910.00.010-024'!O83</f>
        <v>#DIV/0!</v>
      </c>
      <c r="R135" s="341"/>
      <c r="S135" s="341"/>
      <c r="T135" s="341"/>
      <c r="U135" s="341"/>
      <c r="V135" s="342"/>
    </row>
    <row r="136" spans="1:22" ht="9" customHeight="1" thickBot="1">
      <c r="A136" s="47"/>
      <c r="B136" s="117"/>
      <c r="C136" s="178"/>
      <c r="D136" s="179"/>
      <c r="E136" s="179"/>
      <c r="F136" s="179"/>
      <c r="G136" s="179"/>
      <c r="H136" s="179"/>
      <c r="I136" s="179"/>
      <c r="J136" s="179"/>
      <c r="K136" s="179"/>
      <c r="L136" s="38"/>
      <c r="M136" s="38"/>
      <c r="N136" s="38"/>
      <c r="O136" s="43"/>
      <c r="P136" s="116"/>
      <c r="Q136" s="179"/>
      <c r="R136" s="179"/>
      <c r="S136" s="179"/>
      <c r="T136" s="179"/>
      <c r="U136" s="179"/>
      <c r="V136" s="180"/>
    </row>
    <row r="137" spans="1:22" ht="18" customHeight="1" thickBot="1">
      <c r="A137" s="47" t="s">
        <v>79</v>
      </c>
      <c r="B137" s="31" t="s">
        <v>82</v>
      </c>
      <c r="C137" s="344" t="e">
        <f>'НР 910.00.010-024'!L83</f>
        <v>#DIV/0!</v>
      </c>
      <c r="D137" s="345"/>
      <c r="E137" s="345"/>
      <c r="F137" s="345"/>
      <c r="G137" s="345"/>
      <c r="H137" s="345"/>
      <c r="I137" s="345"/>
      <c r="J137" s="345"/>
      <c r="K137" s="346"/>
      <c r="L137" s="38"/>
      <c r="M137" s="38"/>
      <c r="N137" s="38"/>
      <c r="O137" s="43" t="s">
        <v>91</v>
      </c>
      <c r="P137" s="30" t="s">
        <v>88</v>
      </c>
      <c r="Q137" s="343" t="e">
        <f>'НР 910.00.010-024'!P83</f>
        <v>#DIV/0!</v>
      </c>
      <c r="R137" s="341"/>
      <c r="S137" s="341"/>
      <c r="T137" s="341"/>
      <c r="U137" s="341"/>
      <c r="V137" s="342"/>
    </row>
    <row r="138" spans="1:22" ht="7.5" customHeight="1" thickBot="1">
      <c r="A138" s="47"/>
      <c r="B138" s="117"/>
      <c r="C138" s="178"/>
      <c r="D138" s="179"/>
      <c r="E138" s="179"/>
      <c r="F138" s="179"/>
      <c r="G138" s="179"/>
      <c r="H138" s="179"/>
      <c r="I138" s="179"/>
      <c r="J138" s="179"/>
      <c r="K138" s="179"/>
      <c r="L138" s="38"/>
      <c r="M138" s="38"/>
      <c r="N138" s="38"/>
      <c r="O138" s="43"/>
      <c r="P138" s="116"/>
      <c r="Q138" s="179"/>
      <c r="R138" s="179"/>
      <c r="S138" s="179"/>
      <c r="T138" s="179"/>
      <c r="U138" s="179"/>
      <c r="V138" s="180"/>
    </row>
    <row r="139" spans="1:22" ht="18" customHeight="1" thickBot="1">
      <c r="A139" s="47" t="s">
        <v>80</v>
      </c>
      <c r="B139" s="29" t="s">
        <v>83</v>
      </c>
      <c r="C139" s="344" t="e">
        <f>'НР 910.00.010-024'!M83</f>
        <v>#DIV/0!</v>
      </c>
      <c r="D139" s="345"/>
      <c r="E139" s="345"/>
      <c r="F139" s="345"/>
      <c r="G139" s="345"/>
      <c r="H139" s="345"/>
      <c r="I139" s="345"/>
      <c r="J139" s="345"/>
      <c r="K139" s="346"/>
      <c r="L139" s="335" t="s">
        <v>85</v>
      </c>
      <c r="M139" s="335"/>
      <c r="N139" s="335"/>
      <c r="O139" s="336"/>
      <c r="P139" s="30" t="s">
        <v>89</v>
      </c>
      <c r="Q139" s="340" t="e">
        <f>C135+C137+C139+Q133+Q135+Q137</f>
        <v>#DIV/0!</v>
      </c>
      <c r="R139" s="341"/>
      <c r="S139" s="341"/>
      <c r="T139" s="341"/>
      <c r="U139" s="341"/>
      <c r="V139" s="342"/>
    </row>
    <row r="140" spans="1:22" ht="20.25" customHeight="1" thickBot="1">
      <c r="A140" s="47"/>
      <c r="B140" s="43"/>
      <c r="C140" s="36"/>
      <c r="D140" s="36"/>
      <c r="E140" s="36"/>
      <c r="F140" s="36"/>
      <c r="G140" s="36"/>
      <c r="H140" s="36"/>
      <c r="I140" s="36"/>
      <c r="J140" s="36"/>
      <c r="K140" s="38"/>
      <c r="L140" s="38"/>
      <c r="M140" s="38"/>
      <c r="N140" s="38"/>
      <c r="O140" s="38"/>
      <c r="P140" s="33"/>
      <c r="Q140" s="179"/>
      <c r="R140" s="179"/>
      <c r="S140" s="179"/>
      <c r="T140" s="179"/>
      <c r="U140" s="179"/>
      <c r="V140" s="180"/>
    </row>
    <row r="141" spans="1:22" ht="17.25" customHeight="1" thickBot="1">
      <c r="A141" s="413" t="s">
        <v>63</v>
      </c>
      <c r="B141" s="414"/>
      <c r="C141" s="426" t="s">
        <v>94</v>
      </c>
      <c r="D141" s="419"/>
      <c r="E141" s="419"/>
      <c r="F141" s="419"/>
      <c r="G141" s="419"/>
      <c r="H141" s="419"/>
      <c r="I141" s="419"/>
      <c r="J141" s="419"/>
      <c r="K141" s="419"/>
      <c r="L141" s="419"/>
      <c r="M141" s="38"/>
      <c r="N141" s="38"/>
      <c r="O141" s="43" t="s">
        <v>84</v>
      </c>
      <c r="P141" s="30" t="s">
        <v>86</v>
      </c>
      <c r="Q141" s="343" t="e">
        <f>'НР 910.00.010-024'!N82</f>
        <v>#DIV/0!</v>
      </c>
      <c r="R141" s="341"/>
      <c r="S141" s="341"/>
      <c r="T141" s="341"/>
      <c r="U141" s="341"/>
      <c r="V141" s="342"/>
    </row>
    <row r="142" spans="1:22" ht="9" customHeight="1" thickBot="1">
      <c r="A142" s="47"/>
      <c r="B142" s="43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8"/>
      <c r="N142" s="38"/>
      <c r="O142" s="43"/>
      <c r="P142" s="116"/>
      <c r="Q142" s="179"/>
      <c r="R142" s="179"/>
      <c r="S142" s="179"/>
      <c r="T142" s="179"/>
      <c r="U142" s="179"/>
      <c r="V142" s="180"/>
    </row>
    <row r="143" spans="1:22" ht="21" customHeight="1" thickBot="1">
      <c r="A143" s="47" t="s">
        <v>78</v>
      </c>
      <c r="B143" s="29" t="s">
        <v>81</v>
      </c>
      <c r="C143" s="344" t="e">
        <f>'НР 910.00.010-024'!K82</f>
        <v>#DIV/0!</v>
      </c>
      <c r="D143" s="345"/>
      <c r="E143" s="345"/>
      <c r="F143" s="345"/>
      <c r="G143" s="345"/>
      <c r="H143" s="345"/>
      <c r="I143" s="345"/>
      <c r="J143" s="345"/>
      <c r="K143" s="346"/>
      <c r="L143" s="38"/>
      <c r="M143" s="38"/>
      <c r="N143" s="38"/>
      <c r="O143" s="43" t="s">
        <v>90</v>
      </c>
      <c r="P143" s="30" t="s">
        <v>87</v>
      </c>
      <c r="Q143" s="343" t="e">
        <f>'НР 910.00.010-024'!O82</f>
        <v>#DIV/0!</v>
      </c>
      <c r="R143" s="341"/>
      <c r="S143" s="341"/>
      <c r="T143" s="341"/>
      <c r="U143" s="341"/>
      <c r="V143" s="342"/>
    </row>
    <row r="144" spans="1:22" ht="9" customHeight="1" thickBot="1">
      <c r="A144" s="47"/>
      <c r="B144" s="117"/>
      <c r="C144" s="178"/>
      <c r="D144" s="179"/>
      <c r="E144" s="179"/>
      <c r="F144" s="179"/>
      <c r="G144" s="179"/>
      <c r="H144" s="179"/>
      <c r="I144" s="179"/>
      <c r="J144" s="179"/>
      <c r="K144" s="179"/>
      <c r="L144" s="38"/>
      <c r="M144" s="38"/>
      <c r="N144" s="38"/>
      <c r="O144" s="43"/>
      <c r="P144" s="116"/>
      <c r="Q144" s="179"/>
      <c r="R144" s="179"/>
      <c r="S144" s="179"/>
      <c r="T144" s="179"/>
      <c r="U144" s="179"/>
      <c r="V144" s="180"/>
    </row>
    <row r="145" spans="1:22" ht="19.5" customHeight="1" thickBot="1">
      <c r="A145" s="47" t="s">
        <v>79</v>
      </c>
      <c r="B145" s="31" t="s">
        <v>82</v>
      </c>
      <c r="C145" s="344" t="e">
        <f>'НР 910.00.010-024'!L82</f>
        <v>#DIV/0!</v>
      </c>
      <c r="D145" s="345"/>
      <c r="E145" s="345"/>
      <c r="F145" s="345"/>
      <c r="G145" s="345"/>
      <c r="H145" s="345"/>
      <c r="I145" s="345"/>
      <c r="J145" s="345"/>
      <c r="K145" s="346"/>
      <c r="L145" s="38"/>
      <c r="M145" s="38"/>
      <c r="N145" s="38"/>
      <c r="O145" s="43" t="s">
        <v>91</v>
      </c>
      <c r="P145" s="30" t="s">
        <v>88</v>
      </c>
      <c r="Q145" s="343" t="e">
        <f>'НР 910.00.010-024'!P82</f>
        <v>#DIV/0!</v>
      </c>
      <c r="R145" s="341"/>
      <c r="S145" s="341"/>
      <c r="T145" s="341"/>
      <c r="U145" s="341"/>
      <c r="V145" s="342"/>
    </row>
    <row r="146" spans="1:22" ht="9" customHeight="1" thickBot="1">
      <c r="A146" s="47"/>
      <c r="B146" s="117"/>
      <c r="C146" s="178"/>
      <c r="D146" s="179"/>
      <c r="E146" s="179"/>
      <c r="F146" s="179"/>
      <c r="G146" s="179"/>
      <c r="H146" s="179"/>
      <c r="I146" s="179"/>
      <c r="J146" s="179"/>
      <c r="K146" s="179"/>
      <c r="L146" s="38"/>
      <c r="M146" s="38"/>
      <c r="N146" s="38"/>
      <c r="O146" s="43"/>
      <c r="P146" s="116"/>
      <c r="Q146" s="179"/>
      <c r="R146" s="179"/>
      <c r="S146" s="179"/>
      <c r="T146" s="179"/>
      <c r="U146" s="179"/>
      <c r="V146" s="180"/>
    </row>
    <row r="147" spans="1:22" ht="18.75" customHeight="1" thickBot="1">
      <c r="A147" s="47" t="s">
        <v>80</v>
      </c>
      <c r="B147" s="29" t="s">
        <v>83</v>
      </c>
      <c r="C147" s="344" t="e">
        <f>'НР 910.00.010-024'!M82</f>
        <v>#DIV/0!</v>
      </c>
      <c r="D147" s="345"/>
      <c r="E147" s="345"/>
      <c r="F147" s="345"/>
      <c r="G147" s="345"/>
      <c r="H147" s="345"/>
      <c r="I147" s="345"/>
      <c r="J147" s="345"/>
      <c r="K147" s="346"/>
      <c r="L147" s="335" t="s">
        <v>85</v>
      </c>
      <c r="M147" s="335"/>
      <c r="N147" s="335"/>
      <c r="O147" s="336"/>
      <c r="P147" s="30" t="s">
        <v>89</v>
      </c>
      <c r="Q147" s="340" t="e">
        <f>C143+C145+C147+Q141+Q143+Q145</f>
        <v>#DIV/0!</v>
      </c>
      <c r="R147" s="341"/>
      <c r="S147" s="341"/>
      <c r="T147" s="341"/>
      <c r="U147" s="341"/>
      <c r="V147" s="342"/>
    </row>
    <row r="148" spans="1:22" ht="18" customHeight="1" thickBot="1">
      <c r="A148" s="47"/>
      <c r="B148" s="43"/>
      <c r="C148" s="36"/>
      <c r="D148" s="36"/>
      <c r="E148" s="36"/>
      <c r="F148" s="36"/>
      <c r="G148" s="36"/>
      <c r="H148" s="36"/>
      <c r="I148" s="36"/>
      <c r="J148" s="36"/>
      <c r="K148" s="38"/>
      <c r="L148" s="38"/>
      <c r="M148" s="38"/>
      <c r="N148" s="38"/>
      <c r="O148" s="38"/>
      <c r="P148" s="33"/>
      <c r="Q148" s="179"/>
      <c r="R148" s="179"/>
      <c r="S148" s="179"/>
      <c r="T148" s="179"/>
      <c r="U148" s="179"/>
      <c r="V148" s="180"/>
    </row>
    <row r="149" spans="1:22" ht="21.75" customHeight="1" thickBot="1">
      <c r="A149" s="413" t="s">
        <v>64</v>
      </c>
      <c r="B149" s="414"/>
      <c r="C149" s="347" t="s">
        <v>109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8"/>
      <c r="N149" s="38"/>
      <c r="O149" s="43" t="s">
        <v>84</v>
      </c>
      <c r="P149" s="30" t="s">
        <v>86</v>
      </c>
      <c r="Q149" s="343">
        <f>'НР 910.00.010-024'!N43</f>
        <v>0</v>
      </c>
      <c r="R149" s="341"/>
      <c r="S149" s="341"/>
      <c r="T149" s="341"/>
      <c r="U149" s="341"/>
      <c r="V149" s="342"/>
    </row>
    <row r="150" spans="1:22" ht="9" customHeight="1" thickBot="1">
      <c r="A150" s="134"/>
      <c r="B150" s="43"/>
      <c r="C150" s="36"/>
      <c r="D150" s="36"/>
      <c r="E150" s="36"/>
      <c r="F150" s="36"/>
      <c r="G150" s="36"/>
      <c r="H150" s="36"/>
      <c r="I150" s="36"/>
      <c r="J150" s="36"/>
      <c r="K150" s="38"/>
      <c r="L150" s="38"/>
      <c r="M150" s="38"/>
      <c r="N150" s="38"/>
      <c r="O150" s="43"/>
      <c r="P150" s="116"/>
      <c r="Q150" s="179"/>
      <c r="R150" s="179"/>
      <c r="S150" s="179"/>
      <c r="T150" s="179"/>
      <c r="U150" s="179"/>
      <c r="V150" s="180"/>
    </row>
    <row r="151" spans="1:22" ht="21" customHeight="1" thickBot="1">
      <c r="A151" s="47" t="s">
        <v>78</v>
      </c>
      <c r="B151" s="29" t="s">
        <v>81</v>
      </c>
      <c r="C151" s="344">
        <f>'НР 910.00.010-024'!K43</f>
        <v>0</v>
      </c>
      <c r="D151" s="345"/>
      <c r="E151" s="345"/>
      <c r="F151" s="345"/>
      <c r="G151" s="345"/>
      <c r="H151" s="345"/>
      <c r="I151" s="345"/>
      <c r="J151" s="345"/>
      <c r="K151" s="346"/>
      <c r="L151" s="38"/>
      <c r="M151" s="38"/>
      <c r="N151" s="38"/>
      <c r="O151" s="43" t="s">
        <v>90</v>
      </c>
      <c r="P151" s="30" t="s">
        <v>87</v>
      </c>
      <c r="Q151" s="343">
        <f>'НР 910.00.010-024'!O43</f>
        <v>0</v>
      </c>
      <c r="R151" s="341"/>
      <c r="S151" s="341"/>
      <c r="T151" s="341"/>
      <c r="U151" s="341"/>
      <c r="V151" s="342"/>
    </row>
    <row r="152" spans="1:22" ht="7.5" customHeight="1" thickBot="1">
      <c r="A152" s="47"/>
      <c r="B152" s="117"/>
      <c r="C152" s="178"/>
      <c r="D152" s="179"/>
      <c r="E152" s="179"/>
      <c r="F152" s="179"/>
      <c r="G152" s="179"/>
      <c r="H152" s="179"/>
      <c r="I152" s="179"/>
      <c r="J152" s="179"/>
      <c r="K152" s="179"/>
      <c r="L152" s="38"/>
      <c r="M152" s="38"/>
      <c r="N152" s="38"/>
      <c r="O152" s="43"/>
      <c r="P152" s="116"/>
      <c r="Q152" s="179"/>
      <c r="R152" s="179"/>
      <c r="S152" s="179"/>
      <c r="T152" s="179"/>
      <c r="U152" s="179"/>
      <c r="V152" s="180"/>
    </row>
    <row r="153" spans="1:22" ht="21" customHeight="1" thickBot="1">
      <c r="A153" s="47" t="s">
        <v>79</v>
      </c>
      <c r="B153" s="31" t="s">
        <v>82</v>
      </c>
      <c r="C153" s="344">
        <f>'НР 910.00.010-024'!L43</f>
        <v>0</v>
      </c>
      <c r="D153" s="345"/>
      <c r="E153" s="345"/>
      <c r="F153" s="345"/>
      <c r="G153" s="345"/>
      <c r="H153" s="345"/>
      <c r="I153" s="345"/>
      <c r="J153" s="345"/>
      <c r="K153" s="346"/>
      <c r="L153" s="38"/>
      <c r="M153" s="38"/>
      <c r="N153" s="38"/>
      <c r="O153" s="43" t="s">
        <v>91</v>
      </c>
      <c r="P153" s="30" t="s">
        <v>88</v>
      </c>
      <c r="Q153" s="343">
        <f>'НР 910.00.010-024'!P43</f>
        <v>0</v>
      </c>
      <c r="R153" s="341"/>
      <c r="S153" s="341"/>
      <c r="T153" s="341"/>
      <c r="U153" s="341"/>
      <c r="V153" s="342"/>
    </row>
    <row r="154" spans="1:22" ht="9" customHeight="1" thickBot="1">
      <c r="A154" s="47"/>
      <c r="B154" s="117"/>
      <c r="C154" s="178"/>
      <c r="D154" s="179"/>
      <c r="E154" s="179"/>
      <c r="F154" s="179"/>
      <c r="G154" s="179"/>
      <c r="H154" s="179"/>
      <c r="I154" s="179"/>
      <c r="J154" s="179"/>
      <c r="K154" s="179"/>
      <c r="L154" s="38"/>
      <c r="M154" s="38"/>
      <c r="N154" s="38"/>
      <c r="O154" s="43"/>
      <c r="P154" s="116"/>
      <c r="Q154" s="179"/>
      <c r="R154" s="179"/>
      <c r="S154" s="179"/>
      <c r="T154" s="179"/>
      <c r="U154" s="179"/>
      <c r="V154" s="180"/>
    </row>
    <row r="155" spans="1:22" ht="18.75" customHeight="1" thickBot="1">
      <c r="A155" s="47" t="s">
        <v>80</v>
      </c>
      <c r="B155" s="29" t="s">
        <v>83</v>
      </c>
      <c r="C155" s="344">
        <f>'НР 910.00.010-024'!M43</f>
        <v>0</v>
      </c>
      <c r="D155" s="345"/>
      <c r="E155" s="345"/>
      <c r="F155" s="345"/>
      <c r="G155" s="345"/>
      <c r="H155" s="345"/>
      <c r="I155" s="345"/>
      <c r="J155" s="345"/>
      <c r="K155" s="346"/>
      <c r="L155" s="335" t="s">
        <v>85</v>
      </c>
      <c r="M155" s="335"/>
      <c r="N155" s="335"/>
      <c r="O155" s="336"/>
      <c r="P155" s="30" t="s">
        <v>89</v>
      </c>
      <c r="Q155" s="340">
        <f>C151+C153+C155+Q149+Q151+Q153</f>
        <v>0</v>
      </c>
      <c r="R155" s="341"/>
      <c r="S155" s="341"/>
      <c r="T155" s="341"/>
      <c r="U155" s="341"/>
      <c r="V155" s="342"/>
    </row>
    <row r="156" spans="1:22" ht="23.25" customHeight="1" thickBot="1">
      <c r="A156" s="47"/>
      <c r="B156" s="43"/>
      <c r="C156" s="36"/>
      <c r="D156" s="36"/>
      <c r="E156" s="36"/>
      <c r="F156" s="36"/>
      <c r="G156" s="36"/>
      <c r="H156" s="36"/>
      <c r="I156" s="36"/>
      <c r="J156" s="36"/>
      <c r="K156" s="38"/>
      <c r="L156" s="38"/>
      <c r="M156" s="38"/>
      <c r="N156" s="38"/>
      <c r="O156" s="38"/>
      <c r="P156" s="33"/>
      <c r="Q156" s="179"/>
      <c r="R156" s="179"/>
      <c r="S156" s="179"/>
      <c r="T156" s="179"/>
      <c r="U156" s="179"/>
      <c r="V156" s="180"/>
    </row>
    <row r="157" spans="1:22" ht="21" customHeight="1" thickBot="1">
      <c r="A157" s="413" t="s">
        <v>95</v>
      </c>
      <c r="B157" s="414"/>
      <c r="C157" s="415" t="s">
        <v>62</v>
      </c>
      <c r="D157" s="416"/>
      <c r="E157" s="416"/>
      <c r="F157" s="416"/>
      <c r="G157" s="416"/>
      <c r="H157" s="416"/>
      <c r="I157" s="416"/>
      <c r="J157" s="417"/>
      <c r="K157" s="38"/>
      <c r="L157" s="38"/>
      <c r="M157" s="38"/>
      <c r="N157" s="38"/>
      <c r="O157" s="43" t="s">
        <v>84</v>
      </c>
      <c r="P157" s="30" t="s">
        <v>86</v>
      </c>
      <c r="Q157" s="343">
        <f>'НР 910.00.010-024'!N40</f>
        <v>0</v>
      </c>
      <c r="R157" s="341"/>
      <c r="S157" s="341"/>
      <c r="T157" s="341"/>
      <c r="U157" s="341"/>
      <c r="V157" s="342"/>
    </row>
    <row r="158" spans="1:22" ht="6.75" customHeight="1" thickBot="1">
      <c r="A158" s="134"/>
      <c r="B158" s="43"/>
      <c r="C158" s="36"/>
      <c r="D158" s="36"/>
      <c r="E158" s="36"/>
      <c r="F158" s="36"/>
      <c r="G158" s="36"/>
      <c r="H158" s="36"/>
      <c r="I158" s="36"/>
      <c r="J158" s="36"/>
      <c r="K158" s="38"/>
      <c r="L158" s="38"/>
      <c r="M158" s="38"/>
      <c r="N158" s="38"/>
      <c r="O158" s="43"/>
      <c r="P158" s="116"/>
      <c r="Q158" s="179"/>
      <c r="R158" s="179"/>
      <c r="S158" s="179"/>
      <c r="T158" s="179"/>
      <c r="U158" s="179"/>
      <c r="V158" s="180"/>
    </row>
    <row r="159" spans="1:22" ht="21" customHeight="1" thickBot="1">
      <c r="A159" s="47" t="s">
        <v>78</v>
      </c>
      <c r="B159" s="29" t="s">
        <v>81</v>
      </c>
      <c r="C159" s="344">
        <f>'НР 910.00.010-024'!K40</f>
        <v>0</v>
      </c>
      <c r="D159" s="345"/>
      <c r="E159" s="345"/>
      <c r="F159" s="345"/>
      <c r="G159" s="345"/>
      <c r="H159" s="345"/>
      <c r="I159" s="345"/>
      <c r="J159" s="345"/>
      <c r="K159" s="346"/>
      <c r="L159" s="38"/>
      <c r="M159" s="38"/>
      <c r="N159" s="38"/>
      <c r="O159" s="43" t="s">
        <v>90</v>
      </c>
      <c r="P159" s="30" t="s">
        <v>87</v>
      </c>
      <c r="Q159" s="343">
        <f>'НР 910.00.010-024'!O40</f>
        <v>0</v>
      </c>
      <c r="R159" s="341"/>
      <c r="S159" s="341"/>
      <c r="T159" s="341"/>
      <c r="U159" s="341"/>
      <c r="V159" s="342"/>
    </row>
    <row r="160" spans="1:22" ht="8.25" customHeight="1" thickBot="1">
      <c r="A160" s="47"/>
      <c r="B160" s="117"/>
      <c r="C160" s="178"/>
      <c r="D160" s="179"/>
      <c r="E160" s="179"/>
      <c r="F160" s="179"/>
      <c r="G160" s="179"/>
      <c r="H160" s="179"/>
      <c r="I160" s="179"/>
      <c r="J160" s="179"/>
      <c r="K160" s="179"/>
      <c r="L160" s="38"/>
      <c r="M160" s="38"/>
      <c r="N160" s="38"/>
      <c r="O160" s="43"/>
      <c r="P160" s="116"/>
      <c r="Q160" s="179"/>
      <c r="R160" s="179"/>
      <c r="S160" s="179"/>
      <c r="T160" s="179"/>
      <c r="U160" s="179"/>
      <c r="V160" s="180"/>
    </row>
    <row r="161" spans="1:22" ht="19.5" customHeight="1" thickBot="1">
      <c r="A161" s="47" t="s">
        <v>79</v>
      </c>
      <c r="B161" s="31" t="s">
        <v>82</v>
      </c>
      <c r="C161" s="344">
        <f>'НР 910.00.010-024'!L40</f>
        <v>0</v>
      </c>
      <c r="D161" s="345"/>
      <c r="E161" s="345"/>
      <c r="F161" s="345"/>
      <c r="G161" s="345"/>
      <c r="H161" s="345"/>
      <c r="I161" s="345"/>
      <c r="J161" s="345"/>
      <c r="K161" s="346"/>
      <c r="L161" s="38"/>
      <c r="M161" s="38"/>
      <c r="N161" s="38"/>
      <c r="O161" s="43" t="s">
        <v>91</v>
      </c>
      <c r="P161" s="30" t="s">
        <v>88</v>
      </c>
      <c r="Q161" s="343">
        <f>'НР 910.00.010-024'!P40</f>
        <v>0</v>
      </c>
      <c r="R161" s="341"/>
      <c r="S161" s="341"/>
      <c r="T161" s="341"/>
      <c r="U161" s="341"/>
      <c r="V161" s="342"/>
    </row>
    <row r="162" spans="1:22" ht="8.25" customHeight="1" thickBot="1">
      <c r="A162" s="47"/>
      <c r="B162" s="117"/>
      <c r="C162" s="178"/>
      <c r="D162" s="179"/>
      <c r="E162" s="179"/>
      <c r="F162" s="179"/>
      <c r="G162" s="179"/>
      <c r="H162" s="179"/>
      <c r="I162" s="179"/>
      <c r="J162" s="179"/>
      <c r="K162" s="179"/>
      <c r="L162" s="38"/>
      <c r="M162" s="38"/>
      <c r="N162" s="38"/>
      <c r="O162" s="43"/>
      <c r="P162" s="116"/>
      <c r="Q162" s="179"/>
      <c r="R162" s="179"/>
      <c r="S162" s="179"/>
      <c r="T162" s="179"/>
      <c r="U162" s="179"/>
      <c r="V162" s="180"/>
    </row>
    <row r="163" spans="1:22" ht="19.5" customHeight="1" thickBot="1">
      <c r="A163" s="47" t="s">
        <v>80</v>
      </c>
      <c r="B163" s="29" t="s">
        <v>83</v>
      </c>
      <c r="C163" s="344">
        <f>'НР 910.00.010-024'!M40</f>
        <v>0</v>
      </c>
      <c r="D163" s="345"/>
      <c r="E163" s="345"/>
      <c r="F163" s="345"/>
      <c r="G163" s="345"/>
      <c r="H163" s="345"/>
      <c r="I163" s="345"/>
      <c r="J163" s="345"/>
      <c r="K163" s="346"/>
      <c r="L163" s="335" t="s">
        <v>85</v>
      </c>
      <c r="M163" s="335"/>
      <c r="N163" s="335"/>
      <c r="O163" s="336"/>
      <c r="P163" s="30" t="s">
        <v>89</v>
      </c>
      <c r="Q163" s="340">
        <f>C159+C161+C163+Q157+Q159+Q161</f>
        <v>0</v>
      </c>
      <c r="R163" s="341"/>
      <c r="S163" s="341"/>
      <c r="T163" s="341"/>
      <c r="U163" s="341"/>
      <c r="V163" s="342"/>
    </row>
    <row r="164" spans="1:22" ht="21" customHeight="1" thickBot="1">
      <c r="A164" s="47"/>
      <c r="B164" s="43"/>
      <c r="C164" s="36"/>
      <c r="D164" s="36"/>
      <c r="E164" s="36"/>
      <c r="F164" s="36"/>
      <c r="G164" s="36"/>
      <c r="H164" s="36"/>
      <c r="I164" s="36"/>
      <c r="J164" s="36"/>
      <c r="K164" s="38"/>
      <c r="L164" s="38"/>
      <c r="M164" s="38"/>
      <c r="N164" s="38"/>
      <c r="O164" s="38"/>
      <c r="P164" s="33"/>
      <c r="Q164" s="179"/>
      <c r="R164" s="179"/>
      <c r="S164" s="179"/>
      <c r="T164" s="179"/>
      <c r="U164" s="179"/>
      <c r="V164" s="180"/>
    </row>
    <row r="165" spans="1:22" ht="18" customHeight="1" thickBot="1">
      <c r="A165" s="413" t="s">
        <v>96</v>
      </c>
      <c r="B165" s="414"/>
      <c r="C165" s="347" t="s">
        <v>110</v>
      </c>
      <c r="D165" s="348"/>
      <c r="E165" s="348"/>
      <c r="F165" s="348"/>
      <c r="G165" s="348"/>
      <c r="H165" s="348"/>
      <c r="I165" s="348"/>
      <c r="J165" s="348"/>
      <c r="K165" s="348"/>
      <c r="L165" s="348"/>
      <c r="M165" s="38"/>
      <c r="N165" s="38"/>
      <c r="O165" s="43" t="s">
        <v>84</v>
      </c>
      <c r="P165" s="30" t="s">
        <v>86</v>
      </c>
      <c r="Q165" s="337" t="e">
        <f>'НР 910.00.010-024'!N85</f>
        <v>#DIV/0!</v>
      </c>
      <c r="R165" s="338"/>
      <c r="S165" s="338"/>
      <c r="T165" s="338"/>
      <c r="U165" s="338"/>
      <c r="V165" s="339"/>
    </row>
    <row r="166" spans="1:22" ht="8.25" customHeight="1" thickBot="1">
      <c r="A166" s="134"/>
      <c r="B166" s="43"/>
      <c r="C166" s="36"/>
      <c r="D166" s="36"/>
      <c r="E166" s="36"/>
      <c r="F166" s="36"/>
      <c r="G166" s="36"/>
      <c r="H166" s="36"/>
      <c r="I166" s="36"/>
      <c r="J166" s="36"/>
      <c r="K166" s="38"/>
      <c r="L166" s="38"/>
      <c r="M166" s="38"/>
      <c r="N166" s="38"/>
      <c r="O166" s="43"/>
      <c r="P166" s="116"/>
      <c r="Q166" s="181"/>
      <c r="R166" s="181"/>
      <c r="S166" s="181"/>
      <c r="T166" s="181"/>
      <c r="U166" s="181"/>
      <c r="V166" s="182"/>
    </row>
    <row r="167" spans="1:22" ht="18.75" customHeight="1" thickBot="1">
      <c r="A167" s="47" t="s">
        <v>78</v>
      </c>
      <c r="B167" s="29" t="s">
        <v>81</v>
      </c>
      <c r="C167" s="332" t="e">
        <f>'НР 910.00.010-024'!K85</f>
        <v>#DIV/0!</v>
      </c>
      <c r="D167" s="333"/>
      <c r="E167" s="333"/>
      <c r="F167" s="333"/>
      <c r="G167" s="333"/>
      <c r="H167" s="333"/>
      <c r="I167" s="333"/>
      <c r="J167" s="333"/>
      <c r="K167" s="334"/>
      <c r="L167" s="38"/>
      <c r="M167" s="38"/>
      <c r="N167" s="38"/>
      <c r="O167" s="43" t="s">
        <v>90</v>
      </c>
      <c r="P167" s="30" t="s">
        <v>87</v>
      </c>
      <c r="Q167" s="337" t="e">
        <f>'НР 910.00.010-024'!O85</f>
        <v>#DIV/0!</v>
      </c>
      <c r="R167" s="338"/>
      <c r="S167" s="338"/>
      <c r="T167" s="338"/>
      <c r="U167" s="338"/>
      <c r="V167" s="339"/>
    </row>
    <row r="168" spans="1:22" ht="9" customHeight="1" thickBot="1">
      <c r="A168" s="47"/>
      <c r="B168" s="117"/>
      <c r="C168" s="183"/>
      <c r="D168" s="181"/>
      <c r="E168" s="181"/>
      <c r="F168" s="181"/>
      <c r="G168" s="181"/>
      <c r="H168" s="181"/>
      <c r="I168" s="181"/>
      <c r="J168" s="181"/>
      <c r="K168" s="181"/>
      <c r="L168" s="38"/>
      <c r="M168" s="38"/>
      <c r="N168" s="38"/>
      <c r="O168" s="43"/>
      <c r="P168" s="116"/>
      <c r="Q168" s="181"/>
      <c r="R168" s="181"/>
      <c r="S168" s="181"/>
      <c r="T168" s="181"/>
      <c r="U168" s="181"/>
      <c r="V168" s="182"/>
    </row>
    <row r="169" spans="1:22" ht="18.75" customHeight="1" thickBot="1">
      <c r="A169" s="47" t="s">
        <v>79</v>
      </c>
      <c r="B169" s="31" t="s">
        <v>82</v>
      </c>
      <c r="C169" s="332" t="e">
        <f>'НР 910.00.010-024'!L85</f>
        <v>#DIV/0!</v>
      </c>
      <c r="D169" s="333"/>
      <c r="E169" s="333"/>
      <c r="F169" s="333"/>
      <c r="G169" s="333"/>
      <c r="H169" s="333"/>
      <c r="I169" s="333"/>
      <c r="J169" s="333"/>
      <c r="K169" s="334"/>
      <c r="L169" s="38"/>
      <c r="M169" s="38"/>
      <c r="N169" s="38"/>
      <c r="O169" s="43" t="s">
        <v>91</v>
      </c>
      <c r="P169" s="30" t="s">
        <v>88</v>
      </c>
      <c r="Q169" s="337" t="e">
        <f>'НР 910.00.010-024'!P85</f>
        <v>#DIV/0!</v>
      </c>
      <c r="R169" s="338"/>
      <c r="S169" s="338"/>
      <c r="T169" s="338"/>
      <c r="U169" s="338"/>
      <c r="V169" s="339"/>
    </row>
    <row r="170" spans="1:22" ht="8.25" customHeight="1" thickBot="1">
      <c r="A170" s="47"/>
      <c r="B170" s="117"/>
      <c r="C170" s="183"/>
      <c r="D170" s="181"/>
      <c r="E170" s="181"/>
      <c r="F170" s="181"/>
      <c r="G170" s="181"/>
      <c r="H170" s="181"/>
      <c r="I170" s="181"/>
      <c r="J170" s="181"/>
      <c r="K170" s="181"/>
      <c r="L170" s="38"/>
      <c r="M170" s="38"/>
      <c r="N170" s="38"/>
      <c r="O170" s="43"/>
      <c r="P170" s="116"/>
      <c r="Q170" s="181"/>
      <c r="R170" s="181"/>
      <c r="S170" s="181"/>
      <c r="T170" s="181"/>
      <c r="U170" s="181"/>
      <c r="V170" s="182"/>
    </row>
    <row r="171" spans="1:22" ht="21" customHeight="1" thickBot="1">
      <c r="A171" s="47" t="s">
        <v>80</v>
      </c>
      <c r="B171" s="29" t="s">
        <v>83</v>
      </c>
      <c r="C171" s="332" t="e">
        <f>'НР 910.00.010-024'!M85</f>
        <v>#DIV/0!</v>
      </c>
      <c r="D171" s="333"/>
      <c r="E171" s="333"/>
      <c r="F171" s="333"/>
      <c r="G171" s="333"/>
      <c r="H171" s="333"/>
      <c r="I171" s="333"/>
      <c r="J171" s="333"/>
      <c r="K171" s="334"/>
      <c r="L171" s="335" t="s">
        <v>85</v>
      </c>
      <c r="M171" s="335"/>
      <c r="N171" s="335"/>
      <c r="O171" s="336"/>
      <c r="P171" s="30" t="s">
        <v>89</v>
      </c>
      <c r="Q171" s="337" t="e">
        <f>C167+C169+C171+Q165+Q167+Q169</f>
        <v>#DIV/0!</v>
      </c>
      <c r="R171" s="338"/>
      <c r="S171" s="338"/>
      <c r="T171" s="338"/>
      <c r="U171" s="338"/>
      <c r="V171" s="339"/>
    </row>
    <row r="172" spans="1:22" ht="18.75" customHeight="1" thickBot="1">
      <c r="A172" s="47"/>
      <c r="B172" s="43"/>
      <c r="C172" s="36"/>
      <c r="D172" s="36"/>
      <c r="E172" s="36"/>
      <c r="F172" s="36"/>
      <c r="G172" s="36"/>
      <c r="H172" s="36"/>
      <c r="I172" s="36"/>
      <c r="J172" s="36"/>
      <c r="K172" s="38"/>
      <c r="L172" s="38"/>
      <c r="M172" s="38"/>
      <c r="N172" s="38"/>
      <c r="O172" s="38"/>
      <c r="P172" s="33"/>
      <c r="Q172" s="179"/>
      <c r="R172" s="179"/>
      <c r="S172" s="179"/>
      <c r="T172" s="179"/>
      <c r="U172" s="179"/>
      <c r="V172" s="180"/>
    </row>
    <row r="173" spans="1:22" ht="21" customHeight="1" thickBot="1">
      <c r="A173" s="413" t="s">
        <v>97</v>
      </c>
      <c r="B173" s="414"/>
      <c r="C173" s="347" t="s">
        <v>111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8"/>
      <c r="N173" s="38"/>
      <c r="O173" s="43" t="s">
        <v>84</v>
      </c>
      <c r="P173" s="30" t="s">
        <v>86</v>
      </c>
      <c r="Q173" s="337" t="e">
        <f>'НР 910.00.010-024'!N84</f>
        <v>#DIV/0!</v>
      </c>
      <c r="R173" s="338"/>
      <c r="S173" s="338"/>
      <c r="T173" s="338"/>
      <c r="U173" s="338"/>
      <c r="V173" s="339"/>
    </row>
    <row r="174" spans="1:22" ht="7.5" customHeight="1" thickBot="1">
      <c r="A174" s="134"/>
      <c r="B174" s="43"/>
      <c r="C174" s="36"/>
      <c r="D174" s="36"/>
      <c r="E174" s="36"/>
      <c r="F174" s="36"/>
      <c r="G174" s="36"/>
      <c r="H174" s="36"/>
      <c r="I174" s="36"/>
      <c r="J174" s="36"/>
      <c r="K174" s="38"/>
      <c r="L174" s="38"/>
      <c r="M174" s="38"/>
      <c r="N174" s="38"/>
      <c r="O174" s="43"/>
      <c r="P174" s="116"/>
      <c r="Q174" s="181"/>
      <c r="R174" s="181"/>
      <c r="S174" s="181"/>
      <c r="T174" s="181"/>
      <c r="U174" s="181"/>
      <c r="V174" s="182"/>
    </row>
    <row r="175" spans="1:22" ht="21" customHeight="1" thickBot="1">
      <c r="A175" s="47" t="s">
        <v>78</v>
      </c>
      <c r="B175" s="29" t="s">
        <v>81</v>
      </c>
      <c r="C175" s="332" t="e">
        <f>'НР 910.00.010-024'!K84</f>
        <v>#DIV/0!</v>
      </c>
      <c r="D175" s="333"/>
      <c r="E175" s="333"/>
      <c r="F175" s="333"/>
      <c r="G175" s="333"/>
      <c r="H175" s="333"/>
      <c r="I175" s="333"/>
      <c r="J175" s="333"/>
      <c r="K175" s="334"/>
      <c r="L175" s="38"/>
      <c r="M175" s="38"/>
      <c r="N175" s="38"/>
      <c r="O175" s="43" t="s">
        <v>90</v>
      </c>
      <c r="P175" s="30" t="s">
        <v>87</v>
      </c>
      <c r="Q175" s="337" t="e">
        <f>'НР 910.00.010-024'!O84</f>
        <v>#DIV/0!</v>
      </c>
      <c r="R175" s="338"/>
      <c r="S175" s="338"/>
      <c r="T175" s="338"/>
      <c r="U175" s="338"/>
      <c r="V175" s="339"/>
    </row>
    <row r="176" spans="1:22" ht="9" customHeight="1" thickBot="1">
      <c r="A176" s="47"/>
      <c r="B176" s="117"/>
      <c r="C176" s="183"/>
      <c r="D176" s="181"/>
      <c r="E176" s="181"/>
      <c r="F176" s="181"/>
      <c r="G176" s="181"/>
      <c r="H176" s="181"/>
      <c r="I176" s="181"/>
      <c r="J176" s="181"/>
      <c r="K176" s="181"/>
      <c r="L176" s="38"/>
      <c r="M176" s="38"/>
      <c r="N176" s="38"/>
      <c r="O176" s="43"/>
      <c r="P176" s="116"/>
      <c r="Q176" s="181"/>
      <c r="R176" s="181"/>
      <c r="S176" s="181"/>
      <c r="T176" s="181"/>
      <c r="U176" s="181"/>
      <c r="V176" s="182"/>
    </row>
    <row r="177" spans="1:22" ht="18" customHeight="1" thickBot="1">
      <c r="A177" s="47" t="s">
        <v>79</v>
      </c>
      <c r="B177" s="31" t="s">
        <v>82</v>
      </c>
      <c r="C177" s="332" t="e">
        <f>'НР 910.00.010-024'!L84</f>
        <v>#DIV/0!</v>
      </c>
      <c r="D177" s="333"/>
      <c r="E177" s="333"/>
      <c r="F177" s="333"/>
      <c r="G177" s="333"/>
      <c r="H177" s="333"/>
      <c r="I177" s="333"/>
      <c r="J177" s="333"/>
      <c r="K177" s="334"/>
      <c r="L177" s="38"/>
      <c r="M177" s="38"/>
      <c r="N177" s="38"/>
      <c r="O177" s="43" t="s">
        <v>91</v>
      </c>
      <c r="P177" s="30" t="s">
        <v>88</v>
      </c>
      <c r="Q177" s="337" t="e">
        <f>'НР 910.00.010-024'!P84</f>
        <v>#DIV/0!</v>
      </c>
      <c r="R177" s="338"/>
      <c r="S177" s="338"/>
      <c r="T177" s="338"/>
      <c r="U177" s="338"/>
      <c r="V177" s="339"/>
    </row>
    <row r="178" spans="1:22" ht="9" customHeight="1" thickBot="1">
      <c r="A178" s="47"/>
      <c r="B178" s="117"/>
      <c r="C178" s="183"/>
      <c r="D178" s="181"/>
      <c r="E178" s="181"/>
      <c r="F178" s="181"/>
      <c r="G178" s="181"/>
      <c r="H178" s="181"/>
      <c r="I178" s="181"/>
      <c r="J178" s="181"/>
      <c r="K178" s="181"/>
      <c r="L178" s="38"/>
      <c r="M178" s="38"/>
      <c r="N178" s="38"/>
      <c r="O178" s="43"/>
      <c r="P178" s="116"/>
      <c r="Q178" s="181"/>
      <c r="R178" s="181"/>
      <c r="S178" s="181"/>
      <c r="T178" s="181"/>
      <c r="U178" s="181"/>
      <c r="V178" s="182"/>
    </row>
    <row r="179" spans="1:22" ht="19.5" customHeight="1" thickBot="1">
      <c r="A179" s="47" t="s">
        <v>80</v>
      </c>
      <c r="B179" s="29" t="s">
        <v>83</v>
      </c>
      <c r="C179" s="332" t="e">
        <f>'НР 910.00.010-024'!M84</f>
        <v>#DIV/0!</v>
      </c>
      <c r="D179" s="333"/>
      <c r="E179" s="333"/>
      <c r="F179" s="333"/>
      <c r="G179" s="333"/>
      <c r="H179" s="333"/>
      <c r="I179" s="333"/>
      <c r="J179" s="333"/>
      <c r="K179" s="334"/>
      <c r="L179" s="335" t="s">
        <v>85</v>
      </c>
      <c r="M179" s="335"/>
      <c r="N179" s="335"/>
      <c r="O179" s="336"/>
      <c r="P179" s="30" t="s">
        <v>89</v>
      </c>
      <c r="Q179" s="337" t="e">
        <f>C175+C177+C179+Q173+Q175+Q177</f>
        <v>#DIV/0!</v>
      </c>
      <c r="R179" s="338"/>
      <c r="S179" s="338"/>
      <c r="T179" s="338"/>
      <c r="U179" s="338"/>
      <c r="V179" s="339"/>
    </row>
    <row r="180" spans="1:22" ht="21" customHeight="1">
      <c r="A180" s="47"/>
      <c r="B180" s="43"/>
      <c r="C180" s="36"/>
      <c r="D180" s="36"/>
      <c r="E180" s="36"/>
      <c r="F180" s="36"/>
      <c r="G180" s="36"/>
      <c r="H180" s="36"/>
      <c r="I180" s="36"/>
      <c r="J180" s="36"/>
      <c r="K180" s="38"/>
      <c r="L180" s="38"/>
      <c r="M180" s="38"/>
      <c r="N180" s="38"/>
      <c r="O180" s="38"/>
      <c r="P180" s="33"/>
      <c r="Q180" s="33"/>
      <c r="R180" s="33"/>
      <c r="S180" s="33"/>
      <c r="T180" s="33"/>
      <c r="U180" s="33"/>
      <c r="V180" s="130"/>
    </row>
    <row r="181" spans="1:22" ht="21" customHeight="1" thickBot="1">
      <c r="A181" s="47"/>
      <c r="B181" s="43"/>
      <c r="C181" s="36"/>
      <c r="D181" s="36"/>
      <c r="E181" s="36"/>
      <c r="F181" s="36"/>
      <c r="G181" s="36"/>
      <c r="H181" s="36"/>
      <c r="I181" s="36"/>
      <c r="J181" s="36"/>
      <c r="K181" s="38"/>
      <c r="L181" s="38"/>
      <c r="M181" s="38"/>
      <c r="N181" s="38"/>
      <c r="O181" s="38"/>
      <c r="P181" s="325" t="s">
        <v>112</v>
      </c>
      <c r="Q181" s="325"/>
      <c r="R181" s="325"/>
      <c r="S181" s="325"/>
      <c r="T181" s="325"/>
      <c r="U181" s="325"/>
      <c r="V181" s="326"/>
    </row>
    <row r="182" spans="1:22" ht="21" customHeight="1">
      <c r="A182" s="327" t="s">
        <v>169</v>
      </c>
      <c r="B182" s="328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9"/>
    </row>
    <row r="183" spans="1:22" ht="11.25" customHeight="1" thickBot="1">
      <c r="A183" s="47"/>
      <c r="B183" s="43"/>
      <c r="C183" s="36"/>
      <c r="D183" s="36"/>
      <c r="E183" s="36"/>
      <c r="F183" s="36"/>
      <c r="G183" s="36"/>
      <c r="H183" s="36"/>
      <c r="I183" s="36"/>
      <c r="J183" s="36"/>
      <c r="K183" s="38"/>
      <c r="L183" s="38"/>
      <c r="M183" s="38"/>
      <c r="N183" s="38"/>
      <c r="O183" s="38"/>
      <c r="P183" s="33"/>
      <c r="Q183" s="33"/>
      <c r="R183" s="33"/>
      <c r="S183" s="33"/>
      <c r="T183" s="33"/>
      <c r="U183" s="33"/>
      <c r="V183" s="130"/>
    </row>
    <row r="184" spans="1:22" ht="21.75" customHeight="1" thickBot="1">
      <c r="A184" s="330" t="s">
        <v>113</v>
      </c>
      <c r="B184" s="331"/>
      <c r="C184" s="347" t="s">
        <v>170</v>
      </c>
      <c r="D184" s="348"/>
      <c r="E184" s="348"/>
      <c r="F184" s="348"/>
      <c r="G184" s="348"/>
      <c r="H184" s="348"/>
      <c r="I184" s="348"/>
      <c r="J184" s="348"/>
      <c r="K184" s="348"/>
      <c r="L184" s="348"/>
      <c r="M184" s="348"/>
      <c r="N184" s="348"/>
      <c r="O184" s="348"/>
      <c r="P184" s="120"/>
      <c r="Q184" s="121"/>
      <c r="R184" s="121"/>
      <c r="S184" s="121"/>
      <c r="T184" s="121"/>
      <c r="U184" s="121"/>
      <c r="V184" s="122"/>
    </row>
    <row r="185" spans="1:22" ht="21" customHeight="1" thickBot="1">
      <c r="A185" s="47"/>
      <c r="B185" s="43"/>
      <c r="C185" s="36"/>
      <c r="D185" s="36"/>
      <c r="E185" s="36"/>
      <c r="F185" s="36"/>
      <c r="G185" s="36"/>
      <c r="H185" s="36"/>
      <c r="I185" s="36"/>
      <c r="J185" s="36"/>
      <c r="K185" s="38"/>
      <c r="L185" s="38"/>
      <c r="M185" s="38"/>
      <c r="N185" s="38"/>
      <c r="O185" s="38"/>
      <c r="P185" s="33"/>
      <c r="Q185" s="33"/>
      <c r="R185" s="33"/>
      <c r="S185" s="33"/>
      <c r="T185" s="33"/>
      <c r="U185" s="33"/>
      <c r="V185" s="130"/>
    </row>
    <row r="186" spans="1:22" ht="26.25" customHeight="1" thickBot="1">
      <c r="A186" s="327" t="s">
        <v>65</v>
      </c>
      <c r="B186" s="328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9"/>
    </row>
    <row r="187" spans="1:22" ht="19.5" customHeight="1">
      <c r="A187" s="407" t="s">
        <v>66</v>
      </c>
      <c r="B187" s="408"/>
      <c r="C187" s="408"/>
      <c r="D187" s="408"/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9"/>
    </row>
    <row r="188" spans="1:22" ht="12" thickBot="1">
      <c r="A188" s="410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412"/>
    </row>
    <row r="189" spans="1:22" ht="11.25">
      <c r="A189" s="394" t="s">
        <v>172</v>
      </c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  <c r="O189" s="396"/>
      <c r="P189" s="356"/>
      <c r="Q189" s="543"/>
      <c r="R189" s="543"/>
      <c r="S189" s="543"/>
      <c r="T189" s="543"/>
      <c r="U189" s="543"/>
      <c r="V189" s="544"/>
    </row>
    <row r="190" spans="1:22" ht="15" customHeight="1" thickBot="1">
      <c r="A190" s="397"/>
      <c r="B190" s="398"/>
      <c r="C190" s="398"/>
      <c r="D190" s="398"/>
      <c r="E190" s="398"/>
      <c r="F190" s="398"/>
      <c r="G190" s="398"/>
      <c r="H190" s="398"/>
      <c r="I190" s="398"/>
      <c r="J190" s="398"/>
      <c r="K190" s="398"/>
      <c r="L190" s="398"/>
      <c r="M190" s="398"/>
      <c r="N190" s="398"/>
      <c r="O190" s="399"/>
      <c r="P190" s="543"/>
      <c r="Q190" s="543"/>
      <c r="R190" s="543"/>
      <c r="S190" s="543"/>
      <c r="T190" s="543"/>
      <c r="U190" s="543"/>
      <c r="V190" s="544"/>
    </row>
    <row r="191" spans="1:22" ht="12.75" customHeight="1" thickBot="1">
      <c r="A191" s="135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43"/>
      <c r="Q191" s="543"/>
      <c r="R191" s="543"/>
      <c r="S191" s="543"/>
      <c r="T191" s="543"/>
      <c r="U191" s="543"/>
      <c r="V191" s="544"/>
    </row>
    <row r="192" spans="1:22" ht="15" customHeight="1">
      <c r="A192" s="400" t="s">
        <v>67</v>
      </c>
      <c r="B192" s="379"/>
      <c r="C192" s="379"/>
      <c r="D192" s="401"/>
      <c r="E192" s="402"/>
      <c r="F192" s="402"/>
      <c r="G192" s="403"/>
      <c r="H192" s="388"/>
      <c r="I192" s="389"/>
      <c r="J192" s="389"/>
      <c r="K192" s="389"/>
      <c r="L192" s="389"/>
      <c r="M192" s="389"/>
      <c r="N192" s="389"/>
      <c r="O192" s="389"/>
      <c r="P192" s="543"/>
      <c r="Q192" s="543"/>
      <c r="R192" s="543"/>
      <c r="S192" s="543"/>
      <c r="T192" s="543"/>
      <c r="U192" s="543"/>
      <c r="V192" s="544"/>
    </row>
    <row r="193" spans="1:22" ht="9" customHeight="1" thickBot="1">
      <c r="A193" s="400"/>
      <c r="B193" s="379"/>
      <c r="C193" s="379"/>
      <c r="D193" s="404"/>
      <c r="E193" s="405"/>
      <c r="F193" s="405"/>
      <c r="G193" s="406"/>
      <c r="H193" s="390"/>
      <c r="I193" s="389"/>
      <c r="J193" s="389"/>
      <c r="K193" s="389"/>
      <c r="L193" s="389"/>
      <c r="M193" s="389"/>
      <c r="N193" s="389"/>
      <c r="O193" s="389"/>
      <c r="P193" s="543"/>
      <c r="Q193" s="543"/>
      <c r="R193" s="543"/>
      <c r="S193" s="543"/>
      <c r="T193" s="543"/>
      <c r="U193" s="543"/>
      <c r="V193" s="544"/>
    </row>
    <row r="194" spans="1:22" ht="15.75" customHeight="1" thickBot="1">
      <c r="A194" s="580"/>
      <c r="B194" s="543"/>
      <c r="C194" s="543"/>
      <c r="D194" s="543"/>
      <c r="E194" s="543"/>
      <c r="F194" s="543"/>
      <c r="G194" s="543"/>
      <c r="H194" s="543"/>
      <c r="I194" s="543"/>
      <c r="J194" s="543"/>
      <c r="K194" s="543"/>
      <c r="L194" s="543"/>
      <c r="M194" s="543"/>
      <c r="N194" s="543"/>
      <c r="O194" s="543"/>
      <c r="P194" s="543"/>
      <c r="Q194" s="543"/>
      <c r="R194" s="543"/>
      <c r="S194" s="543"/>
      <c r="T194" s="543"/>
      <c r="U194" s="543"/>
      <c r="V194" s="544"/>
    </row>
    <row r="195" spans="1:22" ht="33" customHeight="1" thickBot="1">
      <c r="A195" s="391" t="s">
        <v>68</v>
      </c>
      <c r="B195" s="392"/>
      <c r="C195" s="392"/>
      <c r="D195" s="393"/>
      <c r="E195" s="577"/>
      <c r="F195" s="578"/>
      <c r="G195" s="579"/>
      <c r="H195" s="584" t="s">
        <v>69</v>
      </c>
      <c r="I195" s="585"/>
      <c r="J195" s="585"/>
      <c r="K195" s="586"/>
      <c r="L195" s="581"/>
      <c r="M195" s="582"/>
      <c r="N195" s="582"/>
      <c r="O195" s="583"/>
      <c r="P195" s="543"/>
      <c r="Q195" s="543"/>
      <c r="R195" s="543"/>
      <c r="S195" s="543"/>
      <c r="T195" s="543"/>
      <c r="U195" s="543"/>
      <c r="V195" s="544"/>
    </row>
    <row r="196" spans="1:22" ht="12" thickBot="1">
      <c r="A196" s="355"/>
      <c r="B196" s="356"/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56"/>
      <c r="V196" s="357"/>
    </row>
    <row r="197" spans="1:22" ht="7.5" customHeight="1" thickBot="1">
      <c r="A197" s="370" t="s">
        <v>171</v>
      </c>
      <c r="B197" s="371"/>
      <c r="C197" s="371"/>
      <c r="D197" s="371"/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2"/>
      <c r="P197" s="379" t="s">
        <v>70</v>
      </c>
      <c r="Q197" s="379"/>
      <c r="R197" s="379"/>
      <c r="S197" s="368"/>
      <c r="T197" s="368"/>
      <c r="U197" s="368"/>
      <c r="V197" s="369"/>
    </row>
    <row r="198" spans="1:22" ht="13.5" thickBot="1">
      <c r="A198" s="373"/>
      <c r="B198" s="374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  <c r="O198" s="375"/>
      <c r="P198" s="379"/>
      <c r="Q198" s="379"/>
      <c r="R198" s="379"/>
      <c r="S198" s="380"/>
      <c r="T198" s="381"/>
      <c r="U198" s="381"/>
      <c r="V198" s="382"/>
    </row>
    <row r="199" spans="1:22" ht="13.5" thickBot="1">
      <c r="A199" s="376"/>
      <c r="B199" s="377"/>
      <c r="C199" s="377"/>
      <c r="D199" s="377"/>
      <c r="E199" s="377"/>
      <c r="F199" s="377"/>
      <c r="G199" s="377"/>
      <c r="H199" s="377"/>
      <c r="I199" s="377"/>
      <c r="J199" s="377"/>
      <c r="K199" s="377"/>
      <c r="L199" s="377"/>
      <c r="M199" s="377"/>
      <c r="N199" s="377"/>
      <c r="O199" s="378"/>
      <c r="P199" s="368"/>
      <c r="Q199" s="368"/>
      <c r="R199" s="368"/>
      <c r="S199" s="368"/>
      <c r="T199" s="368"/>
      <c r="U199" s="368"/>
      <c r="V199" s="369"/>
    </row>
    <row r="200" spans="1:22" ht="13.5" customHeight="1" thickBot="1">
      <c r="A200" s="355"/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7"/>
    </row>
    <row r="201" spans="1:22" ht="22.5" customHeight="1" thickBot="1">
      <c r="A201" s="383" t="s">
        <v>71</v>
      </c>
      <c r="B201" s="384"/>
      <c r="C201" s="384"/>
      <c r="D201" s="385"/>
      <c r="E201" s="386"/>
      <c r="F201" s="136"/>
      <c r="G201" s="136"/>
      <c r="H201" s="136"/>
      <c r="I201" s="136"/>
      <c r="J201" s="136"/>
      <c r="K201" s="136"/>
      <c r="L201" s="384" t="s">
        <v>72</v>
      </c>
      <c r="M201" s="384"/>
      <c r="N201" s="384"/>
      <c r="O201" s="385"/>
      <c r="P201" s="386"/>
      <c r="Q201" s="379" t="s">
        <v>73</v>
      </c>
      <c r="R201" s="379"/>
      <c r="S201" s="379"/>
      <c r="T201" s="379"/>
      <c r="U201" s="379"/>
      <c r="V201" s="387"/>
    </row>
    <row r="202" spans="1:22" ht="12" thickBot="1">
      <c r="A202" s="352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  <c r="R202" s="353"/>
      <c r="S202" s="353"/>
      <c r="T202" s="353"/>
      <c r="U202" s="353"/>
      <c r="V202" s="354"/>
    </row>
    <row r="203" spans="1:22" ht="11.25">
      <c r="A203" s="355"/>
      <c r="B203" s="356"/>
      <c r="C203" s="356"/>
      <c r="D203" s="356"/>
      <c r="E203" s="356"/>
      <c r="F203" s="356"/>
      <c r="G203" s="356"/>
      <c r="H203" s="356"/>
      <c r="I203" s="356"/>
      <c r="J203" s="357"/>
      <c r="K203" s="358" t="s">
        <v>114</v>
      </c>
      <c r="L203" s="359"/>
      <c r="M203" s="359"/>
      <c r="N203" s="359"/>
      <c r="O203" s="359"/>
      <c r="P203" s="360"/>
      <c r="Q203" s="367"/>
      <c r="R203" s="368"/>
      <c r="S203" s="368"/>
      <c r="T203" s="368"/>
      <c r="U203" s="368"/>
      <c r="V203" s="369"/>
    </row>
    <row r="204" spans="1:22" ht="11.25">
      <c r="A204" s="355"/>
      <c r="B204" s="356"/>
      <c r="C204" s="356"/>
      <c r="D204" s="356"/>
      <c r="E204" s="356"/>
      <c r="F204" s="356"/>
      <c r="G204" s="356"/>
      <c r="H204" s="356"/>
      <c r="I204" s="356"/>
      <c r="J204" s="357"/>
      <c r="K204" s="361"/>
      <c r="L204" s="362"/>
      <c r="M204" s="362"/>
      <c r="N204" s="362"/>
      <c r="O204" s="362"/>
      <c r="P204" s="363"/>
      <c r="Q204" s="367"/>
      <c r="R204" s="368"/>
      <c r="S204" s="368"/>
      <c r="T204" s="368"/>
      <c r="U204" s="368"/>
      <c r="V204" s="369"/>
    </row>
    <row r="205" spans="1:22" ht="12" thickBot="1">
      <c r="A205" s="355"/>
      <c r="B205" s="356"/>
      <c r="C205" s="356"/>
      <c r="D205" s="356"/>
      <c r="E205" s="356"/>
      <c r="F205" s="356"/>
      <c r="G205" s="356"/>
      <c r="H205" s="356"/>
      <c r="I205" s="356"/>
      <c r="J205" s="357"/>
      <c r="K205" s="364"/>
      <c r="L205" s="365"/>
      <c r="M205" s="365"/>
      <c r="N205" s="365"/>
      <c r="O205" s="365"/>
      <c r="P205" s="366"/>
      <c r="Q205" s="367"/>
      <c r="R205" s="368"/>
      <c r="S205" s="368"/>
      <c r="T205" s="368"/>
      <c r="U205" s="368"/>
      <c r="V205" s="369"/>
    </row>
    <row r="206" spans="1:22" ht="12" thickBot="1">
      <c r="A206" s="137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9"/>
    </row>
  </sheetData>
  <sheetProtection/>
  <mergeCells count="276">
    <mergeCell ref="A200:V200"/>
    <mergeCell ref="A201:C201"/>
    <mergeCell ref="D201:E201"/>
    <mergeCell ref="L201:N201"/>
    <mergeCell ref="O201:P201"/>
    <mergeCell ref="Q201:V201"/>
    <mergeCell ref="A202:V202"/>
    <mergeCell ref="A203:J205"/>
    <mergeCell ref="K203:P205"/>
    <mergeCell ref="Q203:V205"/>
    <mergeCell ref="A196:V196"/>
    <mergeCell ref="A197:O199"/>
    <mergeCell ref="P197:R198"/>
    <mergeCell ref="S197:V197"/>
    <mergeCell ref="S198:V198"/>
    <mergeCell ref="P199:V199"/>
    <mergeCell ref="A189:O190"/>
    <mergeCell ref="P189:V195"/>
    <mergeCell ref="A192:C193"/>
    <mergeCell ref="D192:G193"/>
    <mergeCell ref="H192:O193"/>
    <mergeCell ref="A194:O194"/>
    <mergeCell ref="A195:D195"/>
    <mergeCell ref="E195:G195"/>
    <mergeCell ref="H195:K195"/>
    <mergeCell ref="L195:O195"/>
    <mergeCell ref="P181:V181"/>
    <mergeCell ref="A182:V182"/>
    <mergeCell ref="A184:B184"/>
    <mergeCell ref="C184:O184"/>
    <mergeCell ref="A186:V186"/>
    <mergeCell ref="A187:V188"/>
    <mergeCell ref="C175:K175"/>
    <mergeCell ref="Q175:V175"/>
    <mergeCell ref="C177:K177"/>
    <mergeCell ref="Q177:V177"/>
    <mergeCell ref="C179:K179"/>
    <mergeCell ref="L179:O179"/>
    <mergeCell ref="Q179:V179"/>
    <mergeCell ref="C169:K169"/>
    <mergeCell ref="Q169:V169"/>
    <mergeCell ref="C171:K171"/>
    <mergeCell ref="L171:O171"/>
    <mergeCell ref="Q171:V171"/>
    <mergeCell ref="A173:B173"/>
    <mergeCell ref="C173:L173"/>
    <mergeCell ref="Q173:V173"/>
    <mergeCell ref="C145:K145"/>
    <mergeCell ref="Q145:V145"/>
    <mergeCell ref="C139:K139"/>
    <mergeCell ref="L139:O139"/>
    <mergeCell ref="Q139:V139"/>
    <mergeCell ref="C137:K137"/>
    <mergeCell ref="Q137:V137"/>
    <mergeCell ref="A133:B133"/>
    <mergeCell ref="C135:K135"/>
    <mergeCell ref="Q135:V135"/>
    <mergeCell ref="A141:B141"/>
    <mergeCell ref="C141:L141"/>
    <mergeCell ref="Q141:V141"/>
    <mergeCell ref="L113:O113"/>
    <mergeCell ref="A115:B115"/>
    <mergeCell ref="C115:L115"/>
    <mergeCell ref="C117:K117"/>
    <mergeCell ref="Q117:V117"/>
    <mergeCell ref="C109:K109"/>
    <mergeCell ref="Q109:V109"/>
    <mergeCell ref="C113:K113"/>
    <mergeCell ref="Q113:V113"/>
    <mergeCell ref="Q105:V105"/>
    <mergeCell ref="Q107:V107"/>
    <mergeCell ref="C103:K103"/>
    <mergeCell ref="Q103:V103"/>
    <mergeCell ref="C111:K111"/>
    <mergeCell ref="Q111:V111"/>
    <mergeCell ref="Q93:V93"/>
    <mergeCell ref="A107:B107"/>
    <mergeCell ref="C107:L107"/>
    <mergeCell ref="C105:K105"/>
    <mergeCell ref="A99:B99"/>
    <mergeCell ref="C101:K101"/>
    <mergeCell ref="Q101:V101"/>
    <mergeCell ref="C99:L99"/>
    <mergeCell ref="Q99:V99"/>
    <mergeCell ref="L105:O105"/>
    <mergeCell ref="L95:O95"/>
    <mergeCell ref="A97:V97"/>
    <mergeCell ref="A98:B98"/>
    <mergeCell ref="C98:L98"/>
    <mergeCell ref="C95:K95"/>
    <mergeCell ref="Q95:V95"/>
    <mergeCell ref="P98:V98"/>
    <mergeCell ref="C91:K91"/>
    <mergeCell ref="Q91:V91"/>
    <mergeCell ref="C93:K93"/>
    <mergeCell ref="Q81:V81"/>
    <mergeCell ref="A81:B81"/>
    <mergeCell ref="C81:L81"/>
    <mergeCell ref="C85:K85"/>
    <mergeCell ref="Q85:V85"/>
    <mergeCell ref="Q87:V87"/>
    <mergeCell ref="Q89:V89"/>
    <mergeCell ref="C79:K79"/>
    <mergeCell ref="L79:O79"/>
    <mergeCell ref="Q79:V79"/>
    <mergeCell ref="Q65:V65"/>
    <mergeCell ref="A89:B89"/>
    <mergeCell ref="C89:L89"/>
    <mergeCell ref="C83:K83"/>
    <mergeCell ref="Q83:V83"/>
    <mergeCell ref="C87:K87"/>
    <mergeCell ref="L87:O87"/>
    <mergeCell ref="C61:K61"/>
    <mergeCell ref="L61:O61"/>
    <mergeCell ref="Q61:V61"/>
    <mergeCell ref="C57:K57"/>
    <mergeCell ref="Q57:V57"/>
    <mergeCell ref="C59:K59"/>
    <mergeCell ref="Q59:V59"/>
    <mergeCell ref="A53:V53"/>
    <mergeCell ref="A54:B54"/>
    <mergeCell ref="C54:J54"/>
    <mergeCell ref="A55:B55"/>
    <mergeCell ref="C55:L55"/>
    <mergeCell ref="Q55:V55"/>
    <mergeCell ref="T9:V9"/>
    <mergeCell ref="B17:M17"/>
    <mergeCell ref="N17:Q17"/>
    <mergeCell ref="S17:U17"/>
    <mergeCell ref="A18:V18"/>
    <mergeCell ref="A19:H19"/>
    <mergeCell ref="I19:K19"/>
    <mergeCell ref="C33:O33"/>
    <mergeCell ref="P33:V33"/>
    <mergeCell ref="A6:V6"/>
    <mergeCell ref="B7:F7"/>
    <mergeCell ref="G7:V7"/>
    <mergeCell ref="A8:V8"/>
    <mergeCell ref="B9:G9"/>
    <mergeCell ref="H9:J9"/>
    <mergeCell ref="L9:P9"/>
    <mergeCell ref="Q9:S9"/>
    <mergeCell ref="B23:C23"/>
    <mergeCell ref="D23:F23"/>
    <mergeCell ref="G23:V23"/>
    <mergeCell ref="A1:V1"/>
    <mergeCell ref="A2:V2"/>
    <mergeCell ref="A3:V3"/>
    <mergeCell ref="A4:V4"/>
    <mergeCell ref="B5:C5"/>
    <mergeCell ref="D5:I5"/>
    <mergeCell ref="J5:V5"/>
    <mergeCell ref="M19:P19"/>
    <mergeCell ref="R19:U19"/>
    <mergeCell ref="A10:V10"/>
    <mergeCell ref="B11:V11"/>
    <mergeCell ref="B13:I13"/>
    <mergeCell ref="M13:U13"/>
    <mergeCell ref="B15:I15"/>
    <mergeCell ref="M15:U15"/>
    <mergeCell ref="C30:V30"/>
    <mergeCell ref="A24:V24"/>
    <mergeCell ref="B25:V25"/>
    <mergeCell ref="A26:V26"/>
    <mergeCell ref="A20:V20"/>
    <mergeCell ref="B21:I21"/>
    <mergeCell ref="L21:O21"/>
    <mergeCell ref="Q21:S21"/>
    <mergeCell ref="T21:V21"/>
    <mergeCell ref="A22:V22"/>
    <mergeCell ref="P39:T39"/>
    <mergeCell ref="U39:V39"/>
    <mergeCell ref="A31:B31"/>
    <mergeCell ref="C31:O31"/>
    <mergeCell ref="P31:V31"/>
    <mergeCell ref="B27:I27"/>
    <mergeCell ref="M27:U27"/>
    <mergeCell ref="A28:V28"/>
    <mergeCell ref="A29:V29"/>
    <mergeCell ref="A30:B30"/>
    <mergeCell ref="C45:O45"/>
    <mergeCell ref="P45:V45"/>
    <mergeCell ref="A33:B33"/>
    <mergeCell ref="U35:V35"/>
    <mergeCell ref="A35:B35"/>
    <mergeCell ref="C35:T35"/>
    <mergeCell ref="E37:H37"/>
    <mergeCell ref="Q37:T37"/>
    <mergeCell ref="U37:V37"/>
    <mergeCell ref="E39:H39"/>
    <mergeCell ref="A51:B51"/>
    <mergeCell ref="C51:J51"/>
    <mergeCell ref="P51:V51"/>
    <mergeCell ref="A41:B41"/>
    <mergeCell ref="C41:O41"/>
    <mergeCell ref="P41:V41"/>
    <mergeCell ref="A43:B43"/>
    <mergeCell ref="C43:O43"/>
    <mergeCell ref="P43:V43"/>
    <mergeCell ref="A45:B45"/>
    <mergeCell ref="A47:B47"/>
    <mergeCell ref="C47:J47"/>
    <mergeCell ref="P47:V47"/>
    <mergeCell ref="A49:B49"/>
    <mergeCell ref="C49:J49"/>
    <mergeCell ref="P49:V49"/>
    <mergeCell ref="C77:K77"/>
    <mergeCell ref="Q77:V77"/>
    <mergeCell ref="C71:K71"/>
    <mergeCell ref="L71:O71"/>
    <mergeCell ref="Q71:V71"/>
    <mergeCell ref="A65:B65"/>
    <mergeCell ref="C65:L65"/>
    <mergeCell ref="C67:K67"/>
    <mergeCell ref="Q67:V67"/>
    <mergeCell ref="C73:L73"/>
    <mergeCell ref="P63:V63"/>
    <mergeCell ref="P64:V64"/>
    <mergeCell ref="A73:B73"/>
    <mergeCell ref="C69:K69"/>
    <mergeCell ref="Q69:V69"/>
    <mergeCell ref="C75:K75"/>
    <mergeCell ref="Q75:V75"/>
    <mergeCell ref="Q73:V73"/>
    <mergeCell ref="Q115:V115"/>
    <mergeCell ref="P123:V123"/>
    <mergeCell ref="Q125:V125"/>
    <mergeCell ref="A124:B124"/>
    <mergeCell ref="C124:J124"/>
    <mergeCell ref="P124:V124"/>
    <mergeCell ref="A125:B125"/>
    <mergeCell ref="C125:J125"/>
    <mergeCell ref="C127:K127"/>
    <mergeCell ref="Q127:V127"/>
    <mergeCell ref="L131:O131"/>
    <mergeCell ref="C119:K119"/>
    <mergeCell ref="Q119:V119"/>
    <mergeCell ref="C121:K121"/>
    <mergeCell ref="L121:O121"/>
    <mergeCell ref="Q121:V121"/>
    <mergeCell ref="C153:K153"/>
    <mergeCell ref="Q153:V153"/>
    <mergeCell ref="C129:K129"/>
    <mergeCell ref="Q129:V129"/>
    <mergeCell ref="C131:K131"/>
    <mergeCell ref="Q131:V131"/>
    <mergeCell ref="C133:K133"/>
    <mergeCell ref="Q133:V133"/>
    <mergeCell ref="C143:K143"/>
    <mergeCell ref="Q143:V143"/>
    <mergeCell ref="C161:K161"/>
    <mergeCell ref="Q161:V161"/>
    <mergeCell ref="C147:K147"/>
    <mergeCell ref="L147:O147"/>
    <mergeCell ref="Q147:V147"/>
    <mergeCell ref="A149:B149"/>
    <mergeCell ref="C149:L149"/>
    <mergeCell ref="Q149:V149"/>
    <mergeCell ref="C151:K151"/>
    <mergeCell ref="Q151:V151"/>
    <mergeCell ref="C167:K167"/>
    <mergeCell ref="Q167:V167"/>
    <mergeCell ref="C155:K155"/>
    <mergeCell ref="L155:O155"/>
    <mergeCell ref="Q155:V155"/>
    <mergeCell ref="A157:B157"/>
    <mergeCell ref="C157:J157"/>
    <mergeCell ref="Q157:V157"/>
    <mergeCell ref="C159:K159"/>
    <mergeCell ref="Q159:V159"/>
    <mergeCell ref="Q163:V163"/>
    <mergeCell ref="C163:K163"/>
    <mergeCell ref="L163:O163"/>
    <mergeCell ref="A165:B165"/>
    <mergeCell ref="C165:L165"/>
    <mergeCell ref="Q165:V16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28"/>
  <sheetViews>
    <sheetView zoomScalePageLayoutView="0" workbookViewId="0" topLeftCell="A1">
      <selection activeCell="B7" sqref="B7"/>
    </sheetView>
  </sheetViews>
  <sheetFormatPr defaultColWidth="11.75390625" defaultRowHeight="12.75"/>
  <cols>
    <col min="1" max="1" width="5.375" style="0" customWidth="1"/>
    <col min="2" max="2" width="50.625" style="0" customWidth="1"/>
    <col min="3" max="3" width="11.75390625" style="34" customWidth="1"/>
    <col min="4" max="9" width="11.75390625" style="0" customWidth="1"/>
    <col min="10" max="10" width="11.75390625" style="52" customWidth="1"/>
    <col min="11" max="16" width="11.75390625" style="0" customWidth="1"/>
    <col min="17" max="17" width="11.75390625" style="52" customWidth="1"/>
    <col min="18" max="251" width="9.125" style="0" customWidth="1"/>
    <col min="252" max="252" width="5.375" style="0" customWidth="1"/>
    <col min="253" max="253" width="50.625" style="0" customWidth="1"/>
  </cols>
  <sheetData>
    <row r="1" ht="12.75"/>
    <row r="2" ht="12.75"/>
    <row r="3" ht="12.75"/>
    <row r="4" ht="12.75"/>
    <row r="5" ht="12.75"/>
    <row r="6" spans="1:7" ht="15.75">
      <c r="A6" s="51" t="s">
        <v>115</v>
      </c>
      <c r="B6" s="51"/>
      <c r="C6" s="593"/>
      <c r="D6" s="594"/>
      <c r="E6" s="594"/>
      <c r="F6" s="594"/>
      <c r="G6" s="595"/>
    </row>
    <row r="7" spans="1:3" ht="25.5" customHeight="1">
      <c r="A7" s="53" t="s">
        <v>116</v>
      </c>
      <c r="B7" s="54"/>
      <c r="C7" s="55"/>
    </row>
    <row r="8" spans="1:5" ht="15">
      <c r="A8" s="53" t="s">
        <v>145</v>
      </c>
      <c r="B8" s="55"/>
      <c r="C8" s="55"/>
      <c r="E8" s="56"/>
    </row>
    <row r="9" ht="24" customHeight="1" thickBot="1">
      <c r="A9" s="57" t="s">
        <v>151</v>
      </c>
    </row>
    <row r="10" spans="1:17" ht="19.5" customHeight="1">
      <c r="A10" s="58" t="s">
        <v>117</v>
      </c>
      <c r="B10" s="59" t="s">
        <v>154</v>
      </c>
      <c r="C10" s="596" t="s">
        <v>159</v>
      </c>
      <c r="D10" s="590" t="s">
        <v>150</v>
      </c>
      <c r="E10" s="591"/>
      <c r="F10" s="591"/>
      <c r="G10" s="591"/>
      <c r="H10" s="591"/>
      <c r="I10" s="592"/>
      <c r="J10" s="60" t="s">
        <v>147</v>
      </c>
      <c r="K10" s="590" t="s">
        <v>149</v>
      </c>
      <c r="L10" s="591"/>
      <c r="M10" s="591"/>
      <c r="N10" s="591"/>
      <c r="O10" s="591"/>
      <c r="P10" s="592"/>
      <c r="Q10" s="61" t="s">
        <v>148</v>
      </c>
    </row>
    <row r="11" spans="1:17" ht="23.25" customHeight="1" thickBot="1">
      <c r="A11" s="62" t="s">
        <v>119</v>
      </c>
      <c r="B11" s="63" t="s">
        <v>155</v>
      </c>
      <c r="C11" s="597"/>
      <c r="D11" s="64" t="s">
        <v>121</v>
      </c>
      <c r="E11" s="65" t="s">
        <v>122</v>
      </c>
      <c r="F11" s="66" t="s">
        <v>123</v>
      </c>
      <c r="G11" s="65" t="s">
        <v>146</v>
      </c>
      <c r="H11" s="65" t="s">
        <v>125</v>
      </c>
      <c r="I11" s="66" t="s">
        <v>126</v>
      </c>
      <c r="J11" s="67" t="s">
        <v>10</v>
      </c>
      <c r="K11" s="64" t="s">
        <v>124</v>
      </c>
      <c r="L11" s="65" t="s">
        <v>127</v>
      </c>
      <c r="M11" s="66" t="s">
        <v>128</v>
      </c>
      <c r="N11" s="65" t="s">
        <v>124</v>
      </c>
      <c r="O11" s="65" t="s">
        <v>129</v>
      </c>
      <c r="P11" s="66" t="s">
        <v>130</v>
      </c>
      <c r="Q11" s="68" t="s">
        <v>10</v>
      </c>
    </row>
    <row r="12" spans="1:17" s="75" customFormat="1" ht="12.75">
      <c r="A12" s="152">
        <v>1</v>
      </c>
      <c r="B12" s="69" t="s">
        <v>153</v>
      </c>
      <c r="C12" s="70"/>
      <c r="D12" s="71">
        <f aca="true" t="shared" si="0" ref="D12:I12">D13+D14+D15+D16+D17+D18+D19</f>
        <v>0</v>
      </c>
      <c r="E12" s="71">
        <f t="shared" si="0"/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2">
        <f t="shared" si="0"/>
        <v>0</v>
      </c>
      <c r="J12" s="145">
        <f>SUM(D12:I12)</f>
        <v>0</v>
      </c>
      <c r="K12" s="71">
        <f aca="true" t="shared" si="1" ref="K12:P12">K13+K14+K15+K16+K17+K18+K19</f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1"/>
        <v>0</v>
      </c>
      <c r="P12" s="71">
        <f t="shared" si="1"/>
        <v>0</v>
      </c>
      <c r="Q12" s="73">
        <f>SUM(K12:P12)</f>
        <v>0</v>
      </c>
    </row>
    <row r="13" spans="1:17" s="75" customFormat="1" ht="12.75">
      <c r="A13" s="152"/>
      <c r="B13" s="77" t="s">
        <v>152</v>
      </c>
      <c r="C13" s="104"/>
      <c r="D13" s="94"/>
      <c r="E13" s="94"/>
      <c r="F13" s="95"/>
      <c r="G13" s="96"/>
      <c r="H13" s="96"/>
      <c r="I13" s="95"/>
      <c r="J13" s="84">
        <f aca="true" t="shared" si="2" ref="J13:J19">SUM(D13:I13)</f>
        <v>0</v>
      </c>
      <c r="K13" s="94"/>
      <c r="L13" s="94"/>
      <c r="M13" s="95"/>
      <c r="N13" s="96"/>
      <c r="O13" s="96"/>
      <c r="P13" s="95"/>
      <c r="Q13" s="84">
        <f aca="true" t="shared" si="3" ref="Q13:Q19">SUM(K13:P13)</f>
        <v>0</v>
      </c>
    </row>
    <row r="14" spans="1:17" s="75" customFormat="1" ht="12.75">
      <c r="A14" s="153"/>
      <c r="B14" s="77"/>
      <c r="C14" s="104"/>
      <c r="D14" s="94"/>
      <c r="E14" s="96"/>
      <c r="F14" s="98"/>
      <c r="G14" s="96"/>
      <c r="H14" s="96"/>
      <c r="I14" s="98"/>
      <c r="J14" s="84">
        <f t="shared" si="2"/>
        <v>0</v>
      </c>
      <c r="K14" s="97"/>
      <c r="L14" s="96"/>
      <c r="M14" s="98"/>
      <c r="N14" s="96"/>
      <c r="O14" s="96"/>
      <c r="P14" s="98"/>
      <c r="Q14" s="84">
        <f t="shared" si="3"/>
        <v>0</v>
      </c>
    </row>
    <row r="15" spans="1:17" ht="14.25" customHeight="1">
      <c r="A15" s="153"/>
      <c r="B15" s="79"/>
      <c r="C15" s="105"/>
      <c r="D15" s="146"/>
      <c r="E15" s="147"/>
      <c r="F15" s="148"/>
      <c r="G15" s="147"/>
      <c r="H15" s="147"/>
      <c r="I15" s="148"/>
      <c r="J15" s="84">
        <f t="shared" si="2"/>
        <v>0</v>
      </c>
      <c r="K15" s="99"/>
      <c r="L15" s="100"/>
      <c r="M15" s="101"/>
      <c r="N15" s="100"/>
      <c r="O15" s="100"/>
      <c r="P15" s="101"/>
      <c r="Q15" s="84">
        <f t="shared" si="3"/>
        <v>0</v>
      </c>
    </row>
    <row r="16" spans="1:17" ht="15">
      <c r="A16" s="153"/>
      <c r="B16" s="79"/>
      <c r="C16" s="105"/>
      <c r="D16" s="146"/>
      <c r="E16" s="147"/>
      <c r="F16" s="148"/>
      <c r="G16" s="147"/>
      <c r="H16" s="147"/>
      <c r="I16" s="148"/>
      <c r="J16" s="84">
        <f t="shared" si="2"/>
        <v>0</v>
      </c>
      <c r="K16" s="99"/>
      <c r="L16" s="100"/>
      <c r="M16" s="101"/>
      <c r="N16" s="100"/>
      <c r="O16" s="100"/>
      <c r="P16" s="101"/>
      <c r="Q16" s="84">
        <f t="shared" si="3"/>
        <v>0</v>
      </c>
    </row>
    <row r="17" spans="1:17" ht="12.75">
      <c r="A17" s="153"/>
      <c r="B17" s="93"/>
      <c r="C17" s="81"/>
      <c r="D17" s="94"/>
      <c r="E17" s="96"/>
      <c r="F17" s="98"/>
      <c r="G17" s="96"/>
      <c r="H17" s="96"/>
      <c r="I17" s="98"/>
      <c r="J17" s="84">
        <f t="shared" si="2"/>
        <v>0</v>
      </c>
      <c r="K17" s="97"/>
      <c r="L17" s="96"/>
      <c r="M17" s="98"/>
      <c r="N17" s="96"/>
      <c r="O17" s="96"/>
      <c r="P17" s="98"/>
      <c r="Q17" s="84">
        <f t="shared" si="3"/>
        <v>0</v>
      </c>
    </row>
    <row r="18" spans="1:17" ht="13.5" customHeight="1">
      <c r="A18" s="153"/>
      <c r="B18" s="77"/>
      <c r="C18" s="105"/>
      <c r="D18" s="94"/>
      <c r="E18" s="96"/>
      <c r="F18" s="98"/>
      <c r="G18" s="96"/>
      <c r="H18" s="96"/>
      <c r="I18" s="98"/>
      <c r="J18" s="84">
        <f t="shared" si="2"/>
        <v>0</v>
      </c>
      <c r="K18" s="97"/>
      <c r="L18" s="96"/>
      <c r="M18" s="98"/>
      <c r="N18" s="96"/>
      <c r="O18" s="96"/>
      <c r="P18" s="98"/>
      <c r="Q18" s="84">
        <f t="shared" si="3"/>
        <v>0</v>
      </c>
    </row>
    <row r="19" spans="1:17" ht="12.75">
      <c r="A19" s="153"/>
      <c r="B19" s="77"/>
      <c r="C19" s="105"/>
      <c r="D19" s="94"/>
      <c r="E19" s="94"/>
      <c r="F19" s="95"/>
      <c r="G19" s="96"/>
      <c r="H19" s="96"/>
      <c r="I19" s="95"/>
      <c r="J19" s="78">
        <f t="shared" si="2"/>
        <v>0</v>
      </c>
      <c r="K19" s="97"/>
      <c r="L19" s="94"/>
      <c r="M19" s="95"/>
      <c r="N19" s="96"/>
      <c r="O19" s="96"/>
      <c r="P19" s="95"/>
      <c r="Q19" s="78">
        <f t="shared" si="3"/>
        <v>0</v>
      </c>
    </row>
    <row r="20" spans="1:17" s="75" customFormat="1" ht="17.25" customHeight="1">
      <c r="A20" s="152">
        <v>2</v>
      </c>
      <c r="B20" s="76" t="s">
        <v>156</v>
      </c>
      <c r="C20" s="104"/>
      <c r="D20" s="82">
        <f aca="true" t="shared" si="4" ref="D20:I20">D21+D22+D23+D24</f>
        <v>0</v>
      </c>
      <c r="E20" s="82">
        <f t="shared" si="4"/>
        <v>0</v>
      </c>
      <c r="F20" s="83">
        <f t="shared" si="4"/>
        <v>0</v>
      </c>
      <c r="G20" s="92">
        <f t="shared" si="4"/>
        <v>0</v>
      </c>
      <c r="H20" s="92">
        <f t="shared" si="4"/>
        <v>0</v>
      </c>
      <c r="I20" s="83">
        <f t="shared" si="4"/>
        <v>0</v>
      </c>
      <c r="J20" s="74">
        <f aca="true" t="shared" si="5" ref="J20:J25">SUM(D20:I20)</f>
        <v>0</v>
      </c>
      <c r="K20" s="82">
        <f aca="true" t="shared" si="6" ref="K20:P20">K21+K22+K23+K24</f>
        <v>0</v>
      </c>
      <c r="L20" s="82">
        <f t="shared" si="6"/>
        <v>0</v>
      </c>
      <c r="M20" s="83">
        <f t="shared" si="6"/>
        <v>0</v>
      </c>
      <c r="N20" s="92">
        <f t="shared" si="6"/>
        <v>0</v>
      </c>
      <c r="O20" s="92">
        <f t="shared" si="6"/>
        <v>0</v>
      </c>
      <c r="P20" s="83">
        <f t="shared" si="6"/>
        <v>0</v>
      </c>
      <c r="Q20" s="74">
        <f aca="true" t="shared" si="7" ref="Q20:Q25">SUM(K20:P20)</f>
        <v>0</v>
      </c>
    </row>
    <row r="21" spans="1:17" ht="15">
      <c r="A21" s="154"/>
      <c r="B21" s="77" t="s">
        <v>152</v>
      </c>
      <c r="C21" s="80"/>
      <c r="D21" s="146"/>
      <c r="E21" s="149"/>
      <c r="F21" s="150"/>
      <c r="G21" s="149"/>
      <c r="H21" s="149"/>
      <c r="I21" s="150"/>
      <c r="J21" s="78">
        <f t="shared" si="5"/>
        <v>0</v>
      </c>
      <c r="K21" s="99"/>
      <c r="L21" s="102"/>
      <c r="M21" s="103"/>
      <c r="N21" s="102"/>
      <c r="O21" s="102"/>
      <c r="P21" s="103"/>
      <c r="Q21" s="78">
        <f t="shared" si="7"/>
        <v>0</v>
      </c>
    </row>
    <row r="22" spans="1:17" ht="15">
      <c r="A22" s="153"/>
      <c r="B22" s="79"/>
      <c r="C22" s="80"/>
      <c r="D22" s="146"/>
      <c r="E22" s="149"/>
      <c r="F22" s="150"/>
      <c r="G22" s="149"/>
      <c r="H22" s="149"/>
      <c r="I22" s="150"/>
      <c r="J22" s="78">
        <f t="shared" si="5"/>
        <v>0</v>
      </c>
      <c r="K22" s="99"/>
      <c r="L22" s="102"/>
      <c r="M22" s="103"/>
      <c r="N22" s="102"/>
      <c r="O22" s="102"/>
      <c r="P22" s="103"/>
      <c r="Q22" s="78">
        <f t="shared" si="7"/>
        <v>0</v>
      </c>
    </row>
    <row r="23" spans="1:17" ht="15">
      <c r="A23" s="153"/>
      <c r="B23" s="79"/>
      <c r="C23" s="85"/>
      <c r="D23" s="146"/>
      <c r="E23" s="149"/>
      <c r="F23" s="150"/>
      <c r="G23" s="149"/>
      <c r="H23" s="149"/>
      <c r="I23" s="150"/>
      <c r="J23" s="78">
        <f t="shared" si="5"/>
        <v>0</v>
      </c>
      <c r="K23" s="99"/>
      <c r="L23" s="102"/>
      <c r="M23" s="103"/>
      <c r="N23" s="102"/>
      <c r="O23" s="102"/>
      <c r="P23" s="103"/>
      <c r="Q23" s="78">
        <f t="shared" si="7"/>
        <v>0</v>
      </c>
    </row>
    <row r="24" spans="1:17" ht="15">
      <c r="A24" s="153"/>
      <c r="B24" s="79"/>
      <c r="C24" s="80"/>
      <c r="D24" s="146"/>
      <c r="E24" s="149"/>
      <c r="F24" s="150"/>
      <c r="G24" s="149"/>
      <c r="H24" s="149"/>
      <c r="I24" s="150"/>
      <c r="J24" s="78">
        <f t="shared" si="5"/>
        <v>0</v>
      </c>
      <c r="K24" s="99"/>
      <c r="L24" s="102"/>
      <c r="M24" s="103"/>
      <c r="N24" s="102"/>
      <c r="O24" s="102"/>
      <c r="P24" s="103"/>
      <c r="Q24" s="78">
        <f t="shared" si="7"/>
        <v>0</v>
      </c>
    </row>
    <row r="25" spans="1:17" s="75" customFormat="1" ht="24" customHeight="1" thickBot="1">
      <c r="A25" s="155">
        <v>3</v>
      </c>
      <c r="B25" s="156" t="s">
        <v>157</v>
      </c>
      <c r="C25" s="157" t="s">
        <v>158</v>
      </c>
      <c r="D25" s="158">
        <f aca="true" t="shared" si="8" ref="D25:I25">D12+D20</f>
        <v>0</v>
      </c>
      <c r="E25" s="158">
        <f t="shared" si="8"/>
        <v>0</v>
      </c>
      <c r="F25" s="158">
        <f t="shared" si="8"/>
        <v>0</v>
      </c>
      <c r="G25" s="158">
        <f t="shared" si="8"/>
        <v>0</v>
      </c>
      <c r="H25" s="158">
        <f t="shared" si="8"/>
        <v>0</v>
      </c>
      <c r="I25" s="159">
        <f t="shared" si="8"/>
        <v>0</v>
      </c>
      <c r="J25" s="151">
        <f t="shared" si="5"/>
        <v>0</v>
      </c>
      <c r="K25" s="158">
        <f aca="true" t="shared" si="9" ref="K25:P25">K12+K20</f>
        <v>0</v>
      </c>
      <c r="L25" s="158">
        <f t="shared" si="9"/>
        <v>0</v>
      </c>
      <c r="M25" s="158">
        <f t="shared" si="9"/>
        <v>0</v>
      </c>
      <c r="N25" s="158">
        <f t="shared" si="9"/>
        <v>0</v>
      </c>
      <c r="O25" s="158">
        <f t="shared" si="9"/>
        <v>0</v>
      </c>
      <c r="P25" s="158">
        <f t="shared" si="9"/>
        <v>0</v>
      </c>
      <c r="Q25" s="151">
        <f t="shared" si="7"/>
        <v>0</v>
      </c>
    </row>
    <row r="26" spans="1:17" ht="33" customHeight="1">
      <c r="A26" s="86"/>
      <c r="B26" s="87"/>
      <c r="C26" s="88"/>
      <c r="D26" s="89"/>
      <c r="E26" s="89"/>
      <c r="F26" s="89"/>
      <c r="G26" s="89"/>
      <c r="H26" s="89"/>
      <c r="I26" s="89"/>
      <c r="J26" s="90"/>
      <c r="K26" s="89"/>
      <c r="L26" s="89"/>
      <c r="M26" s="89"/>
      <c r="N26" s="89"/>
      <c r="O26" s="89"/>
      <c r="P26" s="89"/>
      <c r="Q26" s="90"/>
    </row>
    <row r="27" spans="2:13" ht="12.75">
      <c r="B27" t="s">
        <v>143</v>
      </c>
      <c r="H27" s="91"/>
      <c r="I27" s="91"/>
      <c r="J27" s="91"/>
      <c r="L27" s="91"/>
      <c r="M27" s="91"/>
    </row>
    <row r="28" ht="12.75">
      <c r="B28" t="s">
        <v>144</v>
      </c>
    </row>
    <row r="36" ht="27" customHeight="1"/>
    <row r="37" ht="26.25" customHeight="1"/>
    <row r="38" ht="24" customHeight="1"/>
    <row r="39" ht="18" customHeight="1"/>
    <row r="41" ht="23.25" customHeight="1"/>
    <row r="44" ht="21" customHeight="1"/>
    <row r="47" ht="24.75" customHeight="1"/>
    <row r="50" ht="25.5" customHeight="1"/>
    <row r="53" ht="27" customHeight="1"/>
    <row r="56" ht="28.5" customHeight="1"/>
    <row r="57" ht="24" customHeight="1"/>
    <row r="58" ht="39" customHeight="1"/>
    <row r="60" ht="21" customHeight="1"/>
    <row r="70" ht="223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K10:P10"/>
    <mergeCell ref="C6:G6"/>
    <mergeCell ref="C10:C11"/>
    <mergeCell ref="D10:I10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109"/>
  <sheetViews>
    <sheetView tabSelected="1" zoomScalePageLayoutView="0" workbookViewId="0" topLeftCell="A10">
      <pane xSplit="3" ySplit="2" topLeftCell="D15" activePane="bottomRight" state="frozen"/>
      <selection pane="topLeft" activeCell="A10" sqref="A10"/>
      <selection pane="topRight" activeCell="D10" sqref="D10"/>
      <selection pane="bottomLeft" activeCell="A12" sqref="A12"/>
      <selection pane="bottomRight" activeCell="B15" sqref="B15"/>
    </sheetView>
  </sheetViews>
  <sheetFormatPr defaultColWidth="11.75390625" defaultRowHeight="12.75"/>
  <cols>
    <col min="1" max="1" width="5.375" style="187" customWidth="1"/>
    <col min="2" max="2" width="59.375" style="187" customWidth="1"/>
    <col min="3" max="3" width="16.125" style="193" customWidth="1"/>
    <col min="4" max="17" width="11.75390625" style="187" customWidth="1"/>
    <col min="18" max="251" width="9.125" style="187" customWidth="1"/>
    <col min="252" max="252" width="5.375" style="187" customWidth="1"/>
    <col min="253" max="253" width="50.625" style="187" customWidth="1"/>
    <col min="254" max="16384" width="11.75390625" style="187" customWidth="1"/>
  </cols>
  <sheetData>
    <row r="1" ht="12.75"/>
    <row r="2" ht="12.75"/>
    <row r="3" ht="12.75"/>
    <row r="4" ht="12.75"/>
    <row r="5" ht="12.75"/>
    <row r="6" spans="1:4" ht="15.75">
      <c r="A6" s="184" t="s">
        <v>115</v>
      </c>
      <c r="B6" s="184"/>
      <c r="C6" s="185"/>
      <c r="D6" s="186"/>
    </row>
    <row r="7" spans="1:3" ht="14.25">
      <c r="A7" s="188" t="s">
        <v>116</v>
      </c>
      <c r="B7" s="189"/>
      <c r="C7" s="190"/>
    </row>
    <row r="8" spans="1:5" ht="15.75">
      <c r="A8" s="188" t="s">
        <v>218</v>
      </c>
      <c r="B8" s="190"/>
      <c r="C8" s="190"/>
      <c r="E8" s="191"/>
    </row>
    <row r="9" ht="16.5" thickBot="1">
      <c r="A9" s="192" t="s">
        <v>195</v>
      </c>
    </row>
    <row r="10" spans="1:17" ht="12.75" customHeight="1">
      <c r="A10" s="194" t="s">
        <v>117</v>
      </c>
      <c r="B10" s="195" t="s">
        <v>118</v>
      </c>
      <c r="C10" s="601" t="s">
        <v>219</v>
      </c>
      <c r="D10" s="598" t="s">
        <v>150</v>
      </c>
      <c r="E10" s="599"/>
      <c r="F10" s="599"/>
      <c r="G10" s="599"/>
      <c r="H10" s="599"/>
      <c r="I10" s="600"/>
      <c r="J10" s="196" t="s">
        <v>147</v>
      </c>
      <c r="K10" s="598" t="s">
        <v>149</v>
      </c>
      <c r="L10" s="599"/>
      <c r="M10" s="599"/>
      <c r="N10" s="599"/>
      <c r="O10" s="599"/>
      <c r="P10" s="600"/>
      <c r="Q10" s="197" t="s">
        <v>148</v>
      </c>
    </row>
    <row r="11" spans="1:17" ht="13.5" thickBot="1">
      <c r="A11" s="198" t="s">
        <v>119</v>
      </c>
      <c r="B11" s="199" t="s">
        <v>120</v>
      </c>
      <c r="C11" s="602"/>
      <c r="D11" s="200" t="s">
        <v>121</v>
      </c>
      <c r="E11" s="201" t="s">
        <v>122</v>
      </c>
      <c r="F11" s="202" t="s">
        <v>123</v>
      </c>
      <c r="G11" s="201" t="s">
        <v>146</v>
      </c>
      <c r="H11" s="201" t="s">
        <v>125</v>
      </c>
      <c r="I11" s="202" t="s">
        <v>126</v>
      </c>
      <c r="J11" s="203" t="s">
        <v>10</v>
      </c>
      <c r="K11" s="200" t="s">
        <v>124</v>
      </c>
      <c r="L11" s="201" t="s">
        <v>127</v>
      </c>
      <c r="M11" s="202" t="s">
        <v>128</v>
      </c>
      <c r="N11" s="201" t="s">
        <v>124</v>
      </c>
      <c r="O11" s="201" t="s">
        <v>129</v>
      </c>
      <c r="P11" s="202" t="s">
        <v>130</v>
      </c>
      <c r="Q11" s="204" t="s">
        <v>10</v>
      </c>
    </row>
    <row r="12" spans="1:17" s="213" customFormat="1" ht="12.75" customHeight="1">
      <c r="A12" s="205"/>
      <c r="B12" s="206" t="s">
        <v>131</v>
      </c>
      <c r="C12" s="207"/>
      <c r="D12" s="208"/>
      <c r="E12" s="208"/>
      <c r="F12" s="209"/>
      <c r="G12" s="210"/>
      <c r="H12" s="208"/>
      <c r="I12" s="209"/>
      <c r="J12" s="211"/>
      <c r="K12" s="208"/>
      <c r="L12" s="208"/>
      <c r="M12" s="209"/>
      <c r="N12" s="210"/>
      <c r="O12" s="208"/>
      <c r="P12" s="209"/>
      <c r="Q12" s="212"/>
    </row>
    <row r="13" spans="1:17" s="213" customFormat="1" ht="12.75">
      <c r="A13" s="214">
        <v>1</v>
      </c>
      <c r="B13" s="215" t="s">
        <v>132</v>
      </c>
      <c r="C13" s="216"/>
      <c r="D13" s="217">
        <f aca="true" t="shared" si="0" ref="D13:I13">D14+D15</f>
        <v>0</v>
      </c>
      <c r="E13" s="217">
        <f t="shared" si="0"/>
        <v>0</v>
      </c>
      <c r="F13" s="217">
        <f t="shared" si="0"/>
        <v>0</v>
      </c>
      <c r="G13" s="217">
        <f t="shared" si="0"/>
        <v>0</v>
      </c>
      <c r="H13" s="217">
        <f t="shared" si="0"/>
        <v>0</v>
      </c>
      <c r="I13" s="217">
        <f t="shared" si="0"/>
        <v>0</v>
      </c>
      <c r="J13" s="212"/>
      <c r="K13" s="217">
        <f aca="true" t="shared" si="1" ref="K13:P13">K14+K15</f>
        <v>0</v>
      </c>
      <c r="L13" s="217">
        <f t="shared" si="1"/>
        <v>0</v>
      </c>
      <c r="M13" s="217">
        <f t="shared" si="1"/>
        <v>0</v>
      </c>
      <c r="N13" s="217">
        <f t="shared" si="1"/>
        <v>0</v>
      </c>
      <c r="O13" s="217">
        <f t="shared" si="1"/>
        <v>0</v>
      </c>
      <c r="P13" s="217">
        <f t="shared" si="1"/>
        <v>0</v>
      </c>
      <c r="Q13" s="212"/>
    </row>
    <row r="14" spans="1:17" s="213" customFormat="1" ht="12.75">
      <c r="A14" s="218"/>
      <c r="B14" s="219" t="s">
        <v>184</v>
      </c>
      <c r="C14" s="216"/>
      <c r="D14" s="220"/>
      <c r="E14" s="221">
        <f aca="true" t="shared" si="2" ref="E14:I15">D66</f>
        <v>0</v>
      </c>
      <c r="F14" s="222">
        <f t="shared" si="2"/>
        <v>0</v>
      </c>
      <c r="G14" s="221">
        <f t="shared" si="2"/>
        <v>0</v>
      </c>
      <c r="H14" s="221">
        <f t="shared" si="2"/>
        <v>0</v>
      </c>
      <c r="I14" s="222">
        <f t="shared" si="2"/>
        <v>0</v>
      </c>
      <c r="J14" s="223"/>
      <c r="K14" s="217">
        <f>I66</f>
        <v>0</v>
      </c>
      <c r="L14" s="221">
        <f aca="true" t="shared" si="3" ref="L14:P15">K66</f>
        <v>0</v>
      </c>
      <c r="M14" s="222">
        <f t="shared" si="3"/>
        <v>0</v>
      </c>
      <c r="N14" s="221">
        <f t="shared" si="3"/>
        <v>0</v>
      </c>
      <c r="O14" s="221">
        <f t="shared" si="3"/>
        <v>0</v>
      </c>
      <c r="P14" s="222">
        <f t="shared" si="3"/>
        <v>0</v>
      </c>
      <c r="Q14" s="223"/>
    </row>
    <row r="15" spans="1:17" s="213" customFormat="1" ht="12.75">
      <c r="A15" s="218"/>
      <c r="B15" s="219" t="s">
        <v>185</v>
      </c>
      <c r="C15" s="216"/>
      <c r="D15" s="220"/>
      <c r="E15" s="221">
        <f t="shared" si="2"/>
        <v>0</v>
      </c>
      <c r="F15" s="221">
        <f t="shared" si="2"/>
        <v>0</v>
      </c>
      <c r="G15" s="221">
        <f t="shared" si="2"/>
        <v>0</v>
      </c>
      <c r="H15" s="221">
        <f t="shared" si="2"/>
        <v>0</v>
      </c>
      <c r="I15" s="221">
        <f t="shared" si="2"/>
        <v>0</v>
      </c>
      <c r="J15" s="223"/>
      <c r="K15" s="217">
        <f>I67</f>
        <v>0</v>
      </c>
      <c r="L15" s="221">
        <f t="shared" si="3"/>
        <v>0</v>
      </c>
      <c r="M15" s="222">
        <f t="shared" si="3"/>
        <v>0</v>
      </c>
      <c r="N15" s="221">
        <f t="shared" si="3"/>
        <v>0</v>
      </c>
      <c r="O15" s="221">
        <f t="shared" si="3"/>
        <v>0</v>
      </c>
      <c r="P15" s="222">
        <f t="shared" si="3"/>
        <v>0</v>
      </c>
      <c r="Q15" s="223"/>
    </row>
    <row r="16" spans="1:17" ht="12.75" customHeight="1">
      <c r="A16" s="218"/>
      <c r="B16" s="219" t="s">
        <v>220</v>
      </c>
      <c r="C16" s="224"/>
      <c r="D16" s="220"/>
      <c r="E16" s="221" t="e">
        <f aca="true" t="shared" si="4" ref="E16:I19">D86</f>
        <v>#DIV/0!</v>
      </c>
      <c r="F16" s="222" t="e">
        <f t="shared" si="4"/>
        <v>#DIV/0!</v>
      </c>
      <c r="G16" s="221" t="e">
        <f t="shared" si="4"/>
        <v>#DIV/0!</v>
      </c>
      <c r="H16" s="221" t="e">
        <f t="shared" si="4"/>
        <v>#DIV/0!</v>
      </c>
      <c r="I16" s="222" t="e">
        <f t="shared" si="4"/>
        <v>#DIV/0!</v>
      </c>
      <c r="J16" s="212"/>
      <c r="K16" s="225" t="e">
        <f>I86</f>
        <v>#DIV/0!</v>
      </c>
      <c r="L16" s="221" t="e">
        <f aca="true" t="shared" si="5" ref="L16:P17">K86</f>
        <v>#DIV/0!</v>
      </c>
      <c r="M16" s="222" t="e">
        <f t="shared" si="5"/>
        <v>#DIV/0!</v>
      </c>
      <c r="N16" s="221" t="e">
        <f t="shared" si="5"/>
        <v>#DIV/0!</v>
      </c>
      <c r="O16" s="221" t="e">
        <f t="shared" si="5"/>
        <v>#DIV/0!</v>
      </c>
      <c r="P16" s="222" t="e">
        <f t="shared" si="5"/>
        <v>#DIV/0!</v>
      </c>
      <c r="Q16" s="212"/>
    </row>
    <row r="17" spans="1:17" ht="12.75" customHeight="1">
      <c r="A17" s="218"/>
      <c r="B17" s="219" t="s">
        <v>221</v>
      </c>
      <c r="C17" s="224"/>
      <c r="D17" s="220"/>
      <c r="E17" s="221" t="e">
        <f t="shared" si="4"/>
        <v>#DIV/0!</v>
      </c>
      <c r="F17" s="221" t="e">
        <f t="shared" si="4"/>
        <v>#DIV/0!</v>
      </c>
      <c r="G17" s="221" t="e">
        <f t="shared" si="4"/>
        <v>#DIV/0!</v>
      </c>
      <c r="H17" s="221" t="e">
        <f t="shared" si="4"/>
        <v>#DIV/0!</v>
      </c>
      <c r="I17" s="221" t="e">
        <f t="shared" si="4"/>
        <v>#DIV/0!</v>
      </c>
      <c r="J17" s="212"/>
      <c r="K17" s="225" t="e">
        <f>I87</f>
        <v>#DIV/0!</v>
      </c>
      <c r="L17" s="221" t="e">
        <f t="shared" si="5"/>
        <v>#DIV/0!</v>
      </c>
      <c r="M17" s="222" t="e">
        <f t="shared" si="5"/>
        <v>#DIV/0!</v>
      </c>
      <c r="N17" s="221" t="e">
        <f t="shared" si="5"/>
        <v>#DIV/0!</v>
      </c>
      <c r="O17" s="221" t="e">
        <f t="shared" si="5"/>
        <v>#DIV/0!</v>
      </c>
      <c r="P17" s="222" t="e">
        <f t="shared" si="5"/>
        <v>#DIV/0!</v>
      </c>
      <c r="Q17" s="212"/>
    </row>
    <row r="18" spans="1:17" ht="12.75">
      <c r="A18" s="218"/>
      <c r="B18" s="215" t="s">
        <v>133</v>
      </c>
      <c r="C18" s="226"/>
      <c r="D18" s="220"/>
      <c r="E18" s="221" t="e">
        <f t="shared" si="4"/>
        <v>#DIV/0!</v>
      </c>
      <c r="F18" s="222" t="e">
        <f t="shared" si="4"/>
        <v>#DIV/0!</v>
      </c>
      <c r="G18" s="221" t="e">
        <f t="shared" si="4"/>
        <v>#DIV/0!</v>
      </c>
      <c r="H18" s="221" t="e">
        <f t="shared" si="4"/>
        <v>#DIV/0!</v>
      </c>
      <c r="I18" s="222" t="e">
        <f t="shared" si="4"/>
        <v>#DIV/0!</v>
      </c>
      <c r="J18" s="212"/>
      <c r="K18" s="225" t="e">
        <f>I88</f>
        <v>#DIV/0!</v>
      </c>
      <c r="L18" s="221" t="e">
        <f aca="true" t="shared" si="6" ref="L18:N19">K88</f>
        <v>#DIV/0!</v>
      </c>
      <c r="M18" s="222" t="e">
        <f t="shared" si="6"/>
        <v>#DIV/0!</v>
      </c>
      <c r="N18" s="221" t="e">
        <f t="shared" si="6"/>
        <v>#DIV/0!</v>
      </c>
      <c r="O18" s="221" t="e">
        <f>N88</f>
        <v>#DIV/0!</v>
      </c>
      <c r="P18" s="222" t="e">
        <f>O88</f>
        <v>#DIV/0!</v>
      </c>
      <c r="Q18" s="212"/>
    </row>
    <row r="19" spans="1:17" ht="12.75">
      <c r="A19" s="218"/>
      <c r="B19" s="215" t="s">
        <v>134</v>
      </c>
      <c r="C19" s="226"/>
      <c r="D19" s="220"/>
      <c r="E19" s="217" t="e">
        <f t="shared" si="4"/>
        <v>#DIV/0!</v>
      </c>
      <c r="F19" s="227" t="e">
        <f t="shared" si="4"/>
        <v>#DIV/0!</v>
      </c>
      <c r="G19" s="221" t="e">
        <f t="shared" si="4"/>
        <v>#DIV/0!</v>
      </c>
      <c r="H19" s="221" t="e">
        <f t="shared" si="4"/>
        <v>#DIV/0!</v>
      </c>
      <c r="I19" s="227" t="e">
        <f t="shared" si="4"/>
        <v>#DIV/0!</v>
      </c>
      <c r="J19" s="212"/>
      <c r="K19" s="225" t="e">
        <f>I89</f>
        <v>#DIV/0!</v>
      </c>
      <c r="L19" s="217" t="e">
        <f t="shared" si="6"/>
        <v>#DIV/0!</v>
      </c>
      <c r="M19" s="227" t="e">
        <f t="shared" si="6"/>
        <v>#DIV/0!</v>
      </c>
      <c r="N19" s="221" t="e">
        <f t="shared" si="6"/>
        <v>#DIV/0!</v>
      </c>
      <c r="O19" s="217" t="e">
        <f>N89</f>
        <v>#DIV/0!</v>
      </c>
      <c r="P19" s="227" t="e">
        <f>O89</f>
        <v>#DIV/0!</v>
      </c>
      <c r="Q19" s="212"/>
    </row>
    <row r="20" spans="1:17" s="213" customFormat="1" ht="12.75">
      <c r="A20" s="214">
        <v>2</v>
      </c>
      <c r="B20" s="215" t="s">
        <v>135</v>
      </c>
      <c r="C20" s="216"/>
      <c r="D20" s="228">
        <f aca="true" t="shared" si="7" ref="D20:I20">D21+D22+D23+D24+D25+D26+D27+D28</f>
        <v>0</v>
      </c>
      <c r="E20" s="228">
        <f t="shared" si="7"/>
        <v>0</v>
      </c>
      <c r="F20" s="228">
        <f t="shared" si="7"/>
        <v>0</v>
      </c>
      <c r="G20" s="228">
        <f t="shared" si="7"/>
        <v>0</v>
      </c>
      <c r="H20" s="228">
        <f t="shared" si="7"/>
        <v>0</v>
      </c>
      <c r="I20" s="228">
        <f t="shared" si="7"/>
        <v>0</v>
      </c>
      <c r="J20" s="229">
        <f>SUM(D20:I20)</f>
        <v>0</v>
      </c>
      <c r="K20" s="228">
        <f aca="true" t="shared" si="8" ref="K20:P20">K21+K22+K23+K24+K25+K26+K27+K28</f>
        <v>0</v>
      </c>
      <c r="L20" s="228">
        <f t="shared" si="8"/>
        <v>0</v>
      </c>
      <c r="M20" s="228">
        <f t="shared" si="8"/>
        <v>0</v>
      </c>
      <c r="N20" s="228">
        <f t="shared" si="8"/>
        <v>0</v>
      </c>
      <c r="O20" s="228">
        <f t="shared" si="8"/>
        <v>0</v>
      </c>
      <c r="P20" s="228">
        <f t="shared" si="8"/>
        <v>0</v>
      </c>
      <c r="Q20" s="229">
        <f>SUM(K20:P20)</f>
        <v>0</v>
      </c>
    </row>
    <row r="21" spans="1:17" ht="14.25" customHeight="1">
      <c r="A21" s="230" t="s">
        <v>136</v>
      </c>
      <c r="B21" s="219" t="s">
        <v>180</v>
      </c>
      <c r="C21" s="226"/>
      <c r="D21" s="231"/>
      <c r="E21" s="232"/>
      <c r="F21" s="233"/>
      <c r="G21" s="232"/>
      <c r="H21" s="232"/>
      <c r="I21" s="233"/>
      <c r="J21" s="234">
        <f aca="true" t="shared" si="9" ref="J21:J64">SUM(D21:I21)</f>
        <v>0</v>
      </c>
      <c r="K21" s="235"/>
      <c r="L21" s="236"/>
      <c r="M21" s="237"/>
      <c r="N21" s="236"/>
      <c r="O21" s="236"/>
      <c r="P21" s="237"/>
      <c r="Q21" s="234">
        <f aca="true" t="shared" si="10" ref="Q21:Q64">SUM(K21:P21)</f>
        <v>0</v>
      </c>
    </row>
    <row r="22" spans="1:17" ht="14.25" customHeight="1">
      <c r="A22" s="230"/>
      <c r="B22" s="219" t="s">
        <v>181</v>
      </c>
      <c r="C22" s="226"/>
      <c r="D22" s="231"/>
      <c r="E22" s="232"/>
      <c r="F22" s="233"/>
      <c r="G22" s="232"/>
      <c r="H22" s="232"/>
      <c r="I22" s="233"/>
      <c r="J22" s="234">
        <f t="shared" si="9"/>
        <v>0</v>
      </c>
      <c r="K22" s="235"/>
      <c r="L22" s="236"/>
      <c r="M22" s="237"/>
      <c r="N22" s="236"/>
      <c r="O22" s="236"/>
      <c r="P22" s="237"/>
      <c r="Q22" s="234">
        <f t="shared" si="10"/>
        <v>0</v>
      </c>
    </row>
    <row r="23" spans="1:17" ht="15">
      <c r="A23" s="218"/>
      <c r="B23" s="219" t="s">
        <v>189</v>
      </c>
      <c r="C23" s="226"/>
      <c r="D23" s="231"/>
      <c r="E23" s="232"/>
      <c r="F23" s="233"/>
      <c r="G23" s="232"/>
      <c r="H23" s="232"/>
      <c r="I23" s="233"/>
      <c r="J23" s="234">
        <f t="shared" si="9"/>
        <v>0</v>
      </c>
      <c r="K23" s="235"/>
      <c r="L23" s="236"/>
      <c r="M23" s="237"/>
      <c r="N23" s="236"/>
      <c r="O23" s="236"/>
      <c r="P23" s="237"/>
      <c r="Q23" s="234">
        <f t="shared" si="10"/>
        <v>0</v>
      </c>
    </row>
    <row r="24" spans="1:17" ht="15" customHeight="1">
      <c r="A24" s="218"/>
      <c r="B24" s="219" t="s">
        <v>191</v>
      </c>
      <c r="C24" s="238"/>
      <c r="D24" s="231"/>
      <c r="E24" s="232"/>
      <c r="F24" s="233"/>
      <c r="G24" s="232"/>
      <c r="H24" s="232"/>
      <c r="I24" s="233"/>
      <c r="J24" s="234">
        <f t="shared" si="9"/>
        <v>0</v>
      </c>
      <c r="K24" s="235"/>
      <c r="L24" s="236"/>
      <c r="M24" s="237"/>
      <c r="N24" s="236"/>
      <c r="O24" s="236"/>
      <c r="P24" s="237"/>
      <c r="Q24" s="234">
        <f t="shared" si="10"/>
        <v>0</v>
      </c>
    </row>
    <row r="25" spans="1:17" ht="15" customHeight="1">
      <c r="A25" s="218"/>
      <c r="B25" s="219" t="s">
        <v>190</v>
      </c>
      <c r="C25" s="226"/>
      <c r="D25" s="231"/>
      <c r="E25" s="232"/>
      <c r="F25" s="233"/>
      <c r="G25" s="232"/>
      <c r="H25" s="232"/>
      <c r="I25" s="233"/>
      <c r="J25" s="234">
        <f t="shared" si="9"/>
        <v>0</v>
      </c>
      <c r="K25" s="235"/>
      <c r="L25" s="236"/>
      <c r="M25" s="237"/>
      <c r="N25" s="236"/>
      <c r="O25" s="236"/>
      <c r="P25" s="237"/>
      <c r="Q25" s="234">
        <f t="shared" si="10"/>
        <v>0</v>
      </c>
    </row>
    <row r="26" spans="1:17" ht="15" customHeight="1">
      <c r="A26" s="218"/>
      <c r="B26" s="219" t="s">
        <v>192</v>
      </c>
      <c r="C26" s="226"/>
      <c r="D26" s="231"/>
      <c r="E26" s="231"/>
      <c r="F26" s="239"/>
      <c r="G26" s="232"/>
      <c r="H26" s="231"/>
      <c r="I26" s="239"/>
      <c r="J26" s="234">
        <f t="shared" si="9"/>
        <v>0</v>
      </c>
      <c r="K26" s="235"/>
      <c r="L26" s="235"/>
      <c r="M26" s="240"/>
      <c r="N26" s="236"/>
      <c r="O26" s="235"/>
      <c r="P26" s="240"/>
      <c r="Q26" s="234">
        <f t="shared" si="10"/>
        <v>0</v>
      </c>
    </row>
    <row r="27" spans="1:17" ht="15" customHeight="1">
      <c r="A27" s="218"/>
      <c r="B27" s="219" t="s">
        <v>193</v>
      </c>
      <c r="C27" s="226"/>
      <c r="D27" s="231"/>
      <c r="E27" s="231"/>
      <c r="F27" s="239"/>
      <c r="G27" s="232"/>
      <c r="H27" s="231"/>
      <c r="I27" s="239"/>
      <c r="J27" s="234">
        <f t="shared" si="9"/>
        <v>0</v>
      </c>
      <c r="K27" s="235"/>
      <c r="L27" s="235"/>
      <c r="M27" s="240"/>
      <c r="N27" s="236"/>
      <c r="O27" s="235"/>
      <c r="P27" s="240"/>
      <c r="Q27" s="234">
        <f t="shared" si="10"/>
        <v>0</v>
      </c>
    </row>
    <row r="28" spans="1:17" ht="15" customHeight="1">
      <c r="A28" s="218"/>
      <c r="B28" s="219" t="s">
        <v>194</v>
      </c>
      <c r="C28" s="226"/>
      <c r="D28" s="231"/>
      <c r="E28" s="231"/>
      <c r="F28" s="239"/>
      <c r="G28" s="232"/>
      <c r="H28" s="231"/>
      <c r="I28" s="239"/>
      <c r="J28" s="234">
        <f t="shared" si="9"/>
        <v>0</v>
      </c>
      <c r="K28" s="235"/>
      <c r="L28" s="235"/>
      <c r="M28" s="240"/>
      <c r="N28" s="236"/>
      <c r="O28" s="235"/>
      <c r="P28" s="240"/>
      <c r="Q28" s="234">
        <f t="shared" si="10"/>
        <v>0</v>
      </c>
    </row>
    <row r="29" spans="1:17" s="213" customFormat="1" ht="22.5" customHeight="1">
      <c r="A29" s="214">
        <v>3</v>
      </c>
      <c r="B29" s="215" t="s">
        <v>137</v>
      </c>
      <c r="C29" s="216"/>
      <c r="D29" s="228">
        <f aca="true" t="shared" si="11" ref="D29:I29">D30+D31+D32+D33+D34+D35+D36+D37</f>
        <v>0</v>
      </c>
      <c r="E29" s="228">
        <f t="shared" si="11"/>
        <v>0</v>
      </c>
      <c r="F29" s="228">
        <f t="shared" si="11"/>
        <v>0</v>
      </c>
      <c r="G29" s="228">
        <f t="shared" si="11"/>
        <v>0</v>
      </c>
      <c r="H29" s="228">
        <f t="shared" si="11"/>
        <v>0</v>
      </c>
      <c r="I29" s="228">
        <f t="shared" si="11"/>
        <v>0</v>
      </c>
      <c r="J29" s="229">
        <f t="shared" si="9"/>
        <v>0</v>
      </c>
      <c r="K29" s="228">
        <f aca="true" t="shared" si="12" ref="K29:P29">K30+K31+K32+K33+K34+K35+K36+K37</f>
        <v>0</v>
      </c>
      <c r="L29" s="228">
        <f t="shared" si="12"/>
        <v>0</v>
      </c>
      <c r="M29" s="228">
        <f t="shared" si="12"/>
        <v>0</v>
      </c>
      <c r="N29" s="228">
        <f t="shared" si="12"/>
        <v>0</v>
      </c>
      <c r="O29" s="228">
        <f t="shared" si="12"/>
        <v>0</v>
      </c>
      <c r="P29" s="228">
        <f t="shared" si="12"/>
        <v>0</v>
      </c>
      <c r="Q29" s="229">
        <f t="shared" si="10"/>
        <v>0</v>
      </c>
    </row>
    <row r="30" spans="1:17" ht="14.25" customHeight="1">
      <c r="A30" s="230" t="s">
        <v>136</v>
      </c>
      <c r="B30" s="219" t="s">
        <v>180</v>
      </c>
      <c r="C30" s="226"/>
      <c r="D30" s="231"/>
      <c r="E30" s="232"/>
      <c r="F30" s="233"/>
      <c r="G30" s="232"/>
      <c r="H30" s="232"/>
      <c r="I30" s="233"/>
      <c r="J30" s="234">
        <f t="shared" si="9"/>
        <v>0</v>
      </c>
      <c r="K30" s="235"/>
      <c r="L30" s="236"/>
      <c r="M30" s="237"/>
      <c r="N30" s="236"/>
      <c r="O30" s="236"/>
      <c r="P30" s="237"/>
      <c r="Q30" s="234">
        <f t="shared" si="10"/>
        <v>0</v>
      </c>
    </row>
    <row r="31" spans="1:17" ht="14.25" customHeight="1">
      <c r="A31" s="230"/>
      <c r="B31" s="219" t="s">
        <v>181</v>
      </c>
      <c r="C31" s="226"/>
      <c r="D31" s="231"/>
      <c r="E31" s="232"/>
      <c r="F31" s="233"/>
      <c r="G31" s="232"/>
      <c r="H31" s="232"/>
      <c r="I31" s="233"/>
      <c r="J31" s="234">
        <f t="shared" si="9"/>
        <v>0</v>
      </c>
      <c r="K31" s="235"/>
      <c r="L31" s="236"/>
      <c r="M31" s="237"/>
      <c r="N31" s="236"/>
      <c r="O31" s="236"/>
      <c r="P31" s="237"/>
      <c r="Q31" s="234">
        <f t="shared" si="10"/>
        <v>0</v>
      </c>
    </row>
    <row r="32" spans="1:17" ht="13.5" customHeight="1">
      <c r="A32" s="218"/>
      <c r="B32" s="219" t="s">
        <v>189</v>
      </c>
      <c r="C32" s="226"/>
      <c r="D32" s="231"/>
      <c r="E32" s="232"/>
      <c r="F32" s="233"/>
      <c r="G32" s="232"/>
      <c r="H32" s="232"/>
      <c r="I32" s="233"/>
      <c r="J32" s="234">
        <f t="shared" si="9"/>
        <v>0</v>
      </c>
      <c r="K32" s="235"/>
      <c r="L32" s="236"/>
      <c r="M32" s="237"/>
      <c r="N32" s="236"/>
      <c r="O32" s="236"/>
      <c r="P32" s="237"/>
      <c r="Q32" s="234">
        <f t="shared" si="10"/>
        <v>0</v>
      </c>
    </row>
    <row r="33" spans="1:17" ht="15" customHeight="1">
      <c r="A33" s="218"/>
      <c r="B33" s="219" t="s">
        <v>191</v>
      </c>
      <c r="C33" s="226"/>
      <c r="D33" s="231"/>
      <c r="E33" s="232"/>
      <c r="F33" s="233"/>
      <c r="G33" s="232"/>
      <c r="H33" s="232"/>
      <c r="I33" s="233"/>
      <c r="J33" s="234">
        <f t="shared" si="9"/>
        <v>0</v>
      </c>
      <c r="K33" s="235"/>
      <c r="L33" s="236"/>
      <c r="M33" s="237"/>
      <c r="N33" s="236"/>
      <c r="O33" s="236"/>
      <c r="P33" s="237"/>
      <c r="Q33" s="234">
        <f t="shared" si="10"/>
        <v>0</v>
      </c>
    </row>
    <row r="34" spans="1:17" ht="15.75" customHeight="1">
      <c r="A34" s="218"/>
      <c r="B34" s="219" t="s">
        <v>190</v>
      </c>
      <c r="C34" s="226"/>
      <c r="D34" s="231"/>
      <c r="E34" s="232"/>
      <c r="F34" s="233"/>
      <c r="G34" s="232"/>
      <c r="H34" s="232"/>
      <c r="I34" s="233"/>
      <c r="J34" s="234">
        <f t="shared" si="9"/>
        <v>0</v>
      </c>
      <c r="K34" s="235"/>
      <c r="L34" s="236"/>
      <c r="M34" s="237"/>
      <c r="N34" s="236"/>
      <c r="O34" s="236"/>
      <c r="P34" s="237"/>
      <c r="Q34" s="234">
        <f t="shared" si="10"/>
        <v>0</v>
      </c>
    </row>
    <row r="35" spans="1:17" ht="15.75" customHeight="1">
      <c r="A35" s="218"/>
      <c r="B35" s="219" t="s">
        <v>192</v>
      </c>
      <c r="C35" s="226"/>
      <c r="D35" s="231"/>
      <c r="E35" s="231"/>
      <c r="F35" s="239"/>
      <c r="G35" s="232"/>
      <c r="H35" s="231"/>
      <c r="I35" s="239"/>
      <c r="J35" s="234">
        <f t="shared" si="9"/>
        <v>0</v>
      </c>
      <c r="K35" s="235"/>
      <c r="L35" s="235"/>
      <c r="M35" s="240"/>
      <c r="N35" s="236"/>
      <c r="O35" s="235"/>
      <c r="P35" s="240"/>
      <c r="Q35" s="234">
        <f t="shared" si="10"/>
        <v>0</v>
      </c>
    </row>
    <row r="36" spans="1:17" ht="15.75" customHeight="1">
      <c r="A36" s="218"/>
      <c r="B36" s="219" t="s">
        <v>193</v>
      </c>
      <c r="C36" s="226"/>
      <c r="D36" s="231"/>
      <c r="E36" s="231"/>
      <c r="F36" s="239"/>
      <c r="G36" s="232"/>
      <c r="H36" s="231"/>
      <c r="I36" s="239"/>
      <c r="J36" s="234">
        <f t="shared" si="9"/>
        <v>0</v>
      </c>
      <c r="K36" s="235"/>
      <c r="L36" s="235"/>
      <c r="M36" s="240"/>
      <c r="N36" s="236"/>
      <c r="O36" s="235"/>
      <c r="P36" s="240"/>
      <c r="Q36" s="234">
        <f t="shared" si="10"/>
        <v>0</v>
      </c>
    </row>
    <row r="37" spans="1:17" ht="15.75" customHeight="1">
      <c r="A37" s="218"/>
      <c r="B37" s="219" t="s">
        <v>194</v>
      </c>
      <c r="C37" s="226"/>
      <c r="D37" s="231"/>
      <c r="E37" s="231"/>
      <c r="F37" s="239"/>
      <c r="G37" s="232"/>
      <c r="H37" s="231"/>
      <c r="I37" s="239"/>
      <c r="J37" s="234">
        <f t="shared" si="9"/>
        <v>0</v>
      </c>
      <c r="K37" s="235"/>
      <c r="L37" s="235"/>
      <c r="M37" s="240"/>
      <c r="N37" s="236"/>
      <c r="O37" s="235"/>
      <c r="P37" s="240"/>
      <c r="Q37" s="234">
        <f t="shared" si="10"/>
        <v>0</v>
      </c>
    </row>
    <row r="38" spans="1:17" ht="30" customHeight="1">
      <c r="A38" s="214">
        <v>4</v>
      </c>
      <c r="B38" s="241" t="s">
        <v>222</v>
      </c>
      <c r="C38" s="226"/>
      <c r="D38" s="242"/>
      <c r="E38" s="242"/>
      <c r="F38" s="243"/>
      <c r="G38" s="244"/>
      <c r="H38" s="242"/>
      <c r="I38" s="243"/>
      <c r="J38" s="229">
        <f t="shared" si="9"/>
        <v>0</v>
      </c>
      <c r="K38" s="242"/>
      <c r="L38" s="242"/>
      <c r="M38" s="243"/>
      <c r="N38" s="244"/>
      <c r="O38" s="242"/>
      <c r="P38" s="243"/>
      <c r="Q38" s="229">
        <f t="shared" si="10"/>
        <v>0</v>
      </c>
    </row>
    <row r="39" spans="1:17" ht="30" customHeight="1">
      <c r="A39" s="245" t="s">
        <v>187</v>
      </c>
      <c r="B39" s="241" t="s">
        <v>223</v>
      </c>
      <c r="C39" s="226"/>
      <c r="D39" s="242"/>
      <c r="E39" s="242"/>
      <c r="F39" s="243"/>
      <c r="G39" s="244"/>
      <c r="H39" s="242"/>
      <c r="I39" s="243"/>
      <c r="J39" s="229">
        <f t="shared" si="9"/>
        <v>0</v>
      </c>
      <c r="K39" s="242"/>
      <c r="L39" s="242"/>
      <c r="M39" s="243"/>
      <c r="N39" s="244"/>
      <c r="O39" s="242"/>
      <c r="P39" s="243"/>
      <c r="Q39" s="229">
        <f t="shared" si="10"/>
        <v>0</v>
      </c>
    </row>
    <row r="40" spans="1:17" ht="25.5">
      <c r="A40" s="245">
        <v>5</v>
      </c>
      <c r="B40" s="241" t="s">
        <v>224</v>
      </c>
      <c r="C40" s="216" t="s">
        <v>95</v>
      </c>
      <c r="D40" s="235"/>
      <c r="E40" s="235"/>
      <c r="F40" s="240"/>
      <c r="G40" s="236"/>
      <c r="H40" s="235"/>
      <c r="I40" s="240"/>
      <c r="J40" s="229">
        <f t="shared" si="9"/>
        <v>0</v>
      </c>
      <c r="K40" s="235"/>
      <c r="L40" s="235"/>
      <c r="M40" s="240"/>
      <c r="N40" s="236"/>
      <c r="O40" s="235"/>
      <c r="P40" s="240"/>
      <c r="Q40" s="229">
        <f t="shared" si="10"/>
        <v>0</v>
      </c>
    </row>
    <row r="41" spans="1:17" ht="25.5">
      <c r="A41" s="245">
        <v>6</v>
      </c>
      <c r="B41" s="246" t="s">
        <v>138</v>
      </c>
      <c r="C41" s="247"/>
      <c r="D41" s="235"/>
      <c r="E41" s="235"/>
      <c r="F41" s="240"/>
      <c r="G41" s="236"/>
      <c r="H41" s="235"/>
      <c r="I41" s="240"/>
      <c r="J41" s="229">
        <f t="shared" si="9"/>
        <v>0</v>
      </c>
      <c r="K41" s="235"/>
      <c r="L41" s="235"/>
      <c r="M41" s="240"/>
      <c r="N41" s="236"/>
      <c r="O41" s="235"/>
      <c r="P41" s="240"/>
      <c r="Q41" s="229">
        <f t="shared" si="10"/>
        <v>0</v>
      </c>
    </row>
    <row r="42" spans="1:17" ht="25.5">
      <c r="A42" s="245">
        <v>7</v>
      </c>
      <c r="B42" s="248" t="s">
        <v>225</v>
      </c>
      <c r="C42" s="249"/>
      <c r="D42" s="228">
        <f aca="true" t="shared" si="13" ref="D42:I42">D38*10</f>
        <v>0</v>
      </c>
      <c r="E42" s="228">
        <f t="shared" si="13"/>
        <v>0</v>
      </c>
      <c r="F42" s="250">
        <f t="shared" si="13"/>
        <v>0</v>
      </c>
      <c r="G42" s="251">
        <f t="shared" si="13"/>
        <v>0</v>
      </c>
      <c r="H42" s="228">
        <f t="shared" si="13"/>
        <v>0</v>
      </c>
      <c r="I42" s="250">
        <f t="shared" si="13"/>
        <v>0</v>
      </c>
      <c r="J42" s="229">
        <f t="shared" si="9"/>
        <v>0</v>
      </c>
      <c r="K42" s="228">
        <f aca="true" t="shared" si="14" ref="K42:P42">K38*10</f>
        <v>0</v>
      </c>
      <c r="L42" s="228">
        <f t="shared" si="14"/>
        <v>0</v>
      </c>
      <c r="M42" s="250">
        <f t="shared" si="14"/>
        <v>0</v>
      </c>
      <c r="N42" s="251">
        <f t="shared" si="14"/>
        <v>0</v>
      </c>
      <c r="O42" s="228">
        <f t="shared" si="14"/>
        <v>0</v>
      </c>
      <c r="P42" s="250">
        <f t="shared" si="14"/>
        <v>0</v>
      </c>
      <c r="Q42" s="229">
        <f t="shared" si="10"/>
        <v>0</v>
      </c>
    </row>
    <row r="43" spans="1:17" ht="25.5">
      <c r="A43" s="245">
        <v>8</v>
      </c>
      <c r="B43" s="248" t="s">
        <v>226</v>
      </c>
      <c r="C43" s="252" t="s">
        <v>64</v>
      </c>
      <c r="D43" s="228">
        <f aca="true" t="shared" si="15" ref="D43:I43">D40/0.05</f>
        <v>0</v>
      </c>
      <c r="E43" s="228">
        <f t="shared" si="15"/>
        <v>0</v>
      </c>
      <c r="F43" s="250">
        <f t="shared" si="15"/>
        <v>0</v>
      </c>
      <c r="G43" s="251">
        <f t="shared" si="15"/>
        <v>0</v>
      </c>
      <c r="H43" s="228">
        <f t="shared" si="15"/>
        <v>0</v>
      </c>
      <c r="I43" s="228">
        <f t="shared" si="15"/>
        <v>0</v>
      </c>
      <c r="J43" s="229">
        <f t="shared" si="9"/>
        <v>0</v>
      </c>
      <c r="K43" s="228">
        <f aca="true" t="shared" si="16" ref="K43:P43">K40/0.05</f>
        <v>0</v>
      </c>
      <c r="L43" s="228">
        <f t="shared" si="16"/>
        <v>0</v>
      </c>
      <c r="M43" s="250">
        <f t="shared" si="16"/>
        <v>0</v>
      </c>
      <c r="N43" s="251">
        <f t="shared" si="16"/>
        <v>0</v>
      </c>
      <c r="O43" s="228">
        <f t="shared" si="16"/>
        <v>0</v>
      </c>
      <c r="P43" s="228">
        <f t="shared" si="16"/>
        <v>0</v>
      </c>
      <c r="Q43" s="229">
        <f t="shared" si="10"/>
        <v>0</v>
      </c>
    </row>
    <row r="44" spans="1:17" ht="25.5">
      <c r="A44" s="245">
        <v>9</v>
      </c>
      <c r="B44" s="248" t="s">
        <v>227</v>
      </c>
      <c r="C44" s="252"/>
      <c r="D44" s="228">
        <f aca="true" t="shared" si="17" ref="D44:I44">D41/0.015</f>
        <v>0</v>
      </c>
      <c r="E44" s="228">
        <f t="shared" si="17"/>
        <v>0</v>
      </c>
      <c r="F44" s="250">
        <f t="shared" si="17"/>
        <v>0</v>
      </c>
      <c r="G44" s="251">
        <f t="shared" si="17"/>
        <v>0</v>
      </c>
      <c r="H44" s="228">
        <f t="shared" si="17"/>
        <v>0</v>
      </c>
      <c r="I44" s="228">
        <f t="shared" si="17"/>
        <v>0</v>
      </c>
      <c r="J44" s="229">
        <f t="shared" si="9"/>
        <v>0</v>
      </c>
      <c r="K44" s="228">
        <f aca="true" t="shared" si="18" ref="K44:P44">K41/0.015</f>
        <v>0</v>
      </c>
      <c r="L44" s="228">
        <f t="shared" si="18"/>
        <v>0</v>
      </c>
      <c r="M44" s="250">
        <f t="shared" si="18"/>
        <v>0</v>
      </c>
      <c r="N44" s="251">
        <f t="shared" si="18"/>
        <v>0</v>
      </c>
      <c r="O44" s="228">
        <f t="shared" si="18"/>
        <v>0</v>
      </c>
      <c r="P44" s="228">
        <f t="shared" si="18"/>
        <v>0</v>
      </c>
      <c r="Q44" s="229">
        <f t="shared" si="10"/>
        <v>0</v>
      </c>
    </row>
    <row r="45" spans="1:17" ht="25.5">
      <c r="A45" s="245">
        <v>10</v>
      </c>
      <c r="B45" s="248" t="s">
        <v>228</v>
      </c>
      <c r="C45" s="253" t="s">
        <v>59</v>
      </c>
      <c r="D45" s="254">
        <f aca="true" t="shared" si="19" ref="D45:I45">D46/0.035</f>
        <v>0</v>
      </c>
      <c r="E45" s="254">
        <f t="shared" si="19"/>
        <v>0</v>
      </c>
      <c r="F45" s="255">
        <f t="shared" si="19"/>
        <v>0</v>
      </c>
      <c r="G45" s="256">
        <f t="shared" si="19"/>
        <v>0</v>
      </c>
      <c r="H45" s="254">
        <f t="shared" si="19"/>
        <v>0</v>
      </c>
      <c r="I45" s="254">
        <f t="shared" si="19"/>
        <v>0</v>
      </c>
      <c r="J45" s="229">
        <f t="shared" si="9"/>
        <v>0</v>
      </c>
      <c r="K45" s="254">
        <f aca="true" t="shared" si="20" ref="K45:P45">K46/0.035</f>
        <v>0</v>
      </c>
      <c r="L45" s="254">
        <f t="shared" si="20"/>
        <v>0</v>
      </c>
      <c r="M45" s="255">
        <f t="shared" si="20"/>
        <v>0</v>
      </c>
      <c r="N45" s="256">
        <f t="shared" si="20"/>
        <v>0</v>
      </c>
      <c r="O45" s="254">
        <f t="shared" si="20"/>
        <v>0</v>
      </c>
      <c r="P45" s="254">
        <f t="shared" si="20"/>
        <v>0</v>
      </c>
      <c r="Q45" s="229">
        <f t="shared" si="10"/>
        <v>0</v>
      </c>
    </row>
    <row r="46" spans="1:17" ht="14.25">
      <c r="A46" s="245">
        <v>11</v>
      </c>
      <c r="B46" s="248" t="s">
        <v>139</v>
      </c>
      <c r="C46" s="253" t="s">
        <v>60</v>
      </c>
      <c r="D46" s="235"/>
      <c r="E46" s="235"/>
      <c r="F46" s="240"/>
      <c r="G46" s="257"/>
      <c r="H46" s="258"/>
      <c r="I46" s="258"/>
      <c r="J46" s="229">
        <f t="shared" si="9"/>
        <v>0</v>
      </c>
      <c r="K46" s="258"/>
      <c r="L46" s="258"/>
      <c r="M46" s="259"/>
      <c r="N46" s="257"/>
      <c r="O46" s="258"/>
      <c r="P46" s="258"/>
      <c r="Q46" s="229">
        <f t="shared" si="10"/>
        <v>0</v>
      </c>
    </row>
    <row r="47" spans="1:17" ht="15">
      <c r="A47" s="245">
        <v>12</v>
      </c>
      <c r="B47" s="260" t="s">
        <v>229</v>
      </c>
      <c r="C47" s="226"/>
      <c r="D47" s="217">
        <f aca="true" t="shared" si="21" ref="D47:I47">D48+D49+D50+D51+D52+D53+D54+D55</f>
        <v>0</v>
      </c>
      <c r="E47" s="217">
        <f t="shared" si="21"/>
        <v>0</v>
      </c>
      <c r="F47" s="217">
        <f t="shared" si="21"/>
        <v>0</v>
      </c>
      <c r="G47" s="217">
        <f t="shared" si="21"/>
        <v>0</v>
      </c>
      <c r="H47" s="217">
        <f t="shared" si="21"/>
        <v>0</v>
      </c>
      <c r="I47" s="217">
        <f t="shared" si="21"/>
        <v>0</v>
      </c>
      <c r="J47" s="234">
        <f t="shared" si="9"/>
        <v>0</v>
      </c>
      <c r="K47" s="217">
        <f aca="true" t="shared" si="22" ref="K47:P47">K48+K49+K50+K51+K52+K53+K54+K55</f>
        <v>0</v>
      </c>
      <c r="L47" s="217">
        <f t="shared" si="22"/>
        <v>0</v>
      </c>
      <c r="M47" s="217">
        <f t="shared" si="22"/>
        <v>0</v>
      </c>
      <c r="N47" s="217">
        <f t="shared" si="22"/>
        <v>0</v>
      </c>
      <c r="O47" s="217">
        <f t="shared" si="22"/>
        <v>0</v>
      </c>
      <c r="P47" s="217">
        <f t="shared" si="22"/>
        <v>0</v>
      </c>
      <c r="Q47" s="234">
        <f t="shared" si="10"/>
        <v>0</v>
      </c>
    </row>
    <row r="48" spans="1:17" ht="12.75">
      <c r="A48" s="261" t="s">
        <v>136</v>
      </c>
      <c r="B48" s="219" t="s">
        <v>186</v>
      </c>
      <c r="C48" s="226"/>
      <c r="D48" s="217">
        <f aca="true" t="shared" si="23" ref="D48:I49">D14+D21-D30-D38</f>
        <v>0</v>
      </c>
      <c r="E48" s="217">
        <f t="shared" si="23"/>
        <v>0</v>
      </c>
      <c r="F48" s="227">
        <f t="shared" si="23"/>
        <v>0</v>
      </c>
      <c r="G48" s="221">
        <f t="shared" si="23"/>
        <v>0</v>
      </c>
      <c r="H48" s="217">
        <f t="shared" si="23"/>
        <v>0</v>
      </c>
      <c r="I48" s="217">
        <f t="shared" si="23"/>
        <v>0</v>
      </c>
      <c r="J48" s="234">
        <f t="shared" si="9"/>
        <v>0</v>
      </c>
      <c r="K48" s="217">
        <f aca="true" t="shared" si="24" ref="K48:P49">K14+K21-K30-K38</f>
        <v>0</v>
      </c>
      <c r="L48" s="217">
        <f t="shared" si="24"/>
        <v>0</v>
      </c>
      <c r="M48" s="227">
        <f t="shared" si="24"/>
        <v>0</v>
      </c>
      <c r="N48" s="221">
        <f t="shared" si="24"/>
        <v>0</v>
      </c>
      <c r="O48" s="217">
        <f t="shared" si="24"/>
        <v>0</v>
      </c>
      <c r="P48" s="217">
        <f t="shared" si="24"/>
        <v>0</v>
      </c>
      <c r="Q48" s="234">
        <f t="shared" si="10"/>
        <v>0</v>
      </c>
    </row>
    <row r="49" spans="1:17" ht="12.75">
      <c r="A49" s="261"/>
      <c r="B49" s="219" t="s">
        <v>196</v>
      </c>
      <c r="C49" s="226"/>
      <c r="D49" s="217">
        <f t="shared" si="23"/>
        <v>0</v>
      </c>
      <c r="E49" s="217">
        <f t="shared" si="23"/>
        <v>0</v>
      </c>
      <c r="F49" s="217">
        <f t="shared" si="23"/>
        <v>0</v>
      </c>
      <c r="G49" s="217">
        <f t="shared" si="23"/>
        <v>0</v>
      </c>
      <c r="H49" s="217">
        <f t="shared" si="23"/>
        <v>0</v>
      </c>
      <c r="I49" s="217">
        <f t="shared" si="23"/>
        <v>0</v>
      </c>
      <c r="J49" s="234">
        <f t="shared" si="9"/>
        <v>0</v>
      </c>
      <c r="K49" s="217">
        <f t="shared" si="24"/>
        <v>0</v>
      </c>
      <c r="L49" s="217">
        <f t="shared" si="24"/>
        <v>0</v>
      </c>
      <c r="M49" s="217">
        <f t="shared" si="24"/>
        <v>0</v>
      </c>
      <c r="N49" s="217">
        <f t="shared" si="24"/>
        <v>0</v>
      </c>
      <c r="O49" s="217">
        <f t="shared" si="24"/>
        <v>0</v>
      </c>
      <c r="P49" s="217">
        <f t="shared" si="24"/>
        <v>0</v>
      </c>
      <c r="Q49" s="234">
        <f t="shared" si="10"/>
        <v>0</v>
      </c>
    </row>
    <row r="50" spans="1:17" ht="12.75">
      <c r="A50" s="245"/>
      <c r="B50" s="219" t="s">
        <v>189</v>
      </c>
      <c r="C50" s="226"/>
      <c r="D50" s="217">
        <f aca="true" t="shared" si="25" ref="D50:I55">D23-D32</f>
        <v>0</v>
      </c>
      <c r="E50" s="217">
        <f t="shared" si="25"/>
        <v>0</v>
      </c>
      <c r="F50" s="217">
        <f t="shared" si="25"/>
        <v>0</v>
      </c>
      <c r="G50" s="217">
        <f t="shared" si="25"/>
        <v>0</v>
      </c>
      <c r="H50" s="217">
        <f t="shared" si="25"/>
        <v>0</v>
      </c>
      <c r="I50" s="217">
        <f t="shared" si="25"/>
        <v>0</v>
      </c>
      <c r="J50" s="234">
        <f t="shared" si="9"/>
        <v>0</v>
      </c>
      <c r="K50" s="217">
        <f aca="true" t="shared" si="26" ref="K50:P55">K23-K32</f>
        <v>0</v>
      </c>
      <c r="L50" s="217">
        <f t="shared" si="26"/>
        <v>0</v>
      </c>
      <c r="M50" s="217">
        <f t="shared" si="26"/>
        <v>0</v>
      </c>
      <c r="N50" s="217">
        <f t="shared" si="26"/>
        <v>0</v>
      </c>
      <c r="O50" s="217">
        <f t="shared" si="26"/>
        <v>0</v>
      </c>
      <c r="P50" s="217">
        <f t="shared" si="26"/>
        <v>0</v>
      </c>
      <c r="Q50" s="234">
        <f t="shared" si="10"/>
        <v>0</v>
      </c>
    </row>
    <row r="51" spans="1:17" ht="12.75" customHeight="1">
      <c r="A51" s="245"/>
      <c r="B51" s="219" t="s">
        <v>197</v>
      </c>
      <c r="C51" s="226"/>
      <c r="D51" s="217">
        <f t="shared" si="25"/>
        <v>0</v>
      </c>
      <c r="E51" s="217">
        <f t="shared" si="25"/>
        <v>0</v>
      </c>
      <c r="F51" s="217">
        <f t="shared" si="25"/>
        <v>0</v>
      </c>
      <c r="G51" s="217">
        <f t="shared" si="25"/>
        <v>0</v>
      </c>
      <c r="H51" s="217">
        <f t="shared" si="25"/>
        <v>0</v>
      </c>
      <c r="I51" s="217">
        <f t="shared" si="25"/>
        <v>0</v>
      </c>
      <c r="J51" s="234">
        <f t="shared" si="9"/>
        <v>0</v>
      </c>
      <c r="K51" s="217">
        <f t="shared" si="26"/>
        <v>0</v>
      </c>
      <c r="L51" s="217">
        <f t="shared" si="26"/>
        <v>0</v>
      </c>
      <c r="M51" s="217">
        <f t="shared" si="26"/>
        <v>0</v>
      </c>
      <c r="N51" s="217">
        <f t="shared" si="26"/>
        <v>0</v>
      </c>
      <c r="O51" s="217">
        <f t="shared" si="26"/>
        <v>0</v>
      </c>
      <c r="P51" s="217">
        <f t="shared" si="26"/>
        <v>0</v>
      </c>
      <c r="Q51" s="234">
        <f t="shared" si="10"/>
        <v>0</v>
      </c>
    </row>
    <row r="52" spans="1:17" ht="13.5" customHeight="1">
      <c r="A52" s="245"/>
      <c r="B52" s="219" t="s">
        <v>190</v>
      </c>
      <c r="C52" s="226"/>
      <c r="D52" s="217">
        <f t="shared" si="25"/>
        <v>0</v>
      </c>
      <c r="E52" s="217">
        <f t="shared" si="25"/>
        <v>0</v>
      </c>
      <c r="F52" s="227">
        <f t="shared" si="25"/>
        <v>0</v>
      </c>
      <c r="G52" s="221">
        <f t="shared" si="25"/>
        <v>0</v>
      </c>
      <c r="H52" s="217">
        <f t="shared" si="25"/>
        <v>0</v>
      </c>
      <c r="I52" s="217">
        <f t="shared" si="25"/>
        <v>0</v>
      </c>
      <c r="J52" s="234">
        <f t="shared" si="9"/>
        <v>0</v>
      </c>
      <c r="K52" s="217">
        <f t="shared" si="26"/>
        <v>0</v>
      </c>
      <c r="L52" s="217">
        <f t="shared" si="26"/>
        <v>0</v>
      </c>
      <c r="M52" s="227">
        <f t="shared" si="26"/>
        <v>0</v>
      </c>
      <c r="N52" s="221">
        <f t="shared" si="26"/>
        <v>0</v>
      </c>
      <c r="O52" s="217">
        <f t="shared" si="26"/>
        <v>0</v>
      </c>
      <c r="P52" s="217">
        <f t="shared" si="26"/>
        <v>0</v>
      </c>
      <c r="Q52" s="234">
        <f t="shared" si="10"/>
        <v>0</v>
      </c>
    </row>
    <row r="53" spans="1:17" ht="13.5" customHeight="1">
      <c r="A53" s="245"/>
      <c r="B53" s="219" t="s">
        <v>192</v>
      </c>
      <c r="C53" s="226"/>
      <c r="D53" s="217">
        <f t="shared" si="25"/>
        <v>0</v>
      </c>
      <c r="E53" s="217">
        <f t="shared" si="25"/>
        <v>0</v>
      </c>
      <c r="F53" s="217">
        <f t="shared" si="25"/>
        <v>0</v>
      </c>
      <c r="G53" s="217">
        <f t="shared" si="25"/>
        <v>0</v>
      </c>
      <c r="H53" s="217">
        <f t="shared" si="25"/>
        <v>0</v>
      </c>
      <c r="I53" s="217">
        <f t="shared" si="25"/>
        <v>0</v>
      </c>
      <c r="J53" s="234">
        <f t="shared" si="9"/>
        <v>0</v>
      </c>
      <c r="K53" s="217">
        <f t="shared" si="26"/>
        <v>0</v>
      </c>
      <c r="L53" s="217">
        <f t="shared" si="26"/>
        <v>0</v>
      </c>
      <c r="M53" s="217">
        <f t="shared" si="26"/>
        <v>0</v>
      </c>
      <c r="N53" s="217">
        <f t="shared" si="26"/>
        <v>0</v>
      </c>
      <c r="O53" s="217">
        <f t="shared" si="26"/>
        <v>0</v>
      </c>
      <c r="P53" s="217">
        <f t="shared" si="26"/>
        <v>0</v>
      </c>
      <c r="Q53" s="234">
        <f t="shared" si="10"/>
        <v>0</v>
      </c>
    </row>
    <row r="54" spans="1:17" ht="13.5" customHeight="1">
      <c r="A54" s="245"/>
      <c r="B54" s="219" t="s">
        <v>193</v>
      </c>
      <c r="C54" s="226"/>
      <c r="D54" s="217">
        <f t="shared" si="25"/>
        <v>0</v>
      </c>
      <c r="E54" s="217">
        <f t="shared" si="25"/>
        <v>0</v>
      </c>
      <c r="F54" s="217">
        <f t="shared" si="25"/>
        <v>0</v>
      </c>
      <c r="G54" s="217">
        <f t="shared" si="25"/>
        <v>0</v>
      </c>
      <c r="H54" s="217">
        <f t="shared" si="25"/>
        <v>0</v>
      </c>
      <c r="I54" s="217">
        <f t="shared" si="25"/>
        <v>0</v>
      </c>
      <c r="J54" s="234">
        <f t="shared" si="9"/>
        <v>0</v>
      </c>
      <c r="K54" s="217">
        <f t="shared" si="26"/>
        <v>0</v>
      </c>
      <c r="L54" s="217">
        <f t="shared" si="26"/>
        <v>0</v>
      </c>
      <c r="M54" s="217">
        <f t="shared" si="26"/>
        <v>0</v>
      </c>
      <c r="N54" s="217">
        <f t="shared" si="26"/>
        <v>0</v>
      </c>
      <c r="O54" s="217">
        <f t="shared" si="26"/>
        <v>0</v>
      </c>
      <c r="P54" s="217">
        <f t="shared" si="26"/>
        <v>0</v>
      </c>
      <c r="Q54" s="234">
        <f t="shared" si="10"/>
        <v>0</v>
      </c>
    </row>
    <row r="55" spans="1:17" ht="13.5" customHeight="1">
      <c r="A55" s="245"/>
      <c r="B55" s="219" t="s">
        <v>194</v>
      </c>
      <c r="C55" s="226"/>
      <c r="D55" s="217">
        <f t="shared" si="25"/>
        <v>0</v>
      </c>
      <c r="E55" s="217">
        <f t="shared" si="25"/>
        <v>0</v>
      </c>
      <c r="F55" s="217">
        <f t="shared" si="25"/>
        <v>0</v>
      </c>
      <c r="G55" s="217">
        <f t="shared" si="25"/>
        <v>0</v>
      </c>
      <c r="H55" s="217">
        <f t="shared" si="25"/>
        <v>0</v>
      </c>
      <c r="I55" s="217">
        <f t="shared" si="25"/>
        <v>0</v>
      </c>
      <c r="J55" s="234">
        <f t="shared" si="9"/>
        <v>0</v>
      </c>
      <c r="K55" s="217">
        <f t="shared" si="26"/>
        <v>0</v>
      </c>
      <c r="L55" s="217">
        <f t="shared" si="26"/>
        <v>0</v>
      </c>
      <c r="M55" s="217">
        <f t="shared" si="26"/>
        <v>0</v>
      </c>
      <c r="N55" s="217">
        <f t="shared" si="26"/>
        <v>0</v>
      </c>
      <c r="O55" s="217">
        <f t="shared" si="26"/>
        <v>0</v>
      </c>
      <c r="P55" s="217">
        <f t="shared" si="26"/>
        <v>0</v>
      </c>
      <c r="Q55" s="234">
        <f t="shared" si="10"/>
        <v>0</v>
      </c>
    </row>
    <row r="56" spans="1:17" s="213" customFormat="1" ht="15" customHeight="1">
      <c r="A56" s="245">
        <v>15</v>
      </c>
      <c r="B56" s="215" t="s">
        <v>140</v>
      </c>
      <c r="C56" s="216"/>
      <c r="D56" s="228">
        <f aca="true" t="shared" si="27" ref="D56:I56">D57+D58+D59+D60+D61+D62+D63+D64</f>
        <v>0</v>
      </c>
      <c r="E56" s="228">
        <f t="shared" si="27"/>
        <v>0</v>
      </c>
      <c r="F56" s="228">
        <f t="shared" si="27"/>
        <v>0</v>
      </c>
      <c r="G56" s="228">
        <f t="shared" si="27"/>
        <v>0</v>
      </c>
      <c r="H56" s="228">
        <f t="shared" si="27"/>
        <v>0</v>
      </c>
      <c r="I56" s="228">
        <f t="shared" si="27"/>
        <v>0</v>
      </c>
      <c r="J56" s="229">
        <f t="shared" si="9"/>
        <v>0</v>
      </c>
      <c r="K56" s="228">
        <f aca="true" t="shared" si="28" ref="K56:P56">K57+K58+K59+K60+K61+K62+K63+K64</f>
        <v>0</v>
      </c>
      <c r="L56" s="228">
        <f t="shared" si="28"/>
        <v>0</v>
      </c>
      <c r="M56" s="228">
        <f t="shared" si="28"/>
        <v>0</v>
      </c>
      <c r="N56" s="228">
        <f t="shared" si="28"/>
        <v>0</v>
      </c>
      <c r="O56" s="228">
        <f t="shared" si="28"/>
        <v>0</v>
      </c>
      <c r="P56" s="228">
        <f t="shared" si="28"/>
        <v>0</v>
      </c>
      <c r="Q56" s="229">
        <f t="shared" si="10"/>
        <v>0</v>
      </c>
    </row>
    <row r="57" spans="1:17" ht="13.5" customHeight="1">
      <c r="A57" s="261" t="s">
        <v>136</v>
      </c>
      <c r="B57" s="219" t="s">
        <v>180</v>
      </c>
      <c r="C57" s="226"/>
      <c r="D57" s="235"/>
      <c r="E57" s="236"/>
      <c r="F57" s="237"/>
      <c r="G57" s="236"/>
      <c r="H57" s="236"/>
      <c r="I57" s="237"/>
      <c r="J57" s="234">
        <f t="shared" si="9"/>
        <v>0</v>
      </c>
      <c r="K57" s="235"/>
      <c r="L57" s="236"/>
      <c r="M57" s="237"/>
      <c r="N57" s="236"/>
      <c r="O57" s="236"/>
      <c r="P57" s="237"/>
      <c r="Q57" s="234">
        <f t="shared" si="10"/>
        <v>0</v>
      </c>
    </row>
    <row r="58" spans="1:17" ht="13.5" customHeight="1">
      <c r="A58" s="261"/>
      <c r="B58" s="219" t="s">
        <v>181</v>
      </c>
      <c r="C58" s="226"/>
      <c r="D58" s="235"/>
      <c r="E58" s="236"/>
      <c r="F58" s="237"/>
      <c r="G58" s="236"/>
      <c r="H58" s="236"/>
      <c r="I58" s="237"/>
      <c r="J58" s="234">
        <f t="shared" si="9"/>
        <v>0</v>
      </c>
      <c r="K58" s="235"/>
      <c r="L58" s="236"/>
      <c r="M58" s="237"/>
      <c r="N58" s="236"/>
      <c r="O58" s="236"/>
      <c r="P58" s="237"/>
      <c r="Q58" s="234">
        <f t="shared" si="10"/>
        <v>0</v>
      </c>
    </row>
    <row r="59" spans="1:17" ht="16.5" customHeight="1">
      <c r="A59" s="218"/>
      <c r="B59" s="219" t="s">
        <v>189</v>
      </c>
      <c r="C59" s="226"/>
      <c r="D59" s="235"/>
      <c r="E59" s="236"/>
      <c r="F59" s="237"/>
      <c r="G59" s="236"/>
      <c r="H59" s="236"/>
      <c r="I59" s="237"/>
      <c r="J59" s="234">
        <f t="shared" si="9"/>
        <v>0</v>
      </c>
      <c r="K59" s="235"/>
      <c r="L59" s="236"/>
      <c r="M59" s="237"/>
      <c r="N59" s="236"/>
      <c r="O59" s="236"/>
      <c r="P59" s="237"/>
      <c r="Q59" s="234">
        <f t="shared" si="10"/>
        <v>0</v>
      </c>
    </row>
    <row r="60" spans="1:17" ht="15.75" customHeight="1">
      <c r="A60" s="218"/>
      <c r="B60" s="219" t="s">
        <v>197</v>
      </c>
      <c r="C60" s="226"/>
      <c r="D60" s="235"/>
      <c r="E60" s="236"/>
      <c r="F60" s="237"/>
      <c r="G60" s="236"/>
      <c r="H60" s="236"/>
      <c r="I60" s="237"/>
      <c r="J60" s="234">
        <f t="shared" si="9"/>
        <v>0</v>
      </c>
      <c r="K60" s="235"/>
      <c r="L60" s="236"/>
      <c r="M60" s="237"/>
      <c r="N60" s="236"/>
      <c r="O60" s="236"/>
      <c r="P60" s="237"/>
      <c r="Q60" s="234">
        <f t="shared" si="10"/>
        <v>0</v>
      </c>
    </row>
    <row r="61" spans="1:17" ht="13.5" customHeight="1">
      <c r="A61" s="218"/>
      <c r="B61" s="219" t="s">
        <v>190</v>
      </c>
      <c r="C61" s="226"/>
      <c r="D61" s="235"/>
      <c r="E61" s="236"/>
      <c r="F61" s="237"/>
      <c r="G61" s="236"/>
      <c r="H61" s="236"/>
      <c r="I61" s="237"/>
      <c r="J61" s="234">
        <f t="shared" si="9"/>
        <v>0</v>
      </c>
      <c r="K61" s="235"/>
      <c r="L61" s="236"/>
      <c r="M61" s="237"/>
      <c r="N61" s="236"/>
      <c r="O61" s="236"/>
      <c r="P61" s="237"/>
      <c r="Q61" s="234">
        <f t="shared" si="10"/>
        <v>0</v>
      </c>
    </row>
    <row r="62" spans="1:17" ht="13.5" customHeight="1">
      <c r="A62" s="262"/>
      <c r="B62" s="219" t="s">
        <v>192</v>
      </c>
      <c r="C62" s="226"/>
      <c r="D62" s="235"/>
      <c r="E62" s="235"/>
      <c r="F62" s="240"/>
      <c r="G62" s="236"/>
      <c r="H62" s="235"/>
      <c r="I62" s="240"/>
      <c r="J62" s="234">
        <f t="shared" si="9"/>
        <v>0</v>
      </c>
      <c r="K62" s="235"/>
      <c r="L62" s="235"/>
      <c r="M62" s="240"/>
      <c r="N62" s="236"/>
      <c r="O62" s="235"/>
      <c r="P62" s="240"/>
      <c r="Q62" s="234">
        <f t="shared" si="10"/>
        <v>0</v>
      </c>
    </row>
    <row r="63" spans="1:17" ht="13.5" customHeight="1">
      <c r="A63" s="262"/>
      <c r="B63" s="219" t="s">
        <v>193</v>
      </c>
      <c r="C63" s="226"/>
      <c r="D63" s="235"/>
      <c r="E63" s="235"/>
      <c r="F63" s="240"/>
      <c r="G63" s="236"/>
      <c r="H63" s="235"/>
      <c r="I63" s="240"/>
      <c r="J63" s="234">
        <f t="shared" si="9"/>
        <v>0</v>
      </c>
      <c r="K63" s="235"/>
      <c r="L63" s="235"/>
      <c r="M63" s="240"/>
      <c r="N63" s="236"/>
      <c r="O63" s="235"/>
      <c r="P63" s="240"/>
      <c r="Q63" s="234">
        <f t="shared" si="10"/>
        <v>0</v>
      </c>
    </row>
    <row r="64" spans="1:17" ht="13.5" customHeight="1">
      <c r="A64" s="262"/>
      <c r="B64" s="219" t="s">
        <v>194</v>
      </c>
      <c r="C64" s="226"/>
      <c r="D64" s="235"/>
      <c r="E64" s="235"/>
      <c r="F64" s="240"/>
      <c r="G64" s="236"/>
      <c r="H64" s="235"/>
      <c r="I64" s="240"/>
      <c r="J64" s="234">
        <f t="shared" si="9"/>
        <v>0</v>
      </c>
      <c r="K64" s="235"/>
      <c r="L64" s="235"/>
      <c r="M64" s="240"/>
      <c r="N64" s="236"/>
      <c r="O64" s="235"/>
      <c r="P64" s="240"/>
      <c r="Q64" s="234">
        <f t="shared" si="10"/>
        <v>0</v>
      </c>
    </row>
    <row r="65" spans="1:17" ht="12.75">
      <c r="A65" s="263">
        <v>16</v>
      </c>
      <c r="B65" s="248" t="s">
        <v>141</v>
      </c>
      <c r="C65" s="216"/>
      <c r="D65" s="264">
        <f aca="true" t="shared" si="29" ref="D65:I65">D66+D67</f>
        <v>0</v>
      </c>
      <c r="E65" s="264">
        <f t="shared" si="29"/>
        <v>0</v>
      </c>
      <c r="F65" s="264">
        <f t="shared" si="29"/>
        <v>0</v>
      </c>
      <c r="G65" s="264">
        <f t="shared" si="29"/>
        <v>0</v>
      </c>
      <c r="H65" s="264">
        <f t="shared" si="29"/>
        <v>0</v>
      </c>
      <c r="I65" s="264">
        <f t="shared" si="29"/>
        <v>0</v>
      </c>
      <c r="J65" s="229"/>
      <c r="K65" s="264">
        <f aca="true" t="shared" si="30" ref="K65:P65">K66+K67</f>
        <v>0</v>
      </c>
      <c r="L65" s="264">
        <f t="shared" si="30"/>
        <v>0</v>
      </c>
      <c r="M65" s="264">
        <f t="shared" si="30"/>
        <v>0</v>
      </c>
      <c r="N65" s="264">
        <f t="shared" si="30"/>
        <v>0</v>
      </c>
      <c r="O65" s="264">
        <f t="shared" si="30"/>
        <v>0</v>
      </c>
      <c r="P65" s="264">
        <f t="shared" si="30"/>
        <v>0</v>
      </c>
      <c r="Q65" s="229"/>
    </row>
    <row r="66" spans="1:17" s="213" customFormat="1" ht="12.75">
      <c r="A66" s="261" t="s">
        <v>136</v>
      </c>
      <c r="B66" s="219" t="s">
        <v>198</v>
      </c>
      <c r="C66" s="216"/>
      <c r="D66" s="217">
        <f aca="true" t="shared" si="31" ref="D66:F67">D14+D21-D30-D38-D57</f>
        <v>0</v>
      </c>
      <c r="E66" s="217">
        <f t="shared" si="31"/>
        <v>0</v>
      </c>
      <c r="F66" s="227">
        <f t="shared" si="31"/>
        <v>0</v>
      </c>
      <c r="G66" s="221">
        <f>G48-G57</f>
        <v>0</v>
      </c>
      <c r="H66" s="217">
        <f>H48-H57</f>
        <v>0</v>
      </c>
      <c r="I66" s="217">
        <f>I48-I57</f>
        <v>0</v>
      </c>
      <c r="J66" s="234"/>
      <c r="K66" s="217">
        <f aca="true" t="shared" si="32" ref="K66:M67">K14+K21-K30-K38-K57</f>
        <v>0</v>
      </c>
      <c r="L66" s="217">
        <f t="shared" si="32"/>
        <v>0</v>
      </c>
      <c r="M66" s="227">
        <f t="shared" si="32"/>
        <v>0</v>
      </c>
      <c r="N66" s="221">
        <f>N48-N57</f>
        <v>0</v>
      </c>
      <c r="O66" s="217">
        <f>O48-O57</f>
        <v>0</v>
      </c>
      <c r="P66" s="217">
        <f>P48-P57</f>
        <v>0</v>
      </c>
      <c r="Q66" s="234"/>
    </row>
    <row r="67" spans="1:17" s="213" customFormat="1" ht="12.75">
      <c r="A67" s="261"/>
      <c r="B67" s="219" t="s">
        <v>196</v>
      </c>
      <c r="C67" s="216"/>
      <c r="D67" s="217">
        <f t="shared" si="31"/>
        <v>0</v>
      </c>
      <c r="E67" s="217">
        <f t="shared" si="31"/>
        <v>0</v>
      </c>
      <c r="F67" s="217">
        <f t="shared" si="31"/>
        <v>0</v>
      </c>
      <c r="G67" s="217">
        <f>G15+G22-G31-G39-G58</f>
        <v>0</v>
      </c>
      <c r="H67" s="217">
        <f>H15+H22-H31-H39-H58</f>
        <v>0</v>
      </c>
      <c r="I67" s="217">
        <f>I15+I22-I31-I39-I58</f>
        <v>0</v>
      </c>
      <c r="J67" s="234"/>
      <c r="K67" s="217">
        <f t="shared" si="32"/>
        <v>0</v>
      </c>
      <c r="L67" s="217">
        <f t="shared" si="32"/>
        <v>0</v>
      </c>
      <c r="M67" s="217">
        <f t="shared" si="32"/>
        <v>0</v>
      </c>
      <c r="N67" s="217">
        <f>N15+N22-N31-N39-N58</f>
        <v>0</v>
      </c>
      <c r="O67" s="217">
        <f>O15+O22-O31-O39-O58</f>
        <v>0</v>
      </c>
      <c r="P67" s="217">
        <f>P15+P22-P31-P39-P58</f>
        <v>0</v>
      </c>
      <c r="Q67" s="234"/>
    </row>
    <row r="68" spans="1:17" s="271" customFormat="1" ht="25.5">
      <c r="A68" s="214">
        <v>17</v>
      </c>
      <c r="B68" s="246" t="s">
        <v>230</v>
      </c>
      <c r="C68" s="265"/>
      <c r="D68" s="266"/>
      <c r="E68" s="266"/>
      <c r="F68" s="267"/>
      <c r="G68" s="268"/>
      <c r="H68" s="268"/>
      <c r="I68" s="269"/>
      <c r="J68" s="270"/>
      <c r="K68" s="266"/>
      <c r="L68" s="268"/>
      <c r="M68" s="269"/>
      <c r="N68" s="268"/>
      <c r="O68" s="268"/>
      <c r="P68" s="269"/>
      <c r="Q68" s="270"/>
    </row>
    <row r="69" spans="1:17" s="271" customFormat="1" ht="12.75">
      <c r="A69" s="261" t="s">
        <v>136</v>
      </c>
      <c r="B69" s="219" t="s">
        <v>180</v>
      </c>
      <c r="C69" s="265"/>
      <c r="D69" s="266" t="e">
        <f aca="true" t="shared" si="33" ref="D69:I70">D57/D48</f>
        <v>#DIV/0!</v>
      </c>
      <c r="E69" s="266" t="e">
        <f t="shared" si="33"/>
        <v>#DIV/0!</v>
      </c>
      <c r="F69" s="267" t="e">
        <f t="shared" si="33"/>
        <v>#DIV/0!</v>
      </c>
      <c r="G69" s="268" t="e">
        <f t="shared" si="33"/>
        <v>#DIV/0!</v>
      </c>
      <c r="H69" s="266" t="e">
        <f t="shared" si="33"/>
        <v>#DIV/0!</v>
      </c>
      <c r="I69" s="266" t="e">
        <f t="shared" si="33"/>
        <v>#DIV/0!</v>
      </c>
      <c r="J69" s="270"/>
      <c r="K69" s="266" t="e">
        <f aca="true" t="shared" si="34" ref="K69:P70">K57/K48</f>
        <v>#DIV/0!</v>
      </c>
      <c r="L69" s="266" t="e">
        <f t="shared" si="34"/>
        <v>#DIV/0!</v>
      </c>
      <c r="M69" s="267" t="e">
        <f t="shared" si="34"/>
        <v>#DIV/0!</v>
      </c>
      <c r="N69" s="268" t="e">
        <f t="shared" si="34"/>
        <v>#DIV/0!</v>
      </c>
      <c r="O69" s="266" t="e">
        <f t="shared" si="34"/>
        <v>#DIV/0!</v>
      </c>
      <c r="P69" s="266" t="e">
        <f t="shared" si="34"/>
        <v>#DIV/0!</v>
      </c>
      <c r="Q69" s="270"/>
    </row>
    <row r="70" spans="1:17" s="271" customFormat="1" ht="12.75">
      <c r="A70" s="261"/>
      <c r="B70" s="219" t="s">
        <v>181</v>
      </c>
      <c r="C70" s="265"/>
      <c r="D70" s="266" t="e">
        <f t="shared" si="33"/>
        <v>#DIV/0!</v>
      </c>
      <c r="E70" s="266" t="e">
        <f t="shared" si="33"/>
        <v>#DIV/0!</v>
      </c>
      <c r="F70" s="266" t="e">
        <f t="shared" si="33"/>
        <v>#DIV/0!</v>
      </c>
      <c r="G70" s="266" t="e">
        <f t="shared" si="33"/>
        <v>#DIV/0!</v>
      </c>
      <c r="H70" s="266" t="e">
        <f t="shared" si="33"/>
        <v>#DIV/0!</v>
      </c>
      <c r="I70" s="266" t="e">
        <f t="shared" si="33"/>
        <v>#DIV/0!</v>
      </c>
      <c r="J70" s="270"/>
      <c r="K70" s="266" t="e">
        <f t="shared" si="34"/>
        <v>#DIV/0!</v>
      </c>
      <c r="L70" s="266" t="e">
        <f t="shared" si="34"/>
        <v>#DIV/0!</v>
      </c>
      <c r="M70" s="266" t="e">
        <f t="shared" si="34"/>
        <v>#DIV/0!</v>
      </c>
      <c r="N70" s="266" t="e">
        <f t="shared" si="34"/>
        <v>#DIV/0!</v>
      </c>
      <c r="O70" s="266" t="e">
        <f t="shared" si="34"/>
        <v>#DIV/0!</v>
      </c>
      <c r="P70" s="266" t="e">
        <f t="shared" si="34"/>
        <v>#DIV/0!</v>
      </c>
      <c r="Q70" s="270"/>
    </row>
    <row r="71" spans="1:17" s="271" customFormat="1" ht="51">
      <c r="A71" s="245"/>
      <c r="B71" s="272" t="s">
        <v>231</v>
      </c>
      <c r="C71" s="265"/>
      <c r="D71" s="273">
        <v>1</v>
      </c>
      <c r="E71" s="273">
        <v>1</v>
      </c>
      <c r="F71" s="274">
        <v>1</v>
      </c>
      <c r="G71" s="275">
        <v>1</v>
      </c>
      <c r="H71" s="273">
        <v>1</v>
      </c>
      <c r="I71" s="273">
        <v>1</v>
      </c>
      <c r="J71" s="270"/>
      <c r="K71" s="273">
        <v>1</v>
      </c>
      <c r="L71" s="273">
        <v>1</v>
      </c>
      <c r="M71" s="274">
        <v>1</v>
      </c>
      <c r="N71" s="275">
        <v>1</v>
      </c>
      <c r="O71" s="273">
        <v>1</v>
      </c>
      <c r="P71" s="273">
        <v>1</v>
      </c>
      <c r="Q71" s="270"/>
    </row>
    <row r="72" spans="1:17" ht="25.5">
      <c r="A72" s="218">
        <v>18</v>
      </c>
      <c r="B72" s="248" t="s">
        <v>232</v>
      </c>
      <c r="C72" s="252" t="s">
        <v>57</v>
      </c>
      <c r="D72" s="276" t="e">
        <f aca="true" t="shared" si="35" ref="D72:I72">D73+D74+D75+D76</f>
        <v>#DIV/0!</v>
      </c>
      <c r="E72" s="276" t="e">
        <f t="shared" si="35"/>
        <v>#DIV/0!</v>
      </c>
      <c r="F72" s="276" t="e">
        <f t="shared" si="35"/>
        <v>#DIV/0!</v>
      </c>
      <c r="G72" s="276" t="e">
        <f t="shared" si="35"/>
        <v>#DIV/0!</v>
      </c>
      <c r="H72" s="276" t="e">
        <f t="shared" si="35"/>
        <v>#DIV/0!</v>
      </c>
      <c r="I72" s="276" t="e">
        <f t="shared" si="35"/>
        <v>#DIV/0!</v>
      </c>
      <c r="J72" s="229" t="e">
        <f>SUM(D72:I72)</f>
        <v>#DIV/0!</v>
      </c>
      <c r="K72" s="276" t="e">
        <f aca="true" t="shared" si="36" ref="K72:P72">K73+K74+K75+K76</f>
        <v>#DIV/0!</v>
      </c>
      <c r="L72" s="276" t="e">
        <f t="shared" si="36"/>
        <v>#DIV/0!</v>
      </c>
      <c r="M72" s="276" t="e">
        <f t="shared" si="36"/>
        <v>#DIV/0!</v>
      </c>
      <c r="N72" s="276" t="e">
        <f t="shared" si="36"/>
        <v>#DIV/0!</v>
      </c>
      <c r="O72" s="276" t="e">
        <f t="shared" si="36"/>
        <v>#DIV/0!</v>
      </c>
      <c r="P72" s="276" t="e">
        <f t="shared" si="36"/>
        <v>#DIV/0!</v>
      </c>
      <c r="Q72" s="229" t="e">
        <f>SUM(K72:P72)</f>
        <v>#DIV/0!</v>
      </c>
    </row>
    <row r="73" spans="1:17" ht="12.75">
      <c r="A73" s="218"/>
      <c r="B73" s="219" t="s">
        <v>180</v>
      </c>
      <c r="C73" s="252"/>
      <c r="D73" s="277" t="e">
        <f aca="true" t="shared" si="37" ref="D73:I73">(D16+D30)*D69</f>
        <v>#DIV/0!</v>
      </c>
      <c r="E73" s="277" t="e">
        <f t="shared" si="37"/>
        <v>#DIV/0!</v>
      </c>
      <c r="F73" s="277" t="e">
        <f t="shared" si="37"/>
        <v>#DIV/0!</v>
      </c>
      <c r="G73" s="277" t="e">
        <f t="shared" si="37"/>
        <v>#DIV/0!</v>
      </c>
      <c r="H73" s="277" t="e">
        <f t="shared" si="37"/>
        <v>#DIV/0!</v>
      </c>
      <c r="I73" s="277" t="e">
        <f t="shared" si="37"/>
        <v>#DIV/0!</v>
      </c>
      <c r="J73" s="229"/>
      <c r="K73" s="277" t="e">
        <f aca="true" t="shared" si="38" ref="K73:P73">(K16+K30)*K69</f>
        <v>#DIV/0!</v>
      </c>
      <c r="L73" s="277" t="e">
        <f t="shared" si="38"/>
        <v>#DIV/0!</v>
      </c>
      <c r="M73" s="277" t="e">
        <f t="shared" si="38"/>
        <v>#DIV/0!</v>
      </c>
      <c r="N73" s="277" t="e">
        <f t="shared" si="38"/>
        <v>#DIV/0!</v>
      </c>
      <c r="O73" s="277" t="e">
        <f t="shared" si="38"/>
        <v>#DIV/0!</v>
      </c>
      <c r="P73" s="277" t="e">
        <f t="shared" si="38"/>
        <v>#DIV/0!</v>
      </c>
      <c r="Q73" s="229"/>
    </row>
    <row r="74" spans="1:17" ht="12.75">
      <c r="A74" s="218"/>
      <c r="B74" s="219" t="s">
        <v>189</v>
      </c>
      <c r="C74" s="252"/>
      <c r="D74" s="277">
        <f aca="true" t="shared" si="39" ref="D74:I76">D32</f>
        <v>0</v>
      </c>
      <c r="E74" s="277">
        <f t="shared" si="39"/>
        <v>0</v>
      </c>
      <c r="F74" s="277">
        <f t="shared" si="39"/>
        <v>0</v>
      </c>
      <c r="G74" s="277">
        <f t="shared" si="39"/>
        <v>0</v>
      </c>
      <c r="H74" s="277">
        <f t="shared" si="39"/>
        <v>0</v>
      </c>
      <c r="I74" s="277">
        <f t="shared" si="39"/>
        <v>0</v>
      </c>
      <c r="J74" s="229"/>
      <c r="K74" s="277">
        <f aca="true" t="shared" si="40" ref="K74:P76">K32</f>
        <v>0</v>
      </c>
      <c r="L74" s="277">
        <f t="shared" si="40"/>
        <v>0</v>
      </c>
      <c r="M74" s="277">
        <f t="shared" si="40"/>
        <v>0</v>
      </c>
      <c r="N74" s="277">
        <f t="shared" si="40"/>
        <v>0</v>
      </c>
      <c r="O74" s="277">
        <f t="shared" si="40"/>
        <v>0</v>
      </c>
      <c r="P74" s="277">
        <f t="shared" si="40"/>
        <v>0</v>
      </c>
      <c r="Q74" s="229"/>
    </row>
    <row r="75" spans="1:17" ht="12.75">
      <c r="A75" s="218"/>
      <c r="B75" s="219" t="s">
        <v>197</v>
      </c>
      <c r="C75" s="252"/>
      <c r="D75" s="277">
        <f t="shared" si="39"/>
        <v>0</v>
      </c>
      <c r="E75" s="277">
        <f t="shared" si="39"/>
        <v>0</v>
      </c>
      <c r="F75" s="277">
        <f t="shared" si="39"/>
        <v>0</v>
      </c>
      <c r="G75" s="277">
        <f t="shared" si="39"/>
        <v>0</v>
      </c>
      <c r="H75" s="277">
        <f t="shared" si="39"/>
        <v>0</v>
      </c>
      <c r="I75" s="277">
        <f t="shared" si="39"/>
        <v>0</v>
      </c>
      <c r="J75" s="229"/>
      <c r="K75" s="277">
        <f t="shared" si="40"/>
        <v>0</v>
      </c>
      <c r="L75" s="277">
        <f t="shared" si="40"/>
        <v>0</v>
      </c>
      <c r="M75" s="277">
        <f t="shared" si="40"/>
        <v>0</v>
      </c>
      <c r="N75" s="277">
        <f t="shared" si="40"/>
        <v>0</v>
      </c>
      <c r="O75" s="277">
        <f t="shared" si="40"/>
        <v>0</v>
      </c>
      <c r="P75" s="277">
        <f t="shared" si="40"/>
        <v>0</v>
      </c>
      <c r="Q75" s="229"/>
    </row>
    <row r="76" spans="1:17" ht="12.75">
      <c r="A76" s="218"/>
      <c r="B76" s="219" t="s">
        <v>190</v>
      </c>
      <c r="C76" s="252"/>
      <c r="D76" s="277">
        <f t="shared" si="39"/>
        <v>0</v>
      </c>
      <c r="E76" s="277">
        <f t="shared" si="39"/>
        <v>0</v>
      </c>
      <c r="F76" s="277">
        <f t="shared" si="39"/>
        <v>0</v>
      </c>
      <c r="G76" s="277">
        <f t="shared" si="39"/>
        <v>0</v>
      </c>
      <c r="H76" s="277">
        <f t="shared" si="39"/>
        <v>0</v>
      </c>
      <c r="I76" s="277">
        <f t="shared" si="39"/>
        <v>0</v>
      </c>
      <c r="J76" s="229"/>
      <c r="K76" s="277">
        <f t="shared" si="40"/>
        <v>0</v>
      </c>
      <c r="L76" s="277">
        <f t="shared" si="40"/>
        <v>0</v>
      </c>
      <c r="M76" s="277">
        <f t="shared" si="40"/>
        <v>0</v>
      </c>
      <c r="N76" s="277">
        <f t="shared" si="40"/>
        <v>0</v>
      </c>
      <c r="O76" s="277">
        <f t="shared" si="40"/>
        <v>0</v>
      </c>
      <c r="P76" s="277">
        <f t="shared" si="40"/>
        <v>0</v>
      </c>
      <c r="Q76" s="229"/>
    </row>
    <row r="77" spans="1:17" ht="25.5">
      <c r="A77" s="214" t="s">
        <v>188</v>
      </c>
      <c r="B77" s="248" t="s">
        <v>233</v>
      </c>
      <c r="C77" s="252" t="s">
        <v>58</v>
      </c>
      <c r="D77" s="276" t="e">
        <f aca="true" t="shared" si="41" ref="D77:I77">D78+D79+D80+D81</f>
        <v>#DIV/0!</v>
      </c>
      <c r="E77" s="276" t="e">
        <f t="shared" si="41"/>
        <v>#DIV/0!</v>
      </c>
      <c r="F77" s="276" t="e">
        <f t="shared" si="41"/>
        <v>#DIV/0!</v>
      </c>
      <c r="G77" s="276" t="e">
        <f t="shared" si="41"/>
        <v>#DIV/0!</v>
      </c>
      <c r="H77" s="276" t="e">
        <f t="shared" si="41"/>
        <v>#DIV/0!</v>
      </c>
      <c r="I77" s="276" t="e">
        <f t="shared" si="41"/>
        <v>#DIV/0!</v>
      </c>
      <c r="J77" s="229" t="e">
        <f aca="true" t="shared" si="42" ref="J77:J85">SUM(D77:I77)</f>
        <v>#DIV/0!</v>
      </c>
      <c r="K77" s="276" t="e">
        <f aca="true" t="shared" si="43" ref="K77:P77">K78+K79+K80+K81</f>
        <v>#DIV/0!</v>
      </c>
      <c r="L77" s="276" t="e">
        <f t="shared" si="43"/>
        <v>#DIV/0!</v>
      </c>
      <c r="M77" s="276" t="e">
        <f t="shared" si="43"/>
        <v>#DIV/0!</v>
      </c>
      <c r="N77" s="276" t="e">
        <f t="shared" si="43"/>
        <v>#DIV/0!</v>
      </c>
      <c r="O77" s="276" t="e">
        <f t="shared" si="43"/>
        <v>#DIV/0!</v>
      </c>
      <c r="P77" s="276" t="e">
        <f t="shared" si="43"/>
        <v>#DIV/0!</v>
      </c>
      <c r="Q77" s="229" t="e">
        <f>SUM(K77:P77)</f>
        <v>#DIV/0!</v>
      </c>
    </row>
    <row r="78" spans="1:17" ht="12.75">
      <c r="A78" s="214"/>
      <c r="B78" s="219" t="s">
        <v>181</v>
      </c>
      <c r="C78" s="252"/>
      <c r="D78" s="277" t="e">
        <f aca="true" t="shared" si="44" ref="D78:I78">(D17+D31)*D70</f>
        <v>#DIV/0!</v>
      </c>
      <c r="E78" s="277" t="e">
        <f t="shared" si="44"/>
        <v>#DIV/0!</v>
      </c>
      <c r="F78" s="277" t="e">
        <f t="shared" si="44"/>
        <v>#DIV/0!</v>
      </c>
      <c r="G78" s="277" t="e">
        <f t="shared" si="44"/>
        <v>#DIV/0!</v>
      </c>
      <c r="H78" s="277" t="e">
        <f t="shared" si="44"/>
        <v>#DIV/0!</v>
      </c>
      <c r="I78" s="277" t="e">
        <f t="shared" si="44"/>
        <v>#DIV/0!</v>
      </c>
      <c r="J78" s="229"/>
      <c r="K78" s="277" t="e">
        <f aca="true" t="shared" si="45" ref="K78:P78">(K17+K31)*K70</f>
        <v>#DIV/0!</v>
      </c>
      <c r="L78" s="277" t="e">
        <f t="shared" si="45"/>
        <v>#DIV/0!</v>
      </c>
      <c r="M78" s="277" t="e">
        <f t="shared" si="45"/>
        <v>#DIV/0!</v>
      </c>
      <c r="N78" s="277" t="e">
        <f t="shared" si="45"/>
        <v>#DIV/0!</v>
      </c>
      <c r="O78" s="277" t="e">
        <f t="shared" si="45"/>
        <v>#DIV/0!</v>
      </c>
      <c r="P78" s="277" t="e">
        <f t="shared" si="45"/>
        <v>#DIV/0!</v>
      </c>
      <c r="Q78" s="229"/>
    </row>
    <row r="79" spans="1:17" ht="12.75">
      <c r="A79" s="214"/>
      <c r="B79" s="219" t="s">
        <v>192</v>
      </c>
      <c r="C79" s="252"/>
      <c r="D79" s="277">
        <f aca="true" t="shared" si="46" ref="D79:I81">D35</f>
        <v>0</v>
      </c>
      <c r="E79" s="277">
        <f t="shared" si="46"/>
        <v>0</v>
      </c>
      <c r="F79" s="277">
        <f t="shared" si="46"/>
        <v>0</v>
      </c>
      <c r="G79" s="277">
        <f t="shared" si="46"/>
        <v>0</v>
      </c>
      <c r="H79" s="277">
        <f t="shared" si="46"/>
        <v>0</v>
      </c>
      <c r="I79" s="277">
        <f t="shared" si="46"/>
        <v>0</v>
      </c>
      <c r="J79" s="229"/>
      <c r="K79" s="277">
        <f aca="true" t="shared" si="47" ref="K79:P81">K35</f>
        <v>0</v>
      </c>
      <c r="L79" s="277">
        <f t="shared" si="47"/>
        <v>0</v>
      </c>
      <c r="M79" s="277">
        <f t="shared" si="47"/>
        <v>0</v>
      </c>
      <c r="N79" s="277">
        <f t="shared" si="47"/>
        <v>0</v>
      </c>
      <c r="O79" s="277">
        <f t="shared" si="47"/>
        <v>0</v>
      </c>
      <c r="P79" s="277">
        <f t="shared" si="47"/>
        <v>0</v>
      </c>
      <c r="Q79" s="229"/>
    </row>
    <row r="80" spans="1:17" ht="12.75">
      <c r="A80" s="214"/>
      <c r="B80" s="219" t="s">
        <v>193</v>
      </c>
      <c r="C80" s="252"/>
      <c r="D80" s="277">
        <f t="shared" si="46"/>
        <v>0</v>
      </c>
      <c r="E80" s="277">
        <f t="shared" si="46"/>
        <v>0</v>
      </c>
      <c r="F80" s="277">
        <f t="shared" si="46"/>
        <v>0</v>
      </c>
      <c r="G80" s="277">
        <f t="shared" si="46"/>
        <v>0</v>
      </c>
      <c r="H80" s="277">
        <f t="shared" si="46"/>
        <v>0</v>
      </c>
      <c r="I80" s="277">
        <f t="shared" si="46"/>
        <v>0</v>
      </c>
      <c r="J80" s="229"/>
      <c r="K80" s="277">
        <f t="shared" si="47"/>
        <v>0</v>
      </c>
      <c r="L80" s="277">
        <f t="shared" si="47"/>
        <v>0</v>
      </c>
      <c r="M80" s="277">
        <f t="shared" si="47"/>
        <v>0</v>
      </c>
      <c r="N80" s="277">
        <f t="shared" si="47"/>
        <v>0</v>
      </c>
      <c r="O80" s="277">
        <f t="shared" si="47"/>
        <v>0</v>
      </c>
      <c r="P80" s="277">
        <f t="shared" si="47"/>
        <v>0</v>
      </c>
      <c r="Q80" s="229"/>
    </row>
    <row r="81" spans="1:17" ht="12.75">
      <c r="A81" s="214"/>
      <c r="B81" s="219" t="s">
        <v>194</v>
      </c>
      <c r="C81" s="252"/>
      <c r="D81" s="277">
        <f t="shared" si="46"/>
        <v>0</v>
      </c>
      <c r="E81" s="277">
        <f t="shared" si="46"/>
        <v>0</v>
      </c>
      <c r="F81" s="277">
        <f t="shared" si="46"/>
        <v>0</v>
      </c>
      <c r="G81" s="277">
        <f t="shared" si="46"/>
        <v>0</v>
      </c>
      <c r="H81" s="277">
        <f t="shared" si="46"/>
        <v>0</v>
      </c>
      <c r="I81" s="277">
        <f t="shared" si="46"/>
        <v>0</v>
      </c>
      <c r="J81" s="229"/>
      <c r="K81" s="277">
        <f t="shared" si="47"/>
        <v>0</v>
      </c>
      <c r="L81" s="277">
        <f t="shared" si="47"/>
        <v>0</v>
      </c>
      <c r="M81" s="277">
        <f t="shared" si="47"/>
        <v>0</v>
      </c>
      <c r="N81" s="277">
        <f t="shared" si="47"/>
        <v>0</v>
      </c>
      <c r="O81" s="277">
        <f t="shared" si="47"/>
        <v>0</v>
      </c>
      <c r="P81" s="277">
        <f t="shared" si="47"/>
        <v>0</v>
      </c>
      <c r="Q81" s="229"/>
    </row>
    <row r="82" spans="1:17" ht="25.5">
      <c r="A82" s="214">
        <v>19</v>
      </c>
      <c r="B82" s="248" t="s">
        <v>234</v>
      </c>
      <c r="C82" s="252" t="s">
        <v>63</v>
      </c>
      <c r="D82" s="278" t="e">
        <f aca="true" t="shared" si="48" ref="D82:I82">(D18+D38)*D69</f>
        <v>#DIV/0!</v>
      </c>
      <c r="E82" s="278" t="e">
        <f t="shared" si="48"/>
        <v>#DIV/0!</v>
      </c>
      <c r="F82" s="279" t="e">
        <f t="shared" si="48"/>
        <v>#DIV/0!</v>
      </c>
      <c r="G82" s="280" t="e">
        <f t="shared" si="48"/>
        <v>#DIV/0!</v>
      </c>
      <c r="H82" s="278" t="e">
        <f t="shared" si="48"/>
        <v>#DIV/0!</v>
      </c>
      <c r="I82" s="278" t="e">
        <f t="shared" si="48"/>
        <v>#DIV/0!</v>
      </c>
      <c r="J82" s="229" t="e">
        <f t="shared" si="42"/>
        <v>#DIV/0!</v>
      </c>
      <c r="K82" s="278" t="e">
        <f aca="true" t="shared" si="49" ref="K82:P82">(K18+K38)*K69</f>
        <v>#DIV/0!</v>
      </c>
      <c r="L82" s="278" t="e">
        <f t="shared" si="49"/>
        <v>#DIV/0!</v>
      </c>
      <c r="M82" s="279" t="e">
        <f t="shared" si="49"/>
        <v>#DIV/0!</v>
      </c>
      <c r="N82" s="280" t="e">
        <f t="shared" si="49"/>
        <v>#DIV/0!</v>
      </c>
      <c r="O82" s="278" t="e">
        <f t="shared" si="49"/>
        <v>#DIV/0!</v>
      </c>
      <c r="P82" s="278" t="e">
        <f t="shared" si="49"/>
        <v>#DIV/0!</v>
      </c>
      <c r="Q82" s="229" t="e">
        <f>SUM(K82:P82)</f>
        <v>#DIV/0!</v>
      </c>
    </row>
    <row r="83" spans="1:17" ht="14.25">
      <c r="A83" s="263" t="s">
        <v>211</v>
      </c>
      <c r="B83" s="248" t="s">
        <v>235</v>
      </c>
      <c r="C83" s="249" t="s">
        <v>61</v>
      </c>
      <c r="D83" s="278" t="e">
        <f aca="true" t="shared" si="50" ref="D83:I83">D82/0.1</f>
        <v>#DIV/0!</v>
      </c>
      <c r="E83" s="278" t="e">
        <f t="shared" si="50"/>
        <v>#DIV/0!</v>
      </c>
      <c r="F83" s="278" t="e">
        <f t="shared" si="50"/>
        <v>#DIV/0!</v>
      </c>
      <c r="G83" s="278" t="e">
        <f t="shared" si="50"/>
        <v>#DIV/0!</v>
      </c>
      <c r="H83" s="278" t="e">
        <f t="shared" si="50"/>
        <v>#DIV/0!</v>
      </c>
      <c r="I83" s="278" t="e">
        <f t="shared" si="50"/>
        <v>#DIV/0!</v>
      </c>
      <c r="J83" s="229" t="e">
        <f t="shared" si="42"/>
        <v>#DIV/0!</v>
      </c>
      <c r="K83" s="278" t="e">
        <f aca="true" t="shared" si="51" ref="K83:P83">K82/0.1</f>
        <v>#DIV/0!</v>
      </c>
      <c r="L83" s="278" t="e">
        <f t="shared" si="51"/>
        <v>#DIV/0!</v>
      </c>
      <c r="M83" s="278" t="e">
        <f t="shared" si="51"/>
        <v>#DIV/0!</v>
      </c>
      <c r="N83" s="278" t="e">
        <f t="shared" si="51"/>
        <v>#DIV/0!</v>
      </c>
      <c r="O83" s="278" t="e">
        <f t="shared" si="51"/>
        <v>#DIV/0!</v>
      </c>
      <c r="P83" s="278" t="e">
        <f t="shared" si="51"/>
        <v>#DIV/0!</v>
      </c>
      <c r="Q83" s="229" t="e">
        <f>SUM(K83:P83)</f>
        <v>#DIV/0!</v>
      </c>
    </row>
    <row r="84" spans="1:17" ht="25.5">
      <c r="A84" s="263">
        <v>20</v>
      </c>
      <c r="B84" s="281" t="s">
        <v>236</v>
      </c>
      <c r="C84" s="249" t="s">
        <v>97</v>
      </c>
      <c r="D84" s="278" t="e">
        <f aca="true" t="shared" si="52" ref="D84:I84">(D19+D41)*D69</f>
        <v>#DIV/0!</v>
      </c>
      <c r="E84" s="278" t="e">
        <f t="shared" si="52"/>
        <v>#DIV/0!</v>
      </c>
      <c r="F84" s="278" t="e">
        <f t="shared" si="52"/>
        <v>#DIV/0!</v>
      </c>
      <c r="G84" s="278" t="e">
        <f t="shared" si="52"/>
        <v>#DIV/0!</v>
      </c>
      <c r="H84" s="278" t="e">
        <f t="shared" si="52"/>
        <v>#DIV/0!</v>
      </c>
      <c r="I84" s="278" t="e">
        <f t="shared" si="52"/>
        <v>#DIV/0!</v>
      </c>
      <c r="J84" s="229" t="e">
        <f t="shared" si="42"/>
        <v>#DIV/0!</v>
      </c>
      <c r="K84" s="278" t="e">
        <f aca="true" t="shared" si="53" ref="K84:P84">(K19+K41)*K69</f>
        <v>#DIV/0!</v>
      </c>
      <c r="L84" s="278" t="e">
        <f t="shared" si="53"/>
        <v>#DIV/0!</v>
      </c>
      <c r="M84" s="279" t="e">
        <f t="shared" si="53"/>
        <v>#DIV/0!</v>
      </c>
      <c r="N84" s="280" t="e">
        <f t="shared" si="53"/>
        <v>#DIV/0!</v>
      </c>
      <c r="O84" s="278" t="e">
        <f t="shared" si="53"/>
        <v>#DIV/0!</v>
      </c>
      <c r="P84" s="278" t="e">
        <f t="shared" si="53"/>
        <v>#DIV/0!</v>
      </c>
      <c r="Q84" s="229" t="e">
        <f>SUM(K84:P84)</f>
        <v>#DIV/0!</v>
      </c>
    </row>
    <row r="85" spans="1:17" ht="25.5">
      <c r="A85" s="263" t="s">
        <v>212</v>
      </c>
      <c r="B85" s="241" t="s">
        <v>237</v>
      </c>
      <c r="C85" s="249" t="s">
        <v>96</v>
      </c>
      <c r="D85" s="278" t="e">
        <f aca="true" t="shared" si="54" ref="D85:I85">D84/0.015</f>
        <v>#DIV/0!</v>
      </c>
      <c r="E85" s="278" t="e">
        <f t="shared" si="54"/>
        <v>#DIV/0!</v>
      </c>
      <c r="F85" s="278" t="e">
        <f t="shared" si="54"/>
        <v>#DIV/0!</v>
      </c>
      <c r="G85" s="278" t="e">
        <f t="shared" si="54"/>
        <v>#DIV/0!</v>
      </c>
      <c r="H85" s="278" t="e">
        <f t="shared" si="54"/>
        <v>#DIV/0!</v>
      </c>
      <c r="I85" s="278" t="e">
        <f t="shared" si="54"/>
        <v>#DIV/0!</v>
      </c>
      <c r="J85" s="229" t="e">
        <f t="shared" si="42"/>
        <v>#DIV/0!</v>
      </c>
      <c r="K85" s="278" t="e">
        <f aca="true" t="shared" si="55" ref="K85:P85">K84/0.015</f>
        <v>#DIV/0!</v>
      </c>
      <c r="L85" s="278" t="e">
        <f t="shared" si="55"/>
        <v>#DIV/0!</v>
      </c>
      <c r="M85" s="278" t="e">
        <f t="shared" si="55"/>
        <v>#DIV/0!</v>
      </c>
      <c r="N85" s="278" t="e">
        <f t="shared" si="55"/>
        <v>#DIV/0!</v>
      </c>
      <c r="O85" s="278" t="e">
        <f t="shared" si="55"/>
        <v>#DIV/0!</v>
      </c>
      <c r="P85" s="278" t="e">
        <f t="shared" si="55"/>
        <v>#DIV/0!</v>
      </c>
      <c r="Q85" s="229" t="e">
        <f>SUM(K85:P85)</f>
        <v>#DIV/0!</v>
      </c>
    </row>
    <row r="86" spans="1:17" ht="25.5">
      <c r="A86" s="263">
        <v>21</v>
      </c>
      <c r="B86" s="248" t="s">
        <v>238</v>
      </c>
      <c r="C86" s="249"/>
      <c r="D86" s="278" t="e">
        <f aca="true" t="shared" si="56" ref="D86:I86">D16+D30+D32+D33+D34-D72</f>
        <v>#DIV/0!</v>
      </c>
      <c r="E86" s="278" t="e">
        <f t="shared" si="56"/>
        <v>#DIV/0!</v>
      </c>
      <c r="F86" s="278" t="e">
        <f t="shared" si="56"/>
        <v>#DIV/0!</v>
      </c>
      <c r="G86" s="278" t="e">
        <f t="shared" si="56"/>
        <v>#DIV/0!</v>
      </c>
      <c r="H86" s="278" t="e">
        <f t="shared" si="56"/>
        <v>#DIV/0!</v>
      </c>
      <c r="I86" s="278" t="e">
        <f t="shared" si="56"/>
        <v>#DIV/0!</v>
      </c>
      <c r="J86" s="229"/>
      <c r="K86" s="278" t="e">
        <f aca="true" t="shared" si="57" ref="K86:P86">K16+K30+K32+K33+K34-K72</f>
        <v>#DIV/0!</v>
      </c>
      <c r="L86" s="278" t="e">
        <f t="shared" si="57"/>
        <v>#DIV/0!</v>
      </c>
      <c r="M86" s="278" t="e">
        <f t="shared" si="57"/>
        <v>#DIV/0!</v>
      </c>
      <c r="N86" s="278" t="e">
        <f t="shared" si="57"/>
        <v>#DIV/0!</v>
      </c>
      <c r="O86" s="278" t="e">
        <f t="shared" si="57"/>
        <v>#DIV/0!</v>
      </c>
      <c r="P86" s="278" t="e">
        <f t="shared" si="57"/>
        <v>#DIV/0!</v>
      </c>
      <c r="Q86" s="229"/>
    </row>
    <row r="87" spans="1:17" ht="25.5">
      <c r="A87" s="263" t="s">
        <v>199</v>
      </c>
      <c r="B87" s="248" t="s">
        <v>239</v>
      </c>
      <c r="C87" s="282"/>
      <c r="D87" s="278" t="e">
        <f aca="true" t="shared" si="58" ref="D87:I87">D17+D31+D35+D36+D37-D77</f>
        <v>#DIV/0!</v>
      </c>
      <c r="E87" s="278" t="e">
        <f t="shared" si="58"/>
        <v>#DIV/0!</v>
      </c>
      <c r="F87" s="278" t="e">
        <f t="shared" si="58"/>
        <v>#DIV/0!</v>
      </c>
      <c r="G87" s="278" t="e">
        <f t="shared" si="58"/>
        <v>#DIV/0!</v>
      </c>
      <c r="H87" s="278" t="e">
        <f t="shared" si="58"/>
        <v>#DIV/0!</v>
      </c>
      <c r="I87" s="278" t="e">
        <f t="shared" si="58"/>
        <v>#DIV/0!</v>
      </c>
      <c r="J87" s="229"/>
      <c r="K87" s="278" t="e">
        <f aca="true" t="shared" si="59" ref="K87:P87">K17+K31+K35+K36+K37-K77</f>
        <v>#DIV/0!</v>
      </c>
      <c r="L87" s="278" t="e">
        <f t="shared" si="59"/>
        <v>#DIV/0!</v>
      </c>
      <c r="M87" s="278" t="e">
        <f t="shared" si="59"/>
        <v>#DIV/0!</v>
      </c>
      <c r="N87" s="278" t="e">
        <f t="shared" si="59"/>
        <v>#DIV/0!</v>
      </c>
      <c r="O87" s="278" t="e">
        <f t="shared" si="59"/>
        <v>#DIV/0!</v>
      </c>
      <c r="P87" s="278" t="e">
        <f t="shared" si="59"/>
        <v>#DIV/0!</v>
      </c>
      <c r="Q87" s="229"/>
    </row>
    <row r="88" spans="1:17" ht="25.5">
      <c r="A88" s="263">
        <v>22</v>
      </c>
      <c r="B88" s="283" t="s">
        <v>240</v>
      </c>
      <c r="C88" s="284"/>
      <c r="D88" s="278" t="e">
        <f aca="true" t="shared" si="60" ref="D88:I88">D18+D38+D39-D82</f>
        <v>#DIV/0!</v>
      </c>
      <c r="E88" s="278" t="e">
        <f t="shared" si="60"/>
        <v>#DIV/0!</v>
      </c>
      <c r="F88" s="278" t="e">
        <f t="shared" si="60"/>
        <v>#DIV/0!</v>
      </c>
      <c r="G88" s="278" t="e">
        <f t="shared" si="60"/>
        <v>#DIV/0!</v>
      </c>
      <c r="H88" s="278" t="e">
        <f t="shared" si="60"/>
        <v>#DIV/0!</v>
      </c>
      <c r="I88" s="278" t="e">
        <f t="shared" si="60"/>
        <v>#DIV/0!</v>
      </c>
      <c r="J88" s="229"/>
      <c r="K88" s="278" t="e">
        <f aca="true" t="shared" si="61" ref="K88:P88">K18+K38+K39-K82</f>
        <v>#DIV/0!</v>
      </c>
      <c r="L88" s="278" t="e">
        <f t="shared" si="61"/>
        <v>#DIV/0!</v>
      </c>
      <c r="M88" s="278" t="e">
        <f t="shared" si="61"/>
        <v>#DIV/0!</v>
      </c>
      <c r="N88" s="278" t="e">
        <f t="shared" si="61"/>
        <v>#DIV/0!</v>
      </c>
      <c r="O88" s="278" t="e">
        <f t="shared" si="61"/>
        <v>#DIV/0!</v>
      </c>
      <c r="P88" s="278" t="e">
        <f t="shared" si="61"/>
        <v>#DIV/0!</v>
      </c>
      <c r="Q88" s="234"/>
    </row>
    <row r="89" spans="1:17" ht="25.5">
      <c r="A89" s="263">
        <v>23</v>
      </c>
      <c r="B89" s="283" t="s">
        <v>241</v>
      </c>
      <c r="C89" s="284"/>
      <c r="D89" s="278" t="e">
        <f aca="true" t="shared" si="62" ref="D89:I89">D19+D41-D84</f>
        <v>#DIV/0!</v>
      </c>
      <c r="E89" s="278" t="e">
        <f t="shared" si="62"/>
        <v>#DIV/0!</v>
      </c>
      <c r="F89" s="278" t="e">
        <f t="shared" si="62"/>
        <v>#DIV/0!</v>
      </c>
      <c r="G89" s="278" t="e">
        <f t="shared" si="62"/>
        <v>#DIV/0!</v>
      </c>
      <c r="H89" s="278" t="e">
        <f t="shared" si="62"/>
        <v>#DIV/0!</v>
      </c>
      <c r="I89" s="278" t="e">
        <f t="shared" si="62"/>
        <v>#DIV/0!</v>
      </c>
      <c r="J89" s="229"/>
      <c r="K89" s="278" t="e">
        <f aca="true" t="shared" si="63" ref="K89:P89">K19+K41-K84</f>
        <v>#DIV/0!</v>
      </c>
      <c r="L89" s="278" t="e">
        <f t="shared" si="63"/>
        <v>#DIV/0!</v>
      </c>
      <c r="M89" s="278" t="e">
        <f t="shared" si="63"/>
        <v>#DIV/0!</v>
      </c>
      <c r="N89" s="278" t="e">
        <f t="shared" si="63"/>
        <v>#DIV/0!</v>
      </c>
      <c r="O89" s="278" t="e">
        <f t="shared" si="63"/>
        <v>#DIV/0!</v>
      </c>
      <c r="P89" s="278" t="e">
        <f t="shared" si="63"/>
        <v>#DIV/0!</v>
      </c>
      <c r="Q89" s="234"/>
    </row>
    <row r="90" spans="1:17" ht="14.25">
      <c r="A90" s="263">
        <v>24</v>
      </c>
      <c r="B90" s="283" t="s">
        <v>142</v>
      </c>
      <c r="C90" s="253" t="s">
        <v>36</v>
      </c>
      <c r="D90" s="285"/>
      <c r="E90" s="286"/>
      <c r="F90" s="287"/>
      <c r="G90" s="286"/>
      <c r="H90" s="286"/>
      <c r="I90" s="287"/>
      <c r="J90" s="288">
        <f>SUM(D90:I90)/6</f>
        <v>0</v>
      </c>
      <c r="K90" s="289"/>
      <c r="L90" s="290"/>
      <c r="M90" s="291"/>
      <c r="N90" s="290"/>
      <c r="O90" s="290"/>
      <c r="P90" s="292"/>
      <c r="Q90" s="288">
        <f>SUM(K90:P90)/6</f>
        <v>0</v>
      </c>
    </row>
    <row r="91" spans="1:17" ht="12.75">
      <c r="A91" s="214" t="s">
        <v>182</v>
      </c>
      <c r="B91" s="293" t="s">
        <v>162</v>
      </c>
      <c r="C91" s="216" t="s">
        <v>213</v>
      </c>
      <c r="D91" s="294"/>
      <c r="E91" s="295"/>
      <c r="F91" s="295"/>
      <c r="G91" s="295"/>
      <c r="H91" s="295"/>
      <c r="I91" s="295"/>
      <c r="J91" s="288">
        <f>SUM(D91:I91)/6</f>
        <v>0</v>
      </c>
      <c r="K91" s="296"/>
      <c r="L91" s="296"/>
      <c r="M91" s="296"/>
      <c r="N91" s="296"/>
      <c r="O91" s="296"/>
      <c r="P91" s="297"/>
      <c r="Q91" s="288">
        <f>SUM(K91:P91)/6</f>
        <v>0</v>
      </c>
    </row>
    <row r="92" spans="1:17" ht="12.75">
      <c r="A92" s="214" t="s">
        <v>183</v>
      </c>
      <c r="B92" s="293" t="s">
        <v>163</v>
      </c>
      <c r="C92" s="216" t="s">
        <v>214</v>
      </c>
      <c r="D92" s="294"/>
      <c r="E92" s="298"/>
      <c r="F92" s="295"/>
      <c r="G92" s="295"/>
      <c r="H92" s="298"/>
      <c r="I92" s="295"/>
      <c r="J92" s="288">
        <f>SUM(D92:I92)/6</f>
        <v>0</v>
      </c>
      <c r="K92" s="296"/>
      <c r="L92" s="299"/>
      <c r="M92" s="300"/>
      <c r="N92" s="300"/>
      <c r="O92" s="300"/>
      <c r="P92" s="301"/>
      <c r="Q92" s="288">
        <f>SUM(K92:P92)/6</f>
        <v>0</v>
      </c>
    </row>
    <row r="93" spans="1:17" ht="25.5">
      <c r="A93" s="214">
        <v>25</v>
      </c>
      <c r="B93" s="293" t="s">
        <v>164</v>
      </c>
      <c r="C93" s="252" t="s">
        <v>47</v>
      </c>
      <c r="D93" s="302"/>
      <c r="E93" s="303"/>
      <c r="F93" s="303"/>
      <c r="G93" s="303"/>
      <c r="H93" s="303"/>
      <c r="I93" s="295"/>
      <c r="J93" s="304">
        <f>SUM(D93:I93)</f>
        <v>0</v>
      </c>
      <c r="K93" s="296"/>
      <c r="L93" s="299"/>
      <c r="M93" s="300"/>
      <c r="N93" s="300"/>
      <c r="O93" s="300"/>
      <c r="P93" s="301"/>
      <c r="Q93" s="304">
        <f>SUM(K93:P93)</f>
        <v>0</v>
      </c>
    </row>
    <row r="94" spans="1:17" ht="25.5">
      <c r="A94" s="214">
        <v>26</v>
      </c>
      <c r="B94" s="305" t="s">
        <v>167</v>
      </c>
      <c r="C94" s="252" t="s">
        <v>49</v>
      </c>
      <c r="D94" s="306">
        <f aca="true" t="shared" si="64" ref="D94:I94">D93*0.035</f>
        <v>0</v>
      </c>
      <c r="E94" s="307">
        <f t="shared" si="64"/>
        <v>0</v>
      </c>
      <c r="F94" s="307">
        <f t="shared" si="64"/>
        <v>0</v>
      </c>
      <c r="G94" s="307">
        <f t="shared" si="64"/>
        <v>0</v>
      </c>
      <c r="H94" s="307">
        <f t="shared" si="64"/>
        <v>0</v>
      </c>
      <c r="I94" s="307">
        <f t="shared" si="64"/>
        <v>0</v>
      </c>
      <c r="J94" s="304">
        <f>SUM(D94:I94)</f>
        <v>0</v>
      </c>
      <c r="K94" s="306">
        <f aca="true" t="shared" si="65" ref="K94:P94">K93*0.035</f>
        <v>0</v>
      </c>
      <c r="L94" s="307">
        <f t="shared" si="65"/>
        <v>0</v>
      </c>
      <c r="M94" s="307">
        <f t="shared" si="65"/>
        <v>0</v>
      </c>
      <c r="N94" s="307">
        <f t="shared" si="65"/>
        <v>0</v>
      </c>
      <c r="O94" s="307">
        <f t="shared" si="65"/>
        <v>0</v>
      </c>
      <c r="P94" s="307">
        <f t="shared" si="65"/>
        <v>0</v>
      </c>
      <c r="Q94" s="304">
        <f>SUM(K94:P94)</f>
        <v>0</v>
      </c>
    </row>
    <row r="95" spans="1:17" ht="24.75" customHeight="1">
      <c r="A95" s="214">
        <v>27</v>
      </c>
      <c r="B95" s="293" t="s">
        <v>165</v>
      </c>
      <c r="C95" s="252" t="s">
        <v>51</v>
      </c>
      <c r="D95" s="308"/>
      <c r="E95" s="309"/>
      <c r="F95" s="309"/>
      <c r="G95" s="309"/>
      <c r="H95" s="309"/>
      <c r="I95" s="295"/>
      <c r="J95" s="304">
        <f>SUM(D95:I95)</f>
        <v>0</v>
      </c>
      <c r="K95" s="296"/>
      <c r="L95" s="299"/>
      <c r="M95" s="300"/>
      <c r="N95" s="300"/>
      <c r="O95" s="300"/>
      <c r="P95" s="301"/>
      <c r="Q95" s="304">
        <f>SUM(K95:P95)</f>
        <v>0</v>
      </c>
    </row>
    <row r="96" spans="1:17" ht="27" customHeight="1" thickBot="1">
      <c r="A96" s="310">
        <v>28</v>
      </c>
      <c r="B96" s="311" t="s">
        <v>166</v>
      </c>
      <c r="C96" s="312" t="s">
        <v>53</v>
      </c>
      <c r="D96" s="313">
        <f aca="true" t="shared" si="66" ref="D96:I96">D95*0.1</f>
        <v>0</v>
      </c>
      <c r="E96" s="314">
        <f t="shared" si="66"/>
        <v>0</v>
      </c>
      <c r="F96" s="314">
        <f t="shared" si="66"/>
        <v>0</v>
      </c>
      <c r="G96" s="314">
        <f t="shared" si="66"/>
        <v>0</v>
      </c>
      <c r="H96" s="314">
        <f t="shared" si="66"/>
        <v>0</v>
      </c>
      <c r="I96" s="314">
        <f t="shared" si="66"/>
        <v>0</v>
      </c>
      <c r="J96" s="315">
        <f>SUM(D96:I96)</f>
        <v>0</v>
      </c>
      <c r="K96" s="313">
        <f aca="true" t="shared" si="67" ref="K96:P96">K95*0.1</f>
        <v>0</v>
      </c>
      <c r="L96" s="314">
        <f t="shared" si="67"/>
        <v>0</v>
      </c>
      <c r="M96" s="314">
        <f t="shared" si="67"/>
        <v>0</v>
      </c>
      <c r="N96" s="314">
        <f t="shared" si="67"/>
        <v>0</v>
      </c>
      <c r="O96" s="314">
        <f t="shared" si="67"/>
        <v>0</v>
      </c>
      <c r="P96" s="314">
        <f t="shared" si="67"/>
        <v>0</v>
      </c>
      <c r="Q96" s="315">
        <f>SUM(K96:P96)</f>
        <v>0</v>
      </c>
    </row>
    <row r="97" spans="1:17" ht="12.75">
      <c r="A97" s="316"/>
      <c r="B97" s="317"/>
      <c r="C97" s="318"/>
      <c r="D97" s="319"/>
      <c r="E97" s="319"/>
      <c r="F97" s="319"/>
      <c r="G97" s="319"/>
      <c r="H97" s="319"/>
      <c r="I97" s="319"/>
      <c r="J97" s="320"/>
      <c r="K97" s="319"/>
      <c r="L97" s="319"/>
      <c r="M97" s="319"/>
      <c r="N97" s="319"/>
      <c r="O97" s="319"/>
      <c r="P97" s="319"/>
      <c r="Q97" s="320"/>
    </row>
    <row r="98" spans="2:13" ht="12.75">
      <c r="B98" s="187" t="s">
        <v>143</v>
      </c>
      <c r="H98" s="321"/>
      <c r="I98" s="321"/>
      <c r="J98" s="321"/>
      <c r="L98" s="321"/>
      <c r="M98" s="321"/>
    </row>
    <row r="99" ht="12.75">
      <c r="B99" s="187" t="s">
        <v>144</v>
      </c>
    </row>
    <row r="101" ht="12.75">
      <c r="A101" s="322" t="s">
        <v>242</v>
      </c>
    </row>
    <row r="102" spans="2:5" ht="12.75">
      <c r="B102" s="213" t="s">
        <v>200</v>
      </c>
      <c r="C102" s="323"/>
      <c r="D102" s="324"/>
      <c r="E102" s="324"/>
    </row>
    <row r="103" spans="2:5" ht="12.75">
      <c r="B103" s="213" t="s">
        <v>201</v>
      </c>
      <c r="C103" s="323"/>
      <c r="D103" s="324"/>
      <c r="E103" s="324"/>
    </row>
    <row r="104" spans="2:5" ht="12.75">
      <c r="B104" s="213" t="s">
        <v>202</v>
      </c>
      <c r="C104" s="323"/>
      <c r="D104" s="324"/>
      <c r="E104" s="324"/>
    </row>
    <row r="105" spans="2:5" ht="12.75">
      <c r="B105" s="213" t="s">
        <v>205</v>
      </c>
      <c r="C105" s="323"/>
      <c r="D105" s="324"/>
      <c r="E105" s="324"/>
    </row>
    <row r="106" spans="2:5" ht="12.75">
      <c r="B106" s="213" t="s">
        <v>204</v>
      </c>
      <c r="C106" s="323"/>
      <c r="D106" s="324"/>
      <c r="E106" s="324"/>
    </row>
    <row r="107" spans="2:5" ht="12.75">
      <c r="B107" s="213" t="s">
        <v>203</v>
      </c>
      <c r="C107" s="323"/>
      <c r="D107" s="324"/>
      <c r="E107" s="324"/>
    </row>
    <row r="108" spans="2:5" ht="12.75">
      <c r="B108" s="213" t="s">
        <v>206</v>
      </c>
      <c r="C108" s="323"/>
      <c r="D108" s="324"/>
      <c r="E108" s="324"/>
    </row>
    <row r="109" spans="2:5" ht="12.75">
      <c r="B109" s="213" t="s">
        <v>207</v>
      </c>
      <c r="C109" s="323"/>
      <c r="D109" s="324"/>
      <c r="E109" s="324"/>
    </row>
  </sheetData>
  <sheetProtection formatCells="0" formatColumns="0" formatRows="0" insertColumns="0" insertRows="0"/>
  <mergeCells count="3">
    <mergeCell ref="D10:I10"/>
    <mergeCell ref="K10:P10"/>
    <mergeCell ref="C10:C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komanchuk</dc:creator>
  <cp:keywords/>
  <dc:description/>
  <cp:lastModifiedBy>Лилия</cp:lastModifiedBy>
  <dcterms:created xsi:type="dcterms:W3CDTF">2012-08-23T02:55:12Z</dcterms:created>
  <dcterms:modified xsi:type="dcterms:W3CDTF">2018-07-04T05:45:25Z</dcterms:modified>
  <cp:category/>
  <cp:version/>
  <cp:contentType/>
  <cp:contentStatus/>
</cp:coreProperties>
</file>