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<sst xmlns="http://schemas.openxmlformats.org/spreadsheetml/2006/main" count="54" uniqueCount="46">
  <si>
    <t>Отчет комиссионера о продажах</t>
  </si>
  <si>
    <t>Поставщик</t>
  </si>
  <si>
    <t>поступление</t>
  </si>
  <si>
    <t>комиссия магазина</t>
  </si>
  <si>
    <t>сумма реализации</t>
  </si>
  <si>
    <t>кол-во ед</t>
  </si>
  <si>
    <t>реализовано</t>
  </si>
  <si>
    <t>в т.ч комиссия</t>
  </si>
  <si>
    <t>в т.ч. возврат поставщику</t>
  </si>
  <si>
    <t>сумма  реализации</t>
  </si>
  <si>
    <t>сальдо на начало периода</t>
  </si>
  <si>
    <t>первоначальная стоимость ( общей суммой)</t>
  </si>
  <si>
    <t>первоначальная стоимость (общей суммой)</t>
  </si>
  <si>
    <t>Российский коледж традиционной культуры</t>
  </si>
  <si>
    <t>СПБ ГБПОУ "Ижорский политехнический лицей"</t>
  </si>
  <si>
    <t>Итого:</t>
  </si>
  <si>
    <t>СПБ ГБПОУ "Реставрационно-художественный колледж"</t>
  </si>
  <si>
    <t>СПБ ГБПОУ "Реставрационный Колледж Кировский"</t>
  </si>
  <si>
    <t>СПБ ГБПЛУ "Академия ЛОКОН"</t>
  </si>
  <si>
    <t>СПБ ГБПОУ "Индустриально-судостроительный лицей 116"</t>
  </si>
  <si>
    <t>СПБ ГБПОУ "Колледж Петербургской моды"</t>
  </si>
  <si>
    <t xml:space="preserve">СПБ ГБПОУ "Колледж ПетроСтройСервис" </t>
  </si>
  <si>
    <t xml:space="preserve">СПБ ГБПОУ "КОТ КРАСНОДЕРЕВЕЦ" </t>
  </si>
  <si>
    <t xml:space="preserve">СПБ ГБПОУ "Лицей сервиса и индустриальных технологий" </t>
  </si>
  <si>
    <t xml:space="preserve">СПБ ГБПОУ "Охтинский колледж" </t>
  </si>
  <si>
    <t xml:space="preserve">СПб ГБПОУ "Промышленно-технологический колледж" </t>
  </si>
  <si>
    <t>СПБ ГБПОУ "ХПЛ им. Фаберже"</t>
  </si>
  <si>
    <t>СПБ ГБПОУ "Колледж водных ресурсов"</t>
  </si>
  <si>
    <r>
      <rPr>
        <b/>
        <sz val="10"/>
        <rFont val="Calibri"/>
        <family val="2"/>
      </rPr>
      <t>Комиссионер</t>
    </r>
    <r>
      <rPr>
        <sz val="10"/>
        <rFont val="Calibri"/>
        <family val="2"/>
      </rPr>
      <t>: Магазин салон "Молодые мастера"</t>
    </r>
  </si>
  <si>
    <r>
      <rPr>
        <b/>
        <sz val="10"/>
        <rFont val="Calibri"/>
        <family val="2"/>
      </rPr>
      <t>Период</t>
    </r>
    <r>
      <rPr>
        <sz val="10"/>
        <rFont val="Calibri"/>
        <family val="2"/>
      </rPr>
      <t>: 01.02.2019 - 28.02.2019</t>
    </r>
  </si>
  <si>
    <t>сальдо на конец периода</t>
  </si>
  <si>
    <t>Ключ декоративный</t>
  </si>
  <si>
    <t>Браслет СТРОГИЙ ПЕТЕРБУРГ</t>
  </si>
  <si>
    <t>Игольница ЁЖИК</t>
  </si>
  <si>
    <t>Оберег ПОСТУЧИ ПО ДЕРЕВУ</t>
  </si>
  <si>
    <t>Браслет ВЕСЕННЯЯ ФАНТАЗИЯ</t>
  </si>
  <si>
    <t>Игольница БАНКА</t>
  </si>
  <si>
    <t>Игольница ЦВЕТОК</t>
  </si>
  <si>
    <t>Косметичка в ассортименте</t>
  </si>
  <si>
    <t>Подушка декоративная</t>
  </si>
  <si>
    <t>Световая конструкция ЁЛКА</t>
  </si>
  <si>
    <t>Сноут в ассортименте</t>
  </si>
  <si>
    <t>Шпиль Адмтралтейства</t>
  </si>
  <si>
    <t>Картина в рамке, батик в ассортименте</t>
  </si>
  <si>
    <t>Картина в рамке, батик, в ассортименте</t>
  </si>
  <si>
    <t>Палантин в ассортименте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</si>
</sst>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_₽"/>
    <numFmt numFmtId="166" formatCode="#,##0\ _₽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4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 vertical="center" wrapText="1"/>
    </xf>
    <xf numFmtId="165" fontId="2" fillId="8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5" fontId="2" fillId="33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65" fontId="2" fillId="34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65" fontId="2" fillId="35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/>
    </xf>
    <xf numFmtId="166" fontId="26" fillId="0" borderId="13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27" fillId="0" borderId="13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6" fontId="27" fillId="0" borderId="13" xfId="0" applyNumberFormat="1" applyFont="1" applyBorder="1" applyAlignment="1">
      <alignment horizontal="center"/>
    </xf>
    <xf numFmtId="165" fontId="27" fillId="0" borderId="13" xfId="0" applyNumberFormat="1" applyFont="1" applyBorder="1" applyAlignment="1">
      <alignment horizontal="center" wrapText="1"/>
    </xf>
    <xf numFmtId="165" fontId="27" fillId="0" borderId="15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166" fontId="2" fillId="3" borderId="13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5" fontId="26" fillId="3" borderId="13" xfId="0" applyNumberFormat="1" applyFont="1" applyFill="1" applyBorder="1" applyAlignment="1">
      <alignment horizontal="center"/>
    </xf>
    <xf numFmtId="166" fontId="26" fillId="3" borderId="13" xfId="0" applyNumberFormat="1" applyFont="1" applyFill="1" applyBorder="1" applyAlignment="1">
      <alignment horizontal="center"/>
    </xf>
    <xf numFmtId="165" fontId="26" fillId="3" borderId="13" xfId="0" applyNumberFormat="1" applyFont="1" applyFill="1" applyBorder="1" applyAlignment="1">
      <alignment horizontal="center" wrapText="1"/>
    </xf>
    <xf numFmtId="166" fontId="27" fillId="3" borderId="13" xfId="0" applyNumberFormat="1" applyFont="1" applyFill="1" applyBorder="1" applyAlignment="1">
      <alignment horizontal="center"/>
    </xf>
    <xf numFmtId="165" fontId="26" fillId="3" borderId="15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166" fontId="49" fillId="0" borderId="13" xfId="0" applyNumberFormat="1" applyFont="1" applyBorder="1" applyAlignment="1">
      <alignment horizontal="center"/>
    </xf>
    <xf numFmtId="165" fontId="49" fillId="0" borderId="13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26" fillId="3" borderId="10" xfId="0" applyFont="1" applyFill="1" applyBorder="1" applyAlignment="1">
      <alignment horizontal="left"/>
    </xf>
    <xf numFmtId="0" fontId="26" fillId="3" borderId="11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vertical="top" wrapText="1" indent="2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A0A0A4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U49"/>
  <sheetViews>
    <sheetView tabSelected="1" zoomScale="85" zoomScaleNormal="85" zoomScalePageLayoutView="0" workbookViewId="0" topLeftCell="A1">
      <selection activeCell="B31" sqref="B31:D33"/>
    </sheetView>
  </sheetViews>
  <sheetFormatPr defaultColWidth="10.66015625" defaultRowHeight="11.25" outlineLevelRow="1"/>
  <cols>
    <col min="1" max="1" width="0.1640625" style="0" customWidth="1"/>
    <col min="2" max="2" width="10.5" style="0" customWidth="1"/>
    <col min="3" max="3" width="4.16015625" style="0" customWidth="1"/>
    <col min="4" max="4" width="40.83203125" style="0" customWidth="1"/>
    <col min="5" max="5" width="14.16015625" style="0" hidden="1" customWidth="1"/>
    <col min="6" max="6" width="8.33203125" style="0" customWidth="1"/>
    <col min="7" max="7" width="15.5" style="0" customWidth="1"/>
    <col min="8" max="8" width="15" style="0" customWidth="1"/>
    <col min="9" max="9" width="15.66015625" style="0" customWidth="1"/>
    <col min="10" max="10" width="7.83203125" style="0" customWidth="1"/>
    <col min="11" max="11" width="18.16015625" style="1" customWidth="1"/>
    <col min="12" max="12" width="21.66015625" style="0" customWidth="1"/>
    <col min="13" max="13" width="20.16015625" style="1" customWidth="1"/>
    <col min="14" max="14" width="8.33203125" style="1" customWidth="1"/>
    <col min="15" max="15" width="14" style="0" customWidth="1"/>
    <col min="16" max="16" width="15.16015625" style="1" customWidth="1"/>
    <col min="17" max="17" width="16.5" style="2" customWidth="1"/>
    <col min="18" max="18" width="7.83203125" style="0" customWidth="1"/>
    <col min="19" max="19" width="20.16015625" style="0" customWidth="1"/>
    <col min="20" max="20" width="16.33203125" style="0" customWidth="1"/>
    <col min="21" max="21" width="16.5" style="0" customWidth="1"/>
  </cols>
  <sheetData>
    <row r="1" spans="2:21" ht="9.75" customHeight="1">
      <c r="B1" s="7"/>
      <c r="C1" s="7"/>
      <c r="D1" s="7"/>
      <c r="E1" s="77"/>
      <c r="F1" s="77"/>
      <c r="G1" s="7"/>
      <c r="H1" s="7"/>
      <c r="I1" s="7"/>
      <c r="J1" s="7"/>
      <c r="K1" s="8"/>
      <c r="L1" s="7"/>
      <c r="M1" s="8"/>
      <c r="N1" s="8"/>
      <c r="O1" s="7"/>
      <c r="P1" s="8"/>
      <c r="Q1" s="9"/>
      <c r="R1" s="7"/>
      <c r="S1" s="7"/>
      <c r="T1" s="7"/>
      <c r="U1" s="7"/>
    </row>
    <row r="2" spans="2:21" ht="22.5" customHeigh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2:21" ht="24" customHeight="1">
      <c r="B3" s="7" t="s">
        <v>28</v>
      </c>
      <c r="C3" s="10"/>
      <c r="D3" s="10"/>
      <c r="E3" s="7"/>
      <c r="F3" s="7"/>
      <c r="G3" s="7"/>
      <c r="H3" s="7"/>
      <c r="I3" s="7"/>
      <c r="J3" s="10"/>
      <c r="K3" s="10"/>
      <c r="L3" s="11"/>
      <c r="M3" s="11"/>
      <c r="N3" s="11"/>
      <c r="O3" s="7"/>
      <c r="P3" s="8"/>
      <c r="Q3" s="9"/>
      <c r="R3" s="7"/>
      <c r="S3" s="7"/>
      <c r="T3" s="7"/>
      <c r="U3" s="7"/>
    </row>
    <row r="4" spans="2:21" ht="22.5" customHeight="1">
      <c r="B4" s="12" t="s">
        <v>29</v>
      </c>
      <c r="C4" s="7"/>
      <c r="D4" s="7"/>
      <c r="E4" s="7"/>
      <c r="F4" s="7"/>
      <c r="G4" s="7"/>
      <c r="H4" s="7"/>
      <c r="I4" s="7"/>
      <c r="J4" s="7"/>
      <c r="K4" s="8"/>
      <c r="L4" s="7"/>
      <c r="M4" s="8"/>
      <c r="N4" s="8"/>
      <c r="O4" s="7"/>
      <c r="P4" s="8"/>
      <c r="Q4" s="9"/>
      <c r="R4" s="7"/>
      <c r="S4" s="7"/>
      <c r="T4" s="7"/>
      <c r="U4" s="7"/>
    </row>
    <row r="5" spans="2:21" ht="12.75">
      <c r="B5" s="7"/>
      <c r="C5" s="7"/>
      <c r="D5" s="7"/>
      <c r="E5" s="7"/>
      <c r="F5" s="7"/>
      <c r="G5" s="7"/>
      <c r="H5" s="7"/>
      <c r="I5" s="7"/>
      <c r="J5" s="7"/>
      <c r="K5" s="8"/>
      <c r="L5" s="7"/>
      <c r="M5" s="8"/>
      <c r="N5" s="8"/>
      <c r="O5" s="7"/>
      <c r="P5" s="8"/>
      <c r="Q5" s="9"/>
      <c r="R5" s="7"/>
      <c r="S5" s="7"/>
      <c r="T5" s="7"/>
      <c r="U5" s="7"/>
    </row>
    <row r="6" spans="2:21" ht="13.5" thickBot="1"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8"/>
      <c r="N6" s="8"/>
      <c r="O6" s="7"/>
      <c r="P6" s="8"/>
      <c r="Q6" s="9"/>
      <c r="R6" s="7"/>
      <c r="S6" s="7"/>
      <c r="T6" s="7"/>
      <c r="U6" s="7"/>
    </row>
    <row r="7" spans="2:21" s="6" customFormat="1" ht="17.25" customHeight="1" thickBot="1">
      <c r="B7" s="81" t="s">
        <v>1</v>
      </c>
      <c r="C7" s="82"/>
      <c r="D7" s="82"/>
      <c r="E7" s="83"/>
      <c r="F7" s="78" t="s">
        <v>10</v>
      </c>
      <c r="G7" s="79"/>
      <c r="H7" s="79"/>
      <c r="I7" s="80"/>
      <c r="J7" s="68" t="s">
        <v>2</v>
      </c>
      <c r="K7" s="69"/>
      <c r="L7" s="69"/>
      <c r="M7" s="70"/>
      <c r="N7" s="71" t="s">
        <v>6</v>
      </c>
      <c r="O7" s="72"/>
      <c r="P7" s="72"/>
      <c r="Q7" s="73"/>
      <c r="R7" s="74" t="s">
        <v>30</v>
      </c>
      <c r="S7" s="75"/>
      <c r="T7" s="75"/>
      <c r="U7" s="76"/>
    </row>
    <row r="8" spans="2:21" s="6" customFormat="1" ht="82.5" customHeight="1" thickBot="1">
      <c r="B8" s="84"/>
      <c r="C8" s="85"/>
      <c r="D8" s="85"/>
      <c r="E8" s="86"/>
      <c r="F8" s="23" t="s">
        <v>5</v>
      </c>
      <c r="G8" s="24" t="s">
        <v>12</v>
      </c>
      <c r="H8" s="23" t="s">
        <v>3</v>
      </c>
      <c r="I8" s="24" t="s">
        <v>4</v>
      </c>
      <c r="J8" s="25" t="s">
        <v>5</v>
      </c>
      <c r="K8" s="26" t="s">
        <v>12</v>
      </c>
      <c r="L8" s="25" t="s">
        <v>3</v>
      </c>
      <c r="M8" s="26" t="s">
        <v>9</v>
      </c>
      <c r="N8" s="27" t="s">
        <v>5</v>
      </c>
      <c r="O8" s="28" t="s">
        <v>4</v>
      </c>
      <c r="P8" s="27" t="s">
        <v>7</v>
      </c>
      <c r="Q8" s="28" t="s">
        <v>8</v>
      </c>
      <c r="R8" s="29" t="s">
        <v>5</v>
      </c>
      <c r="S8" s="30" t="s">
        <v>11</v>
      </c>
      <c r="T8" s="29" t="s">
        <v>3</v>
      </c>
      <c r="U8" s="30" t="s">
        <v>4</v>
      </c>
    </row>
    <row r="9" spans="2:21" s="36" customFormat="1" ht="14.25" customHeight="1">
      <c r="B9" s="89" t="s">
        <v>13</v>
      </c>
      <c r="C9" s="90"/>
      <c r="D9" s="90"/>
      <c r="E9" s="91"/>
      <c r="F9" s="54">
        <v>267</v>
      </c>
      <c r="G9" s="40">
        <v>760650</v>
      </c>
      <c r="H9" s="40">
        <f>G9*0.2</f>
        <v>152130</v>
      </c>
      <c r="I9" s="40">
        <f>SUM(G9:H9)</f>
        <v>912780</v>
      </c>
      <c r="J9" s="54"/>
      <c r="K9" s="40"/>
      <c r="L9" s="40"/>
      <c r="M9" s="40"/>
      <c r="N9" s="54">
        <v>8</v>
      </c>
      <c r="O9" s="40">
        <v>3156</v>
      </c>
      <c r="P9" s="40">
        <f>O9*20/120</f>
        <v>526</v>
      </c>
      <c r="Q9" s="55">
        <f>O9-P9</f>
        <v>2630</v>
      </c>
      <c r="R9" s="54">
        <f>(F9+J9)-N9</f>
        <v>259</v>
      </c>
      <c r="S9" s="40">
        <f>(G9+K9)-(O9-P9)</f>
        <v>758020</v>
      </c>
      <c r="T9" s="40">
        <f>S9*0.2</f>
        <v>151604</v>
      </c>
      <c r="U9" s="40">
        <f>S9+T9</f>
        <v>909624</v>
      </c>
    </row>
    <row r="10" spans="2:21" s="36" customFormat="1" ht="14.25" customHeight="1">
      <c r="B10" s="65" t="s">
        <v>18</v>
      </c>
      <c r="C10" s="66"/>
      <c r="D10" s="66"/>
      <c r="E10" s="67"/>
      <c r="F10" s="22">
        <v>26</v>
      </c>
      <c r="G10" s="19">
        <v>21000</v>
      </c>
      <c r="H10" s="19">
        <f>G10*0.2</f>
        <v>4200</v>
      </c>
      <c r="I10" s="19">
        <f>SUM(G10:H10)</f>
        <v>25200</v>
      </c>
      <c r="J10" s="22"/>
      <c r="K10" s="19"/>
      <c r="L10" s="19"/>
      <c r="M10" s="19"/>
      <c r="N10" s="22"/>
      <c r="O10" s="19"/>
      <c r="P10" s="19"/>
      <c r="Q10" s="20"/>
      <c r="R10" s="22">
        <f>(F10+J10)-N10</f>
        <v>26</v>
      </c>
      <c r="S10" s="40">
        <f aca="true" t="shared" si="0" ref="S10:S41">(G10+K10)-(O10-P10)</f>
        <v>21000</v>
      </c>
      <c r="T10" s="19">
        <f>S10*0.2</f>
        <v>4200</v>
      </c>
      <c r="U10" s="19">
        <f>S10+T10</f>
        <v>25200</v>
      </c>
    </row>
    <row r="11" spans="2:21" s="36" customFormat="1" ht="14.25" customHeight="1" collapsed="1">
      <c r="B11" s="65" t="s">
        <v>14</v>
      </c>
      <c r="C11" s="66"/>
      <c r="D11" s="66"/>
      <c r="E11" s="67"/>
      <c r="F11" s="22">
        <v>80</v>
      </c>
      <c r="G11" s="19">
        <v>26295</v>
      </c>
      <c r="H11" s="19">
        <f aca="true" t="shared" si="1" ref="H11:H41">G11*0.2</f>
        <v>5259</v>
      </c>
      <c r="I11" s="19">
        <f>SUM(G11:H11)</f>
        <v>31554</v>
      </c>
      <c r="J11" s="22"/>
      <c r="K11" s="19"/>
      <c r="L11" s="19"/>
      <c r="M11" s="19"/>
      <c r="N11" s="22">
        <v>9</v>
      </c>
      <c r="O11" s="19">
        <v>1248</v>
      </c>
      <c r="P11" s="19">
        <f>O11*20/120</f>
        <v>208</v>
      </c>
      <c r="Q11" s="20">
        <f>O11-P11</f>
        <v>1040</v>
      </c>
      <c r="R11" s="22">
        <f>(F11+J11)-N11</f>
        <v>71</v>
      </c>
      <c r="S11" s="40">
        <f t="shared" si="0"/>
        <v>25255</v>
      </c>
      <c r="T11" s="19">
        <f>S11*0.2</f>
        <v>5051</v>
      </c>
      <c r="U11" s="19">
        <f>S11+T11</f>
        <v>30306</v>
      </c>
    </row>
    <row r="12" spans="2:21" s="35" customFormat="1" ht="14.25" customHeight="1" hidden="1" outlineLevel="1">
      <c r="B12" s="63" t="s">
        <v>35</v>
      </c>
      <c r="C12" s="64"/>
      <c r="D12" s="64"/>
      <c r="E12" s="31"/>
      <c r="F12" s="32">
        <v>5</v>
      </c>
      <c r="G12" s="33">
        <v>2900</v>
      </c>
      <c r="H12" s="33">
        <f t="shared" si="1"/>
        <v>580</v>
      </c>
      <c r="I12" s="33">
        <f aca="true" t="shared" si="2" ref="I12:I22">SUM(G12:H12)</f>
        <v>3480</v>
      </c>
      <c r="J12" s="32"/>
      <c r="K12" s="33"/>
      <c r="L12" s="33"/>
      <c r="M12" s="33"/>
      <c r="N12" s="32">
        <v>1</v>
      </c>
      <c r="O12" s="33">
        <v>564</v>
      </c>
      <c r="P12" s="33">
        <f>O12*20/120</f>
        <v>94</v>
      </c>
      <c r="Q12" s="34">
        <f aca="true" t="shared" si="3" ref="Q12:Q22">O12-P12</f>
        <v>470</v>
      </c>
      <c r="R12" s="32"/>
      <c r="S12" s="40">
        <f t="shared" si="0"/>
        <v>2430</v>
      </c>
      <c r="T12" s="33"/>
      <c r="U12" s="33"/>
    </row>
    <row r="13" spans="2:21" s="35" customFormat="1" ht="14.25" customHeight="1" hidden="1" outlineLevel="1">
      <c r="B13" s="63" t="s">
        <v>32</v>
      </c>
      <c r="C13" s="64"/>
      <c r="D13" s="64"/>
      <c r="E13" s="31"/>
      <c r="F13" s="32">
        <v>5</v>
      </c>
      <c r="G13" s="33">
        <v>2350</v>
      </c>
      <c r="H13" s="33">
        <f t="shared" si="1"/>
        <v>470</v>
      </c>
      <c r="I13" s="33">
        <f t="shared" si="2"/>
        <v>2820</v>
      </c>
      <c r="J13" s="32"/>
      <c r="K13" s="33"/>
      <c r="L13" s="33"/>
      <c r="M13" s="33"/>
      <c r="N13" s="32"/>
      <c r="O13" s="33"/>
      <c r="P13" s="33"/>
      <c r="Q13" s="34">
        <f t="shared" si="3"/>
        <v>0</v>
      </c>
      <c r="R13" s="32"/>
      <c r="S13" s="40">
        <f t="shared" si="0"/>
        <v>2350</v>
      </c>
      <c r="T13" s="33"/>
      <c r="U13" s="33"/>
    </row>
    <row r="14" spans="2:21" s="35" customFormat="1" ht="14.25" customHeight="1" hidden="1" outlineLevel="1">
      <c r="B14" s="63" t="s">
        <v>36</v>
      </c>
      <c r="C14" s="64"/>
      <c r="D14" s="64"/>
      <c r="E14" s="31"/>
      <c r="F14" s="32">
        <v>5</v>
      </c>
      <c r="G14" s="33">
        <v>750</v>
      </c>
      <c r="H14" s="33">
        <f t="shared" si="1"/>
        <v>150</v>
      </c>
      <c r="I14" s="33">
        <f t="shared" si="2"/>
        <v>900</v>
      </c>
      <c r="J14" s="32"/>
      <c r="K14" s="33"/>
      <c r="L14" s="33"/>
      <c r="M14" s="33"/>
      <c r="N14" s="32"/>
      <c r="O14" s="33"/>
      <c r="P14" s="33"/>
      <c r="Q14" s="34">
        <f t="shared" si="3"/>
        <v>0</v>
      </c>
      <c r="R14" s="32"/>
      <c r="S14" s="40">
        <f t="shared" si="0"/>
        <v>750</v>
      </c>
      <c r="T14" s="33"/>
      <c r="U14" s="33"/>
    </row>
    <row r="15" spans="2:21" s="35" customFormat="1" ht="14.25" customHeight="1" hidden="1" outlineLevel="1">
      <c r="B15" s="63" t="s">
        <v>33</v>
      </c>
      <c r="C15" s="64"/>
      <c r="D15" s="64"/>
      <c r="E15" s="31"/>
      <c r="F15" s="32">
        <v>10</v>
      </c>
      <c r="G15" s="33">
        <v>2200</v>
      </c>
      <c r="H15" s="33">
        <f t="shared" si="1"/>
        <v>440</v>
      </c>
      <c r="I15" s="33">
        <f t="shared" si="2"/>
        <v>2640</v>
      </c>
      <c r="J15" s="32"/>
      <c r="K15" s="33"/>
      <c r="L15" s="33"/>
      <c r="M15" s="33"/>
      <c r="N15" s="32">
        <v>1</v>
      </c>
      <c r="O15" s="33">
        <v>264</v>
      </c>
      <c r="P15" s="33">
        <f>O15*20/120</f>
        <v>44</v>
      </c>
      <c r="Q15" s="34">
        <f t="shared" si="3"/>
        <v>220</v>
      </c>
      <c r="R15" s="32"/>
      <c r="S15" s="40">
        <f t="shared" si="0"/>
        <v>1980</v>
      </c>
      <c r="T15" s="33"/>
      <c r="U15" s="33"/>
    </row>
    <row r="16" spans="2:21" s="35" customFormat="1" ht="14.25" customHeight="1" hidden="1" outlineLevel="1">
      <c r="B16" s="63" t="s">
        <v>37</v>
      </c>
      <c r="C16" s="64"/>
      <c r="D16" s="64"/>
      <c r="E16" s="31"/>
      <c r="F16" s="32">
        <v>10</v>
      </c>
      <c r="G16" s="33">
        <v>1000</v>
      </c>
      <c r="H16" s="33">
        <f t="shared" si="1"/>
        <v>200</v>
      </c>
      <c r="I16" s="33">
        <f t="shared" si="2"/>
        <v>1200</v>
      </c>
      <c r="J16" s="32"/>
      <c r="K16" s="33"/>
      <c r="L16" s="33"/>
      <c r="M16" s="33"/>
      <c r="N16" s="32"/>
      <c r="O16" s="33"/>
      <c r="P16" s="33"/>
      <c r="Q16" s="34">
        <f t="shared" si="3"/>
        <v>0</v>
      </c>
      <c r="R16" s="32"/>
      <c r="S16" s="40">
        <f t="shared" si="0"/>
        <v>1000</v>
      </c>
      <c r="T16" s="33"/>
      <c r="U16" s="33"/>
    </row>
    <row r="17" spans="2:21" s="35" customFormat="1" ht="14.25" customHeight="1" hidden="1" outlineLevel="1">
      <c r="B17" s="63" t="s">
        <v>38</v>
      </c>
      <c r="C17" s="64"/>
      <c r="D17" s="64"/>
      <c r="E17" s="31"/>
      <c r="F17" s="32">
        <v>6</v>
      </c>
      <c r="G17" s="33">
        <v>900</v>
      </c>
      <c r="H17" s="33">
        <f t="shared" si="1"/>
        <v>180</v>
      </c>
      <c r="I17" s="33">
        <f t="shared" si="2"/>
        <v>1080</v>
      </c>
      <c r="J17" s="32"/>
      <c r="K17" s="33"/>
      <c r="L17" s="33"/>
      <c r="M17" s="33"/>
      <c r="N17" s="32"/>
      <c r="O17" s="33"/>
      <c r="P17" s="33"/>
      <c r="Q17" s="34">
        <f t="shared" si="3"/>
        <v>0</v>
      </c>
      <c r="R17" s="32"/>
      <c r="S17" s="40">
        <f t="shared" si="0"/>
        <v>900</v>
      </c>
      <c r="T17" s="33"/>
      <c r="U17" s="33"/>
    </row>
    <row r="18" spans="2:21" s="35" customFormat="1" ht="14.25" customHeight="1" hidden="1" outlineLevel="1">
      <c r="B18" s="63" t="s">
        <v>34</v>
      </c>
      <c r="C18" s="64"/>
      <c r="D18" s="64"/>
      <c r="E18" s="31"/>
      <c r="F18" s="32">
        <v>10</v>
      </c>
      <c r="G18" s="33">
        <v>500</v>
      </c>
      <c r="H18" s="33">
        <f t="shared" si="1"/>
        <v>100</v>
      </c>
      <c r="I18" s="33">
        <f t="shared" si="2"/>
        <v>600</v>
      </c>
      <c r="J18" s="32"/>
      <c r="K18" s="33"/>
      <c r="L18" s="33"/>
      <c r="M18" s="33"/>
      <c r="N18" s="32">
        <v>7</v>
      </c>
      <c r="O18" s="33">
        <v>420</v>
      </c>
      <c r="P18" s="33">
        <f>O18*20/120</f>
        <v>70</v>
      </c>
      <c r="Q18" s="34">
        <f t="shared" si="3"/>
        <v>350</v>
      </c>
      <c r="R18" s="32"/>
      <c r="S18" s="40">
        <f t="shared" si="0"/>
        <v>150</v>
      </c>
      <c r="T18" s="33"/>
      <c r="U18" s="33"/>
    </row>
    <row r="19" spans="2:21" s="35" customFormat="1" ht="14.25" customHeight="1" hidden="1" outlineLevel="1">
      <c r="B19" s="63" t="s">
        <v>39</v>
      </c>
      <c r="C19" s="64"/>
      <c r="D19" s="64"/>
      <c r="E19" s="31"/>
      <c r="F19" s="32">
        <v>10</v>
      </c>
      <c r="G19" s="33">
        <v>2200</v>
      </c>
      <c r="H19" s="33">
        <f t="shared" si="1"/>
        <v>440</v>
      </c>
      <c r="I19" s="33">
        <f t="shared" si="2"/>
        <v>2640</v>
      </c>
      <c r="J19" s="32"/>
      <c r="K19" s="33"/>
      <c r="L19" s="33"/>
      <c r="M19" s="33"/>
      <c r="N19" s="32"/>
      <c r="O19" s="33"/>
      <c r="P19" s="33"/>
      <c r="Q19" s="34">
        <f t="shared" si="3"/>
        <v>0</v>
      </c>
      <c r="R19" s="32"/>
      <c r="S19" s="40">
        <f t="shared" si="0"/>
        <v>2200</v>
      </c>
      <c r="T19" s="33"/>
      <c r="U19" s="33"/>
    </row>
    <row r="20" spans="2:21" s="35" customFormat="1" ht="14.25" customHeight="1" hidden="1" outlineLevel="1">
      <c r="B20" s="63" t="s">
        <v>40</v>
      </c>
      <c r="C20" s="64"/>
      <c r="D20" s="64"/>
      <c r="E20" s="31"/>
      <c r="F20" s="32">
        <v>1</v>
      </c>
      <c r="G20" s="33">
        <v>7500</v>
      </c>
      <c r="H20" s="33">
        <f t="shared" si="1"/>
        <v>1500</v>
      </c>
      <c r="I20" s="33">
        <f t="shared" si="2"/>
        <v>9000</v>
      </c>
      <c r="J20" s="32"/>
      <c r="K20" s="33"/>
      <c r="L20" s="33"/>
      <c r="M20" s="33"/>
      <c r="N20" s="32"/>
      <c r="O20" s="33"/>
      <c r="P20" s="33"/>
      <c r="Q20" s="34">
        <f t="shared" si="3"/>
        <v>0</v>
      </c>
      <c r="R20" s="32"/>
      <c r="S20" s="40">
        <f t="shared" si="0"/>
        <v>7500</v>
      </c>
      <c r="T20" s="33"/>
      <c r="U20" s="33"/>
    </row>
    <row r="21" spans="2:21" s="35" customFormat="1" ht="14.25" customHeight="1" hidden="1" outlineLevel="1">
      <c r="B21" s="63" t="s">
        <v>41</v>
      </c>
      <c r="C21" s="64"/>
      <c r="D21" s="64"/>
      <c r="E21" s="31"/>
      <c r="F21" s="32">
        <v>17</v>
      </c>
      <c r="G21" s="33">
        <v>3995</v>
      </c>
      <c r="H21" s="33">
        <f t="shared" si="1"/>
        <v>799</v>
      </c>
      <c r="I21" s="33">
        <f t="shared" si="2"/>
        <v>4794</v>
      </c>
      <c r="J21" s="32"/>
      <c r="K21" s="33"/>
      <c r="L21" s="33"/>
      <c r="M21" s="33"/>
      <c r="N21" s="32"/>
      <c r="O21" s="33"/>
      <c r="P21" s="33"/>
      <c r="Q21" s="34">
        <f t="shared" si="3"/>
        <v>0</v>
      </c>
      <c r="R21" s="32"/>
      <c r="S21" s="40">
        <f t="shared" si="0"/>
        <v>3995</v>
      </c>
      <c r="T21" s="33"/>
      <c r="U21" s="33"/>
    </row>
    <row r="22" spans="2:21" s="35" customFormat="1" ht="14.25" customHeight="1" hidden="1" outlineLevel="1">
      <c r="B22" s="63" t="s">
        <v>42</v>
      </c>
      <c r="C22" s="64"/>
      <c r="D22" s="64"/>
      <c r="E22" s="31"/>
      <c r="F22" s="32">
        <v>1</v>
      </c>
      <c r="G22" s="33">
        <v>2000</v>
      </c>
      <c r="H22" s="33">
        <f t="shared" si="1"/>
        <v>400</v>
      </c>
      <c r="I22" s="33">
        <f t="shared" si="2"/>
        <v>2400</v>
      </c>
      <c r="J22" s="32"/>
      <c r="K22" s="33"/>
      <c r="L22" s="33"/>
      <c r="M22" s="33"/>
      <c r="N22" s="32"/>
      <c r="O22" s="33"/>
      <c r="P22" s="33"/>
      <c r="Q22" s="34">
        <f t="shared" si="3"/>
        <v>0</v>
      </c>
      <c r="R22" s="32"/>
      <c r="S22" s="40">
        <f t="shared" si="0"/>
        <v>2000</v>
      </c>
      <c r="T22" s="33"/>
      <c r="U22" s="33"/>
    </row>
    <row r="23" spans="2:21" s="36" customFormat="1" ht="14.25" customHeight="1">
      <c r="B23" s="65" t="s">
        <v>19</v>
      </c>
      <c r="C23" s="66"/>
      <c r="D23" s="66"/>
      <c r="E23" s="67"/>
      <c r="F23" s="22">
        <v>46</v>
      </c>
      <c r="G23" s="19">
        <v>16715</v>
      </c>
      <c r="H23" s="19">
        <f t="shared" si="1"/>
        <v>3343</v>
      </c>
      <c r="I23" s="19">
        <f>SUM(G23:H23)</f>
        <v>20058</v>
      </c>
      <c r="J23" s="22"/>
      <c r="K23" s="19"/>
      <c r="L23" s="19"/>
      <c r="M23" s="19"/>
      <c r="N23" s="22">
        <v>11</v>
      </c>
      <c r="O23" s="19">
        <v>3798</v>
      </c>
      <c r="P23" s="19">
        <f>O23*20/120</f>
        <v>633</v>
      </c>
      <c r="Q23" s="20">
        <f>O23-P23</f>
        <v>3165</v>
      </c>
      <c r="R23" s="22">
        <f>(F23+J23)-N23</f>
        <v>35</v>
      </c>
      <c r="S23" s="40">
        <f t="shared" si="0"/>
        <v>13550</v>
      </c>
      <c r="T23" s="19">
        <f>S23*0.2</f>
        <v>2710</v>
      </c>
      <c r="U23" s="19">
        <f>S23+T23</f>
        <v>16260</v>
      </c>
    </row>
    <row r="24" spans="2:21" s="36" customFormat="1" ht="14.25" customHeight="1" collapsed="1">
      <c r="B24" s="65" t="s">
        <v>27</v>
      </c>
      <c r="C24" s="66"/>
      <c r="D24" s="66"/>
      <c r="E24" s="67"/>
      <c r="F24" s="22">
        <v>7</v>
      </c>
      <c r="G24" s="19">
        <v>6700</v>
      </c>
      <c r="H24" s="19">
        <f t="shared" si="1"/>
        <v>1340</v>
      </c>
      <c r="I24" s="19">
        <f>SUM(G24:H24)</f>
        <v>8040</v>
      </c>
      <c r="J24" s="22"/>
      <c r="K24" s="19"/>
      <c r="L24" s="19"/>
      <c r="M24" s="19"/>
      <c r="N24" s="22">
        <v>2</v>
      </c>
      <c r="O24" s="19">
        <v>720</v>
      </c>
      <c r="P24" s="19">
        <f>O24*20/120</f>
        <v>120</v>
      </c>
      <c r="Q24" s="20">
        <f>O24-P24</f>
        <v>600</v>
      </c>
      <c r="R24" s="22">
        <f>(F24+J24)-N24</f>
        <v>5</v>
      </c>
      <c r="S24" s="40">
        <f t="shared" si="0"/>
        <v>6100</v>
      </c>
      <c r="T24" s="19">
        <f>S24*0.2</f>
        <v>1220</v>
      </c>
      <c r="U24" s="19">
        <f>S24+T24</f>
        <v>7320</v>
      </c>
    </row>
    <row r="25" spans="2:21" s="36" customFormat="1" ht="14.25" customHeight="1" hidden="1" outlineLevel="1">
      <c r="B25" s="65"/>
      <c r="C25" s="66"/>
      <c r="D25" s="66"/>
      <c r="E25" s="38"/>
      <c r="F25" s="22"/>
      <c r="G25" s="19"/>
      <c r="H25" s="19"/>
      <c r="I25" s="19"/>
      <c r="J25" s="22"/>
      <c r="K25" s="19"/>
      <c r="L25" s="19"/>
      <c r="M25" s="19"/>
      <c r="N25" s="22"/>
      <c r="O25" s="19"/>
      <c r="P25" s="19"/>
      <c r="Q25" s="20"/>
      <c r="R25" s="22"/>
      <c r="S25" s="40">
        <f t="shared" si="0"/>
        <v>0</v>
      </c>
      <c r="T25" s="19"/>
      <c r="U25" s="19"/>
    </row>
    <row r="26" spans="2:21" s="36" customFormat="1" ht="14.25" customHeight="1" hidden="1" outlineLevel="1">
      <c r="B26" s="65"/>
      <c r="C26" s="66"/>
      <c r="D26" s="66"/>
      <c r="E26" s="38"/>
      <c r="F26" s="22"/>
      <c r="G26" s="19"/>
      <c r="H26" s="19"/>
      <c r="I26" s="19"/>
      <c r="J26" s="22"/>
      <c r="K26" s="19"/>
      <c r="L26" s="19"/>
      <c r="M26" s="19"/>
      <c r="N26" s="22"/>
      <c r="O26" s="19"/>
      <c r="P26" s="19"/>
      <c r="Q26" s="20"/>
      <c r="R26" s="22"/>
      <c r="S26" s="40">
        <f t="shared" si="0"/>
        <v>0</v>
      </c>
      <c r="T26" s="19"/>
      <c r="U26" s="19"/>
    </row>
    <row r="27" spans="2:21" s="36" customFormat="1" ht="14.25" customHeight="1" hidden="1" outlineLevel="1">
      <c r="B27" s="65"/>
      <c r="C27" s="66"/>
      <c r="D27" s="66"/>
      <c r="E27" s="38"/>
      <c r="F27" s="22"/>
      <c r="G27" s="19"/>
      <c r="H27" s="19"/>
      <c r="I27" s="19"/>
      <c r="J27" s="22"/>
      <c r="K27" s="19"/>
      <c r="L27" s="19"/>
      <c r="M27" s="19"/>
      <c r="N27" s="22"/>
      <c r="O27" s="19"/>
      <c r="P27" s="19"/>
      <c r="Q27" s="20"/>
      <c r="R27" s="22"/>
      <c r="S27" s="40">
        <f t="shared" si="0"/>
        <v>0</v>
      </c>
      <c r="T27" s="19"/>
      <c r="U27" s="19"/>
    </row>
    <row r="28" spans="2:21" s="36" customFormat="1" ht="14.25" customHeight="1" hidden="1" outlineLevel="1">
      <c r="B28" s="65"/>
      <c r="C28" s="66"/>
      <c r="D28" s="66"/>
      <c r="E28" s="38"/>
      <c r="F28" s="22"/>
      <c r="G28" s="19"/>
      <c r="H28" s="19"/>
      <c r="I28" s="19"/>
      <c r="J28" s="22"/>
      <c r="K28" s="19"/>
      <c r="L28" s="19"/>
      <c r="M28" s="19"/>
      <c r="N28" s="22"/>
      <c r="O28" s="19"/>
      <c r="P28" s="19"/>
      <c r="Q28" s="20"/>
      <c r="R28" s="22"/>
      <c r="S28" s="40">
        <f t="shared" si="0"/>
        <v>0</v>
      </c>
      <c r="T28" s="19"/>
      <c r="U28" s="19"/>
    </row>
    <row r="29" spans="2:21" s="35" customFormat="1" ht="14.25" customHeight="1" hidden="1" outlineLevel="1">
      <c r="B29" s="63" t="s">
        <v>31</v>
      </c>
      <c r="C29" s="64"/>
      <c r="D29" s="64"/>
      <c r="E29" s="31"/>
      <c r="F29" s="32"/>
      <c r="G29" s="33"/>
      <c r="H29" s="33"/>
      <c r="I29" s="33"/>
      <c r="J29" s="32"/>
      <c r="K29" s="33"/>
      <c r="L29" s="33"/>
      <c r="M29" s="33"/>
      <c r="N29" s="32">
        <v>2</v>
      </c>
      <c r="O29" s="33">
        <v>720</v>
      </c>
      <c r="P29" s="33">
        <f>O29*20/120</f>
        <v>120</v>
      </c>
      <c r="Q29" s="34">
        <f>O29-P29</f>
        <v>600</v>
      </c>
      <c r="R29" s="32"/>
      <c r="S29" s="40">
        <f t="shared" si="0"/>
        <v>-600</v>
      </c>
      <c r="T29" s="33"/>
      <c r="U29" s="33"/>
    </row>
    <row r="30" spans="2:21" s="36" customFormat="1" ht="14.25" customHeight="1">
      <c r="B30" s="65" t="s">
        <v>20</v>
      </c>
      <c r="C30" s="66"/>
      <c r="D30" s="66"/>
      <c r="E30" s="67"/>
      <c r="F30" s="22">
        <v>7</v>
      </c>
      <c r="G30" s="19">
        <v>14600</v>
      </c>
      <c r="H30" s="19">
        <f t="shared" si="1"/>
        <v>2920</v>
      </c>
      <c r="I30" s="19">
        <f>SUM(G30:H30)</f>
        <v>17520</v>
      </c>
      <c r="J30" s="22">
        <v>1</v>
      </c>
      <c r="K30" s="19">
        <v>800</v>
      </c>
      <c r="L30" s="19">
        <f>K30*0.2</f>
        <v>160</v>
      </c>
      <c r="M30" s="19">
        <f>K30+L30</f>
        <v>960</v>
      </c>
      <c r="N30" s="22">
        <v>3</v>
      </c>
      <c r="O30" s="19">
        <v>3480</v>
      </c>
      <c r="P30" s="19">
        <f>O30*20/120</f>
        <v>580</v>
      </c>
      <c r="Q30" s="20">
        <f>O30-P30</f>
        <v>2900</v>
      </c>
      <c r="R30" s="22">
        <f>(F30+J30)-N30</f>
        <v>5</v>
      </c>
      <c r="S30" s="40">
        <f>(G30+K30)-(O30-P30)</f>
        <v>12500</v>
      </c>
      <c r="T30" s="19">
        <f>S30*0.2</f>
        <v>2500</v>
      </c>
      <c r="U30" s="19">
        <f>S30+T30</f>
        <v>15000</v>
      </c>
    </row>
    <row r="31" spans="2:21" s="36" customFormat="1" ht="14.25" customHeight="1">
      <c r="B31" s="61" t="s">
        <v>43</v>
      </c>
      <c r="C31" s="62"/>
      <c r="D31" s="62"/>
      <c r="E31" s="44"/>
      <c r="F31" s="45"/>
      <c r="G31" s="46"/>
      <c r="H31" s="47"/>
      <c r="I31" s="47"/>
      <c r="J31" s="48">
        <v>1</v>
      </c>
      <c r="K31" s="47">
        <v>800</v>
      </c>
      <c r="L31" s="47">
        <f>K31*0.2</f>
        <v>160</v>
      </c>
      <c r="M31" s="47">
        <f>K31+L31</f>
        <v>960</v>
      </c>
      <c r="N31" s="48">
        <v>1</v>
      </c>
      <c r="O31" s="47">
        <v>960</v>
      </c>
      <c r="P31" s="47">
        <f>O31*20/120</f>
        <v>160</v>
      </c>
      <c r="Q31" s="49">
        <f>O31-P31</f>
        <v>800</v>
      </c>
      <c r="R31" s="50"/>
      <c r="S31" s="51"/>
      <c r="T31" s="47"/>
      <c r="U31" s="47"/>
    </row>
    <row r="32" spans="2:21" s="36" customFormat="1" ht="14.25" customHeight="1">
      <c r="B32" s="61" t="s">
        <v>44</v>
      </c>
      <c r="C32" s="62"/>
      <c r="D32" s="62"/>
      <c r="E32" s="44"/>
      <c r="F32" s="45">
        <v>2</v>
      </c>
      <c r="G32" s="46">
        <v>2100</v>
      </c>
      <c r="H32" s="47">
        <f t="shared" si="1"/>
        <v>420</v>
      </c>
      <c r="I32" s="47">
        <f aca="true" t="shared" si="4" ref="I32:I41">SUM(G32:H32)</f>
        <v>2520</v>
      </c>
      <c r="J32" s="52"/>
      <c r="K32" s="53"/>
      <c r="L32" s="53"/>
      <c r="M32" s="53"/>
      <c r="N32" s="48">
        <v>2</v>
      </c>
      <c r="O32" s="47">
        <v>2520</v>
      </c>
      <c r="P32" s="47">
        <f>O32*20/120</f>
        <v>420</v>
      </c>
      <c r="Q32" s="49">
        <f>O32-P32</f>
        <v>2100</v>
      </c>
      <c r="R32" s="50"/>
      <c r="S32" s="51"/>
      <c r="T32" s="47"/>
      <c r="U32" s="47"/>
    </row>
    <row r="33" spans="2:21" s="36" customFormat="1" ht="14.25" customHeight="1">
      <c r="B33" s="61" t="s">
        <v>45</v>
      </c>
      <c r="C33" s="62"/>
      <c r="D33" s="62"/>
      <c r="E33" s="44"/>
      <c r="F33" s="45">
        <v>5</v>
      </c>
      <c r="G33" s="46">
        <v>12500</v>
      </c>
      <c r="H33" s="47">
        <f t="shared" si="1"/>
        <v>2500</v>
      </c>
      <c r="I33" s="47">
        <f t="shared" si="4"/>
        <v>15000</v>
      </c>
      <c r="J33" s="52"/>
      <c r="K33" s="53"/>
      <c r="L33" s="53"/>
      <c r="M33" s="53"/>
      <c r="N33" s="48"/>
      <c r="O33" s="47"/>
      <c r="P33" s="47"/>
      <c r="Q33" s="49"/>
      <c r="R33" s="50">
        <v>5</v>
      </c>
      <c r="S33" s="51">
        <f t="shared" si="0"/>
        <v>12500</v>
      </c>
      <c r="T33" s="47">
        <f>S33*0.2</f>
        <v>2500</v>
      </c>
      <c r="U33" s="47">
        <f aca="true" t="shared" si="5" ref="U33:U41">S33+T33</f>
        <v>15000</v>
      </c>
    </row>
    <row r="34" spans="2:21" s="36" customFormat="1" ht="14.25" customHeight="1">
      <c r="B34" s="65" t="s">
        <v>21</v>
      </c>
      <c r="C34" s="66"/>
      <c r="D34" s="66"/>
      <c r="E34" s="67"/>
      <c r="F34" s="22">
        <v>17</v>
      </c>
      <c r="G34" s="19">
        <v>19200</v>
      </c>
      <c r="H34" s="19">
        <f t="shared" si="1"/>
        <v>3840</v>
      </c>
      <c r="I34" s="19">
        <f t="shared" si="4"/>
        <v>23040</v>
      </c>
      <c r="J34" s="22"/>
      <c r="K34" s="19"/>
      <c r="L34" s="19"/>
      <c r="M34" s="19"/>
      <c r="N34" s="41"/>
      <c r="O34" s="39"/>
      <c r="P34" s="39"/>
      <c r="Q34" s="42"/>
      <c r="R34" s="41">
        <f aca="true" t="shared" si="6" ref="R34:R41">(F34+J34)-N34</f>
        <v>17</v>
      </c>
      <c r="S34" s="43">
        <f t="shared" si="0"/>
        <v>19200</v>
      </c>
      <c r="T34" s="39">
        <f>S34*0.2</f>
        <v>3840</v>
      </c>
      <c r="U34" s="39">
        <f t="shared" si="5"/>
        <v>23040</v>
      </c>
    </row>
    <row r="35" spans="2:21" s="36" customFormat="1" ht="14.25" customHeight="1">
      <c r="B35" s="65" t="s">
        <v>22</v>
      </c>
      <c r="C35" s="66"/>
      <c r="D35" s="66"/>
      <c r="E35" s="67"/>
      <c r="F35" s="22">
        <v>22</v>
      </c>
      <c r="G35" s="19">
        <v>156722.91</v>
      </c>
      <c r="H35" s="19">
        <f t="shared" si="1"/>
        <v>31344.582000000002</v>
      </c>
      <c r="I35" s="19">
        <f t="shared" si="4"/>
        <v>188067.492</v>
      </c>
      <c r="J35" s="22"/>
      <c r="K35" s="19"/>
      <c r="L35" s="19"/>
      <c r="M35" s="19"/>
      <c r="N35" s="22">
        <v>4</v>
      </c>
      <c r="O35" s="19">
        <v>5187.5</v>
      </c>
      <c r="P35" s="19">
        <f>O35*20/120</f>
        <v>864.5833333333334</v>
      </c>
      <c r="Q35" s="20">
        <f aca="true" t="shared" si="7" ref="Q35:Q41">O35-P35</f>
        <v>4322.916666666667</v>
      </c>
      <c r="R35" s="22">
        <f t="shared" si="6"/>
        <v>18</v>
      </c>
      <c r="S35" s="40">
        <f t="shared" si="0"/>
        <v>152399.99333333335</v>
      </c>
      <c r="T35" s="19">
        <f>S35*0.2</f>
        <v>30479.99866666667</v>
      </c>
      <c r="U35" s="19">
        <f t="shared" si="5"/>
        <v>182879.99200000003</v>
      </c>
    </row>
    <row r="36" spans="2:21" s="36" customFormat="1" ht="14.25" customHeight="1">
      <c r="B36" s="65" t="s">
        <v>23</v>
      </c>
      <c r="C36" s="66"/>
      <c r="D36" s="66"/>
      <c r="E36" s="67"/>
      <c r="F36" s="22">
        <v>113</v>
      </c>
      <c r="G36" s="19">
        <v>15810</v>
      </c>
      <c r="H36" s="19">
        <f t="shared" si="1"/>
        <v>3162</v>
      </c>
      <c r="I36" s="19">
        <f t="shared" si="4"/>
        <v>18972</v>
      </c>
      <c r="J36" s="22"/>
      <c r="K36" s="19"/>
      <c r="L36" s="19"/>
      <c r="M36" s="19"/>
      <c r="N36" s="22">
        <v>9</v>
      </c>
      <c r="O36" s="19">
        <v>2040</v>
      </c>
      <c r="P36" s="19">
        <f>O36*20/120</f>
        <v>340</v>
      </c>
      <c r="Q36" s="20">
        <f t="shared" si="7"/>
        <v>1700</v>
      </c>
      <c r="R36" s="22">
        <f t="shared" si="6"/>
        <v>104</v>
      </c>
      <c r="S36" s="40">
        <f t="shared" si="0"/>
        <v>14110</v>
      </c>
      <c r="T36" s="19">
        <f>S36*0.2</f>
        <v>2822</v>
      </c>
      <c r="U36" s="19">
        <f t="shared" si="5"/>
        <v>16932</v>
      </c>
    </row>
    <row r="37" spans="2:21" s="36" customFormat="1" ht="14.25" customHeight="1">
      <c r="B37" s="65" t="s">
        <v>24</v>
      </c>
      <c r="C37" s="66"/>
      <c r="D37" s="66"/>
      <c r="E37" s="67"/>
      <c r="F37" s="22">
        <v>67</v>
      </c>
      <c r="G37" s="19">
        <v>38420</v>
      </c>
      <c r="H37" s="19">
        <f t="shared" si="1"/>
        <v>7684</v>
      </c>
      <c r="I37" s="19">
        <f t="shared" si="4"/>
        <v>46104</v>
      </c>
      <c r="J37" s="22"/>
      <c r="K37" s="19"/>
      <c r="L37" s="19"/>
      <c r="M37" s="19"/>
      <c r="N37" s="22">
        <v>7</v>
      </c>
      <c r="O37" s="19">
        <v>4020</v>
      </c>
      <c r="P37" s="19">
        <f>O37*20/120</f>
        <v>670</v>
      </c>
      <c r="Q37" s="20">
        <f t="shared" si="7"/>
        <v>3350</v>
      </c>
      <c r="R37" s="22">
        <f t="shared" si="6"/>
        <v>60</v>
      </c>
      <c r="S37" s="40">
        <f t="shared" si="0"/>
        <v>35070</v>
      </c>
      <c r="T37" s="19">
        <f>S37*0.2</f>
        <v>7014</v>
      </c>
      <c r="U37" s="19">
        <f t="shared" si="5"/>
        <v>42084</v>
      </c>
    </row>
    <row r="38" spans="2:21" s="36" customFormat="1" ht="14.25" customHeight="1">
      <c r="B38" s="65" t="s">
        <v>25</v>
      </c>
      <c r="C38" s="66"/>
      <c r="D38" s="66"/>
      <c r="E38" s="67"/>
      <c r="F38" s="22">
        <v>23</v>
      </c>
      <c r="G38" s="19">
        <v>4170</v>
      </c>
      <c r="H38" s="19">
        <f t="shared" si="1"/>
        <v>834</v>
      </c>
      <c r="I38" s="19">
        <f t="shared" si="4"/>
        <v>5004</v>
      </c>
      <c r="J38" s="22"/>
      <c r="K38" s="19"/>
      <c r="L38" s="19"/>
      <c r="M38" s="19"/>
      <c r="N38" s="22"/>
      <c r="O38" s="19"/>
      <c r="P38" s="19"/>
      <c r="Q38" s="20"/>
      <c r="R38" s="22">
        <f t="shared" si="6"/>
        <v>23</v>
      </c>
      <c r="S38" s="40">
        <f t="shared" si="0"/>
        <v>4170</v>
      </c>
      <c r="T38" s="19">
        <f>S38*0.2</f>
        <v>834</v>
      </c>
      <c r="U38" s="19">
        <f t="shared" si="5"/>
        <v>5004</v>
      </c>
    </row>
    <row r="39" spans="2:21" s="60" customFormat="1" ht="14.25" customHeight="1">
      <c r="B39" s="37" t="s">
        <v>16</v>
      </c>
      <c r="C39" s="56"/>
      <c r="D39" s="56"/>
      <c r="E39" s="57"/>
      <c r="F39" s="22">
        <v>54</v>
      </c>
      <c r="G39" s="19">
        <v>14522</v>
      </c>
      <c r="H39" s="19">
        <f t="shared" si="1"/>
        <v>2904.4</v>
      </c>
      <c r="I39" s="19">
        <f t="shared" si="4"/>
        <v>17426.4</v>
      </c>
      <c r="J39" s="58"/>
      <c r="K39" s="59"/>
      <c r="L39" s="59"/>
      <c r="M39" s="59"/>
      <c r="N39" s="22">
        <v>5</v>
      </c>
      <c r="O39" s="19">
        <v>837.6</v>
      </c>
      <c r="P39" s="19">
        <f>O39*20/120</f>
        <v>139.6</v>
      </c>
      <c r="Q39" s="20">
        <f t="shared" si="7"/>
        <v>698</v>
      </c>
      <c r="R39" s="22">
        <f t="shared" si="6"/>
        <v>49</v>
      </c>
      <c r="S39" s="40">
        <f t="shared" si="0"/>
        <v>13824</v>
      </c>
      <c r="T39" s="19">
        <f>S39*0.2</f>
        <v>2764.8</v>
      </c>
      <c r="U39" s="19">
        <f t="shared" si="5"/>
        <v>16588.8</v>
      </c>
    </row>
    <row r="40" spans="2:21" s="36" customFormat="1" ht="14.25" customHeight="1">
      <c r="B40" s="65" t="s">
        <v>17</v>
      </c>
      <c r="C40" s="66"/>
      <c r="D40" s="66"/>
      <c r="E40" s="67"/>
      <c r="F40" s="22">
        <v>18</v>
      </c>
      <c r="G40" s="19">
        <v>245050</v>
      </c>
      <c r="H40" s="19">
        <f t="shared" si="1"/>
        <v>49010</v>
      </c>
      <c r="I40" s="19">
        <f t="shared" si="4"/>
        <v>294060</v>
      </c>
      <c r="J40" s="22"/>
      <c r="K40" s="19"/>
      <c r="L40" s="19"/>
      <c r="M40" s="19"/>
      <c r="N40" s="22">
        <v>2</v>
      </c>
      <c r="O40" s="19">
        <v>120</v>
      </c>
      <c r="P40" s="19">
        <f>O40*20/120</f>
        <v>20</v>
      </c>
      <c r="Q40" s="20">
        <f t="shared" si="7"/>
        <v>100</v>
      </c>
      <c r="R40" s="22">
        <f t="shared" si="6"/>
        <v>16</v>
      </c>
      <c r="S40" s="40">
        <f t="shared" si="0"/>
        <v>244950</v>
      </c>
      <c r="T40" s="19">
        <f>S40*0.2</f>
        <v>48990</v>
      </c>
      <c r="U40" s="19">
        <f t="shared" si="5"/>
        <v>293940</v>
      </c>
    </row>
    <row r="41" spans="2:21" s="36" customFormat="1" ht="14.25" customHeight="1">
      <c r="B41" s="65" t="s">
        <v>26</v>
      </c>
      <c r="C41" s="66"/>
      <c r="D41" s="66"/>
      <c r="E41" s="67"/>
      <c r="F41" s="22">
        <v>41</v>
      </c>
      <c r="G41" s="19">
        <v>31620</v>
      </c>
      <c r="H41" s="19">
        <f t="shared" si="1"/>
        <v>6324</v>
      </c>
      <c r="I41" s="19">
        <f t="shared" si="4"/>
        <v>37944</v>
      </c>
      <c r="J41" s="22"/>
      <c r="K41" s="19"/>
      <c r="L41" s="19"/>
      <c r="M41" s="19"/>
      <c r="N41" s="22">
        <v>4</v>
      </c>
      <c r="O41" s="19">
        <v>3012</v>
      </c>
      <c r="P41" s="19">
        <f>O41*20/120</f>
        <v>502</v>
      </c>
      <c r="Q41" s="20">
        <f t="shared" si="7"/>
        <v>2510</v>
      </c>
      <c r="R41" s="22">
        <f t="shared" si="6"/>
        <v>37</v>
      </c>
      <c r="S41" s="40">
        <f t="shared" si="0"/>
        <v>29110</v>
      </c>
      <c r="T41" s="19">
        <f>S41*0.2</f>
        <v>5822</v>
      </c>
      <c r="U41" s="19">
        <f t="shared" si="5"/>
        <v>34932</v>
      </c>
    </row>
    <row r="42" spans="2:21" s="3" customFormat="1" ht="12.75">
      <c r="B42" s="13"/>
      <c r="C42" s="13"/>
      <c r="D42" s="88"/>
      <c r="E42" s="88"/>
      <c r="F42" s="13"/>
      <c r="G42" s="13"/>
      <c r="H42" s="13"/>
      <c r="I42" s="13"/>
      <c r="J42" s="13"/>
      <c r="K42" s="14"/>
      <c r="L42" s="13"/>
      <c r="M42" s="14"/>
      <c r="N42" s="14"/>
      <c r="O42" s="13"/>
      <c r="P42" s="14"/>
      <c r="Q42" s="9"/>
      <c r="R42" s="13"/>
      <c r="S42" s="13"/>
      <c r="T42" s="13"/>
      <c r="U42" s="13"/>
    </row>
    <row r="43" spans="2:21" s="3" customFormat="1" ht="12.75"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3"/>
      <c r="M43" s="14"/>
      <c r="N43" s="14"/>
      <c r="O43" s="13"/>
      <c r="P43" s="14"/>
      <c r="Q43" s="9"/>
      <c r="R43" s="13"/>
      <c r="S43" s="13"/>
      <c r="T43" s="13"/>
      <c r="U43" s="13"/>
    </row>
    <row r="44" spans="2:21" s="5" customFormat="1" ht="15" customHeight="1">
      <c r="B44" s="15" t="s">
        <v>15</v>
      </c>
      <c r="C44" s="16"/>
      <c r="D44" s="16"/>
      <c r="E44" s="17"/>
      <c r="F44" s="22">
        <f>SUM(F9:F43)</f>
        <v>875</v>
      </c>
      <c r="G44" s="19">
        <f>SUM(G9:G43)</f>
        <v>1412369.91</v>
      </c>
      <c r="H44" s="19">
        <f>SUM(H9:H41)</f>
        <v>282473.98199999996</v>
      </c>
      <c r="I44" s="19">
        <f>SUM(I9:I41)</f>
        <v>1694843.892</v>
      </c>
      <c r="J44" s="18">
        <f>SUM(J9:J43)</f>
        <v>2</v>
      </c>
      <c r="K44" s="19">
        <f>SUM(K9:K43)</f>
        <v>1600</v>
      </c>
      <c r="L44" s="19">
        <f>SUM(L9:L41)</f>
        <v>320</v>
      </c>
      <c r="M44" s="19">
        <f>SUM(M9:M41)</f>
        <v>1920</v>
      </c>
      <c r="N44" s="18">
        <f>SUM(N9:N43)</f>
        <v>78</v>
      </c>
      <c r="O44" s="19">
        <f>SUM(O9:O43)</f>
        <v>33067.1</v>
      </c>
      <c r="P44" s="19">
        <f>SUM(P9:P41)</f>
        <v>5511.183333333334</v>
      </c>
      <c r="Q44" s="20">
        <f>SUM(Q9:Q41)</f>
        <v>27555.916666666668</v>
      </c>
      <c r="R44" s="18">
        <f>SUM(R9:R43)</f>
        <v>730</v>
      </c>
      <c r="S44" s="19">
        <f>SUM(S9:S43)</f>
        <v>1386413.9933333334</v>
      </c>
      <c r="T44" s="19">
        <f>SUM(T9:T41)</f>
        <v>272351.79866666667</v>
      </c>
      <c r="U44" s="19">
        <f>SUM(U9:U41)</f>
        <v>1634110.7920000001</v>
      </c>
    </row>
    <row r="45" spans="2:21" s="3" customFormat="1" ht="12.75"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3"/>
      <c r="M45" s="14"/>
      <c r="N45" s="14"/>
      <c r="O45" s="13"/>
      <c r="P45" s="14"/>
      <c r="Q45" s="9"/>
      <c r="R45" s="13"/>
      <c r="S45" s="13"/>
      <c r="T45" s="13"/>
      <c r="U45" s="13"/>
    </row>
    <row r="46" spans="2:21" s="3" customFormat="1" ht="12.75">
      <c r="B46" s="13"/>
      <c r="C46" s="13"/>
      <c r="D46" s="13"/>
      <c r="E46" s="13"/>
      <c r="F46" s="21"/>
      <c r="G46" s="21"/>
      <c r="H46" s="21"/>
      <c r="I46" s="21"/>
      <c r="J46" s="13"/>
      <c r="K46" s="14"/>
      <c r="L46" s="13"/>
      <c r="M46" s="14"/>
      <c r="N46" s="14"/>
      <c r="O46" s="13"/>
      <c r="P46" s="14"/>
      <c r="Q46" s="9"/>
      <c r="R46" s="13"/>
      <c r="S46" s="13"/>
      <c r="T46" s="13"/>
      <c r="U46" s="13"/>
    </row>
    <row r="47" spans="2:21" s="3" customFormat="1" ht="12.75">
      <c r="B47" s="13"/>
      <c r="C47" s="13"/>
      <c r="D47" s="13"/>
      <c r="E47" s="13"/>
      <c r="F47" s="21"/>
      <c r="G47" s="21"/>
      <c r="H47" s="21"/>
      <c r="I47" s="21"/>
      <c r="J47" s="13"/>
      <c r="K47" s="14"/>
      <c r="L47" s="13"/>
      <c r="M47" s="14"/>
      <c r="N47" s="14"/>
      <c r="O47" s="13"/>
      <c r="P47" s="14"/>
      <c r="Q47" s="9"/>
      <c r="R47" s="13"/>
      <c r="S47" s="13"/>
      <c r="T47" s="13"/>
      <c r="U47" s="13"/>
    </row>
    <row r="48" spans="11:17" s="3" customFormat="1" ht="11.25">
      <c r="K48" s="4"/>
      <c r="M48" s="4"/>
      <c r="N48" s="4"/>
      <c r="P48" s="4"/>
      <c r="Q48" s="2"/>
    </row>
    <row r="49" spans="11:17" s="3" customFormat="1" ht="11.25">
      <c r="K49" s="4"/>
      <c r="M49" s="4"/>
      <c r="N49" s="4"/>
      <c r="P49" s="4"/>
      <c r="Q49" s="2"/>
    </row>
  </sheetData>
  <sheetProtection/>
  <mergeCells count="40">
    <mergeCell ref="E1:F1"/>
    <mergeCell ref="F7:I7"/>
    <mergeCell ref="B7:E8"/>
    <mergeCell ref="B41:E41"/>
    <mergeCell ref="B2:U2"/>
    <mergeCell ref="D42:E42"/>
    <mergeCell ref="B9:E9"/>
    <mergeCell ref="B10:E10"/>
    <mergeCell ref="B11:E11"/>
    <mergeCell ref="B23:E23"/>
    <mergeCell ref="B40:E40"/>
    <mergeCell ref="B36:E36"/>
    <mergeCell ref="J7:M7"/>
    <mergeCell ref="N7:Q7"/>
    <mergeCell ref="R7:U7"/>
    <mergeCell ref="B38:E38"/>
    <mergeCell ref="B37:E37"/>
    <mergeCell ref="B34:E34"/>
    <mergeCell ref="B35:E35"/>
    <mergeCell ref="B12:D12"/>
    <mergeCell ref="B21:D21"/>
    <mergeCell ref="B22:D22"/>
    <mergeCell ref="B20:D20"/>
    <mergeCell ref="B19:D19"/>
    <mergeCell ref="B18:D18"/>
    <mergeCell ref="B17:D17"/>
    <mergeCell ref="B13:D13"/>
    <mergeCell ref="B28:D28"/>
    <mergeCell ref="B27:D27"/>
    <mergeCell ref="B26:D26"/>
    <mergeCell ref="B25:D25"/>
    <mergeCell ref="B30:E30"/>
    <mergeCell ref="B29:D29"/>
    <mergeCell ref="B24:E24"/>
    <mergeCell ref="B31:D31"/>
    <mergeCell ref="B33:D33"/>
    <mergeCell ref="B32:D32"/>
    <mergeCell ref="B16:D16"/>
    <mergeCell ref="B15:D15"/>
    <mergeCell ref="B14:D14"/>
  </mergeCells>
  <printOptions/>
  <pageMargins left="0.3937007874015748" right="0.3937007874015748" top="0.3937007874015748" bottom="0.3937007874015748" header="0.3937007874015748" footer="0.3937007874015748"/>
  <pageSetup fitToHeight="0" fitToWidth="1" horizontalDpi="300" verticalDpi="300" orientation="landscape" pageOrder="overThenDown" paperSize="9" scale="55" r:id="rId1"/>
  <headerFooter alignWithMargins="0">
    <oddHeader>&amp;CДата формирования отчета: 28.01.2019 11:59:38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Базарова</dc:creator>
  <cp:keywords/>
  <dc:description/>
  <cp:lastModifiedBy>Evseeva</cp:lastModifiedBy>
  <cp:lastPrinted>2019-02-06T13:28:36Z</cp:lastPrinted>
  <dcterms:created xsi:type="dcterms:W3CDTF">2019-01-28T09:00:03Z</dcterms:created>
  <dcterms:modified xsi:type="dcterms:W3CDTF">2019-03-18T13:13:01Z</dcterms:modified>
  <cp:category/>
  <cp:version/>
  <cp:contentType/>
  <cp:contentStatus/>
  <cp:revision>1</cp:revision>
</cp:coreProperties>
</file>