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IMAGE\Sapient Consulting\"/>
    </mc:Choice>
  </mc:AlternateContent>
  <bookViews>
    <workbookView xWindow="270" yWindow="90" windowWidth="21465" windowHeight="8280" tabRatio="537"/>
  </bookViews>
  <sheets>
    <sheet name="5. По категориям" sheetId="5" r:id="rId1"/>
  </sheets>
  <calcPr calcId="162913" refMode="R1C1"/>
</workbook>
</file>

<file path=xl/calcChain.xml><?xml version="1.0" encoding="utf-8"?>
<calcChain xmlns="http://schemas.openxmlformats.org/spreadsheetml/2006/main">
  <c r="M12" i="5" l="1"/>
  <c r="M11" i="5"/>
  <c r="M10" i="5"/>
  <c r="M9" i="5"/>
  <c r="M8" i="5"/>
  <c r="M7" i="5"/>
  <c r="M6" i="5"/>
  <c r="M5" i="5"/>
  <c r="M4" i="5"/>
  <c r="W12" i="5"/>
  <c r="W11" i="5"/>
  <c r="W10" i="5"/>
  <c r="W9" i="5"/>
  <c r="W8" i="5"/>
  <c r="W7" i="5"/>
  <c r="W6" i="5"/>
  <c r="W5" i="5"/>
  <c r="W4" i="5"/>
  <c r="AG12" i="5"/>
  <c r="AG11" i="5"/>
  <c r="AG10" i="5"/>
  <c r="AG9" i="5"/>
  <c r="AG8" i="5"/>
  <c r="AG7" i="5"/>
  <c r="AG6" i="5"/>
  <c r="AG5" i="5"/>
  <c r="AG4" i="5"/>
  <c r="AQ12" i="5"/>
  <c r="AQ11" i="5"/>
  <c r="AQ10" i="5"/>
  <c r="AQ9" i="5"/>
  <c r="AQ8" i="5"/>
  <c r="AQ7" i="5"/>
  <c r="AQ6" i="5"/>
  <c r="AQ5" i="5"/>
  <c r="AQ4" i="5"/>
  <c r="BA12" i="5"/>
  <c r="BA11" i="5"/>
  <c r="BA10" i="5"/>
  <c r="BA9" i="5"/>
  <c r="BA8" i="5"/>
  <c r="BA7" i="5"/>
  <c r="BA6" i="5"/>
  <c r="BA5" i="5"/>
  <c r="BA4" i="5"/>
  <c r="BP12" i="5"/>
  <c r="BP11" i="5"/>
  <c r="BP10" i="5"/>
  <c r="BP9" i="5"/>
  <c r="BP8" i="5"/>
  <c r="BP7" i="5"/>
  <c r="BP6" i="5"/>
  <c r="BP5" i="5"/>
  <c r="BP4" i="5"/>
  <c r="BF12" i="5"/>
  <c r="BF11" i="5"/>
  <c r="BF10" i="5"/>
  <c r="BF9" i="5"/>
  <c r="BF8" i="5"/>
  <c r="BF7" i="5"/>
  <c r="BF6" i="5"/>
  <c r="BF5" i="5"/>
  <c r="BF4" i="5"/>
  <c r="AV12" i="5"/>
  <c r="AV11" i="5"/>
  <c r="AV10" i="5"/>
  <c r="AV9" i="5"/>
  <c r="AV8" i="5"/>
  <c r="AV7" i="5"/>
  <c r="AV6" i="5"/>
  <c r="AV5" i="5"/>
  <c r="AV4" i="5"/>
  <c r="AL12" i="5"/>
  <c r="AL11" i="5"/>
  <c r="AL10" i="5"/>
  <c r="AL9" i="5"/>
  <c r="AL8" i="5"/>
  <c r="AL7" i="5"/>
  <c r="AL6" i="5"/>
  <c r="AL5" i="5"/>
  <c r="AL4" i="5"/>
  <c r="AB12" i="5"/>
  <c r="AB11" i="5"/>
  <c r="AB10" i="5"/>
  <c r="AB9" i="5"/>
  <c r="AB8" i="5"/>
  <c r="AB7" i="5"/>
  <c r="AB6" i="5"/>
  <c r="AB5" i="5"/>
  <c r="AB4" i="5"/>
  <c r="R6" i="5"/>
  <c r="R7" i="5"/>
  <c r="R8" i="5"/>
  <c r="R9" i="5"/>
  <c r="R10" i="5"/>
  <c r="R11" i="5"/>
  <c r="R12" i="5"/>
  <c r="R5" i="5"/>
  <c r="R4" i="5"/>
  <c r="BK12" i="5"/>
  <c r="BK11" i="5"/>
  <c r="BK10" i="5"/>
  <c r="BK9" i="5"/>
  <c r="BK8" i="5"/>
  <c r="BK7" i="5"/>
  <c r="BK6" i="5"/>
  <c r="BK5" i="5"/>
  <c r="BK4" i="5"/>
  <c r="D5" i="5" l="1"/>
  <c r="D6" i="5"/>
  <c r="D7" i="5"/>
  <c r="D8" i="5"/>
  <c r="D9" i="5"/>
  <c r="D10" i="5"/>
  <c r="D11" i="5"/>
  <c r="D12" i="5"/>
  <c r="D13" i="5"/>
  <c r="D4" i="5"/>
  <c r="E5" i="5"/>
  <c r="E6" i="5"/>
  <c r="E7" i="5"/>
  <c r="E8" i="5"/>
  <c r="E9" i="5"/>
  <c r="E10" i="5"/>
  <c r="E11" i="5"/>
  <c r="E12" i="5"/>
  <c r="E13" i="5"/>
  <c r="E4" i="5"/>
  <c r="C4" i="5"/>
  <c r="C5" i="5"/>
  <c r="C6" i="5"/>
  <c r="C7" i="5"/>
  <c r="C8" i="5"/>
  <c r="C9" i="5"/>
  <c r="C10" i="5"/>
  <c r="C11" i="5"/>
  <c r="C12" i="5"/>
  <c r="C13" i="5"/>
  <c r="F4" i="5" l="1"/>
  <c r="F5" i="5"/>
  <c r="F6" i="5"/>
  <c r="F7" i="5"/>
  <c r="F8" i="5"/>
  <c r="F9" i="5"/>
  <c r="F10" i="5"/>
  <c r="F11" i="5"/>
  <c r="F12" i="5"/>
  <c r="F13" i="5"/>
  <c r="H7" i="5" l="1"/>
  <c r="G7" i="5"/>
  <c r="H11" i="5"/>
  <c r="G11" i="5"/>
  <c r="H10" i="5"/>
  <c r="G10" i="5"/>
  <c r="H6" i="5"/>
  <c r="G6" i="5"/>
  <c r="H5" i="5"/>
  <c r="G5" i="5"/>
  <c r="H13" i="5"/>
  <c r="G13" i="5"/>
  <c r="H9" i="5"/>
  <c r="G9" i="5"/>
  <c r="H12" i="5"/>
  <c r="G12" i="5"/>
  <c r="H8" i="5"/>
  <c r="G8" i="5"/>
  <c r="H4" i="5"/>
  <c r="G4" i="5"/>
</calcChain>
</file>

<file path=xl/sharedStrings.xml><?xml version="1.0" encoding="utf-8"?>
<sst xmlns="http://schemas.openxmlformats.org/spreadsheetml/2006/main" count="160" uniqueCount="26">
  <si>
    <t>Об.склад запасов в целом:</t>
  </si>
  <si>
    <t>Период оборачиваемости:</t>
  </si>
  <si>
    <t>склад</t>
  </si>
  <si>
    <t>себестоим</t>
  </si>
  <si>
    <t>Встраиваемые</t>
  </si>
  <si>
    <t>продажа</t>
  </si>
  <si>
    <t>профит</t>
  </si>
  <si>
    <t>Продажи (себ) в год</t>
  </si>
  <si>
    <t>Коэффициент доходности</t>
  </si>
  <si>
    <t>Наценка</t>
  </si>
  <si>
    <t>наценка</t>
  </si>
  <si>
    <t>Наценка (ср)</t>
  </si>
  <si>
    <t>Срд Склад Ост. (себ)</t>
  </si>
  <si>
    <t>Сумма профита</t>
  </si>
  <si>
    <t>Регулярный ассортимент</t>
  </si>
  <si>
    <t>Весь ассортимент</t>
  </si>
  <si>
    <t>Номенклатура/номенклатурная группа</t>
  </si>
  <si>
    <t>Встраиваемые1</t>
  </si>
  <si>
    <t>Встраиваемые2</t>
  </si>
  <si>
    <t>Встраиваемые3</t>
  </si>
  <si>
    <t>Встраиваемые4</t>
  </si>
  <si>
    <t>Встраиваемые5</t>
  </si>
  <si>
    <t>Встраиваемые6</t>
  </si>
  <si>
    <t>Встраиваемые7</t>
  </si>
  <si>
    <t>Встраиваемые8</t>
  </si>
  <si>
    <t>Встраиваемые9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</si>
</sst>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19]yyyy\,\ mmm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1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9" fillId="0" borderId="0"/>
    <xf numFmtId="0" fontId="4" fillId="0" borderId="0"/>
    <xf numFmtId="9" fontId="5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0" fillId="0" borderId="0" xfId="0" applyFill="1"/>
    <xf numFmtId="3" fontId="7" fillId="4" borderId="1" xfId="1" applyNumberFormat="1" applyFont="1" applyFill="1" applyBorder="1" applyAlignment="1">
      <alignment horizontal="center"/>
    </xf>
    <xf numFmtId="3" fontId="7" fillId="0" borderId="1" xfId="1" applyNumberFormat="1" applyFont="1" applyBorder="1" applyAlignment="1">
      <alignment horizontal="center"/>
    </xf>
    <xf numFmtId="3" fontId="8" fillId="0" borderId="1" xfId="1" applyNumberFormat="1" applyFont="1" applyBorder="1" applyAlignment="1"/>
    <xf numFmtId="3" fontId="8" fillId="4" borderId="1" xfId="1" applyNumberFormat="1" applyFont="1" applyFill="1" applyBorder="1" applyAlignment="1"/>
    <xf numFmtId="3" fontId="8" fillId="3" borderId="1" xfId="1" applyNumberFormat="1" applyFont="1" applyFill="1" applyBorder="1" applyAlignment="1"/>
    <xf numFmtId="0" fontId="11" fillId="3" borderId="1" xfId="2" applyNumberFormat="1" applyFont="1" applyFill="1" applyBorder="1" applyAlignment="1">
      <alignment horizontal="left" vertical="top"/>
    </xf>
    <xf numFmtId="3" fontId="7" fillId="4" borderId="1" xfId="1" applyNumberFormat="1" applyFont="1" applyFill="1" applyBorder="1" applyAlignment="1"/>
    <xf numFmtId="3" fontId="7" fillId="3" borderId="1" xfId="1" applyNumberFormat="1" applyFont="1" applyFill="1" applyBorder="1" applyAlignment="1"/>
    <xf numFmtId="3" fontId="7" fillId="0" borderId="1" xfId="1" applyNumberFormat="1" applyFont="1" applyBorder="1" applyAlignment="1"/>
    <xf numFmtId="3" fontId="7" fillId="4" borderId="3" xfId="1" applyNumberFormat="1" applyFont="1" applyFill="1" applyBorder="1" applyAlignment="1">
      <alignment horizontal="center"/>
    </xf>
    <xf numFmtId="3" fontId="11" fillId="4" borderId="3" xfId="2" applyNumberFormat="1" applyFont="1" applyFill="1" applyBorder="1" applyAlignment="1">
      <alignment horizontal="right" vertical="top"/>
    </xf>
    <xf numFmtId="3" fontId="11" fillId="3" borderId="3" xfId="2" applyNumberFormat="1" applyFont="1" applyFill="1" applyBorder="1" applyAlignment="1">
      <alignment horizontal="right" vertical="top"/>
    </xf>
    <xf numFmtId="2" fontId="11" fillId="5" borderId="9" xfId="2" applyNumberFormat="1" applyFont="1" applyFill="1" applyBorder="1" applyAlignment="1">
      <alignment horizontal="center" vertical="top"/>
    </xf>
    <xf numFmtId="2" fontId="11" fillId="5" borderId="10" xfId="2" applyNumberFormat="1" applyFont="1" applyFill="1" applyBorder="1" applyAlignment="1">
      <alignment horizontal="center" vertical="top"/>
    </xf>
    <xf numFmtId="2" fontId="11" fillId="5" borderId="6" xfId="2" applyNumberFormat="1" applyFont="1" applyFill="1" applyBorder="1" applyAlignment="1">
      <alignment horizontal="center" vertical="top"/>
    </xf>
    <xf numFmtId="3" fontId="7" fillId="0" borderId="1" xfId="3" applyNumberFormat="1" applyFont="1" applyBorder="1" applyAlignment="1">
      <alignment horizontal="center"/>
    </xf>
    <xf numFmtId="3" fontId="7" fillId="4" borderId="1" xfId="3" applyNumberFormat="1" applyFont="1" applyFill="1" applyBorder="1" applyAlignment="1">
      <alignment horizontal="center"/>
    </xf>
    <xf numFmtId="3" fontId="7" fillId="0" borderId="1" xfId="3" applyNumberFormat="1" applyFont="1" applyBorder="1" applyAlignment="1">
      <alignment horizontal="center"/>
    </xf>
    <xf numFmtId="3" fontId="11" fillId="3" borderId="1" xfId="2" applyNumberFormat="1" applyFont="1" applyFill="1" applyBorder="1" applyAlignment="1">
      <alignment horizontal="right" vertical="top"/>
    </xf>
    <xf numFmtId="3" fontId="10" fillId="4" borderId="1" xfId="2" applyNumberFormat="1" applyFont="1" applyFill="1" applyBorder="1" applyAlignment="1">
      <alignment horizontal="right" vertical="top"/>
    </xf>
    <xf numFmtId="3" fontId="10" fillId="2" borderId="1" xfId="2" applyNumberFormat="1" applyFont="1" applyFill="1" applyBorder="1" applyAlignment="1">
      <alignment horizontal="right" vertical="top"/>
    </xf>
    <xf numFmtId="3" fontId="10" fillId="3" borderId="1" xfId="2" applyNumberFormat="1" applyFont="1" applyFill="1" applyBorder="1" applyAlignment="1">
      <alignment horizontal="right" vertical="top"/>
    </xf>
    <xf numFmtId="3" fontId="11" fillId="4" borderId="1" xfId="2" applyNumberFormat="1" applyFont="1" applyFill="1" applyBorder="1" applyAlignment="1">
      <alignment horizontal="right" vertical="top"/>
    </xf>
    <xf numFmtId="3" fontId="11" fillId="3" borderId="1" xfId="2" applyNumberFormat="1" applyFont="1" applyFill="1" applyBorder="1" applyAlignment="1">
      <alignment horizontal="right" vertical="top"/>
    </xf>
    <xf numFmtId="3" fontId="11" fillId="2" borderId="1" xfId="2" applyNumberFormat="1" applyFont="1" applyFill="1" applyBorder="1" applyAlignment="1">
      <alignment horizontal="right" vertical="top"/>
    </xf>
    <xf numFmtId="3" fontId="11" fillId="3" borderId="1" xfId="2" applyNumberFormat="1" applyFont="1" applyFill="1" applyBorder="1" applyAlignment="1">
      <alignment vertical="top"/>
    </xf>
    <xf numFmtId="3" fontId="11" fillId="2" borderId="1" xfId="2" applyNumberFormat="1" applyFont="1" applyFill="1" applyBorder="1" applyAlignment="1">
      <alignment vertical="top"/>
    </xf>
    <xf numFmtId="3" fontId="11" fillId="3" borderId="11" xfId="2" applyNumberFormat="1" applyFont="1" applyFill="1" applyBorder="1" applyAlignment="1">
      <alignment vertical="top"/>
    </xf>
    <xf numFmtId="3" fontId="11" fillId="2" borderId="11" xfId="2" applyNumberFormat="1" applyFont="1" applyFill="1" applyBorder="1" applyAlignment="1">
      <alignment vertical="top"/>
    </xf>
    <xf numFmtId="4" fontId="10" fillId="3" borderId="1" xfId="2" applyNumberFormat="1" applyFont="1" applyFill="1" applyBorder="1" applyAlignment="1">
      <alignment horizontal="right" vertical="top"/>
    </xf>
    <xf numFmtId="4" fontId="10" fillId="2" borderId="1" xfId="2" applyNumberFormat="1" applyFont="1" applyFill="1" applyBorder="1" applyAlignment="1">
      <alignment horizontal="right" vertical="top"/>
    </xf>
    <xf numFmtId="3" fontId="7" fillId="0" borderId="12" xfId="3" applyNumberFormat="1" applyFont="1" applyBorder="1" applyAlignment="1">
      <alignment horizontal="center"/>
    </xf>
    <xf numFmtId="9" fontId="0" fillId="0" borderId="0" xfId="4" applyFont="1" applyFill="1"/>
    <xf numFmtId="9" fontId="10" fillId="3" borderId="1" xfId="4" applyFont="1" applyFill="1" applyBorder="1" applyAlignment="1">
      <alignment horizontal="right" vertical="top"/>
    </xf>
    <xf numFmtId="4" fontId="7" fillId="4" borderId="1" xfId="3" applyNumberFormat="1" applyFont="1" applyFill="1" applyBorder="1" applyAlignment="1">
      <alignment horizontal="center"/>
    </xf>
    <xf numFmtId="4" fontId="10" fillId="4" borderId="1" xfId="2" applyNumberFormat="1" applyFont="1" applyFill="1" applyBorder="1" applyAlignment="1">
      <alignment horizontal="right" vertical="top"/>
    </xf>
    <xf numFmtId="9" fontId="10" fillId="4" borderId="1" xfId="4" applyFont="1" applyFill="1" applyBorder="1" applyAlignment="1">
      <alignment horizontal="right" vertical="top"/>
    </xf>
    <xf numFmtId="9" fontId="10" fillId="2" borderId="1" xfId="4" applyFont="1" applyFill="1" applyBorder="1" applyAlignment="1">
      <alignment horizontal="right" vertical="top"/>
    </xf>
    <xf numFmtId="1" fontId="11" fillId="5" borderId="1" xfId="4" applyNumberFormat="1" applyFont="1" applyFill="1" applyBorder="1" applyAlignment="1">
      <alignment horizontal="center" vertical="top"/>
    </xf>
    <xf numFmtId="0" fontId="0" fillId="0" borderId="0" xfId="0"/>
    <xf numFmtId="3" fontId="10" fillId="2" borderId="1" xfId="2" applyNumberFormat="1" applyFont="1" applyFill="1" applyBorder="1" applyAlignment="1">
      <alignment horizontal="right" vertical="top"/>
    </xf>
    <xf numFmtId="3" fontId="1" fillId="0" borderId="1" xfId="8" applyNumberFormat="1" applyFont="1" applyBorder="1" applyAlignment="1"/>
    <xf numFmtId="3" fontId="10" fillId="3" borderId="1" xfId="2" applyNumberFormat="1" applyFont="1" applyFill="1" applyBorder="1" applyAlignment="1">
      <alignment horizontal="right" vertical="top"/>
    </xf>
    <xf numFmtId="3" fontId="1" fillId="3" borderId="1" xfId="8" applyNumberFormat="1" applyFont="1" applyFill="1" applyBorder="1" applyAlignment="1"/>
    <xf numFmtId="0" fontId="11" fillId="3" borderId="1" xfId="2" applyNumberFormat="1" applyFont="1" applyFill="1" applyBorder="1" applyAlignment="1">
      <alignment horizontal="left" vertical="top"/>
    </xf>
    <xf numFmtId="2" fontId="10" fillId="3" borderId="1" xfId="2" applyNumberFormat="1" applyFont="1" applyFill="1" applyBorder="1" applyAlignment="1">
      <alignment horizontal="right" vertical="top"/>
    </xf>
    <xf numFmtId="164" fontId="6" fillId="0" borderId="1" xfId="8" applyNumberFormat="1" applyFont="1" applyBorder="1" applyAlignment="1">
      <alignment horizontal="center"/>
    </xf>
    <xf numFmtId="164" fontId="6" fillId="4" borderId="1" xfId="8" applyNumberFormat="1" applyFont="1" applyFill="1" applyBorder="1" applyAlignment="1">
      <alignment horizontal="center"/>
    </xf>
    <xf numFmtId="3" fontId="7" fillId="4" borderId="1" xfId="8" applyNumberFormat="1" applyFont="1" applyFill="1" applyBorder="1" applyAlignment="1">
      <alignment horizontal="center"/>
    </xf>
    <xf numFmtId="3" fontId="7" fillId="0" borderId="1" xfId="8" applyNumberFormat="1" applyFont="1" applyBorder="1" applyAlignment="1">
      <alignment horizontal="center"/>
    </xf>
    <xf numFmtId="3" fontId="10" fillId="4" borderId="1" xfId="2" applyNumberFormat="1" applyFont="1" applyFill="1" applyBorder="1" applyAlignment="1">
      <alignment horizontal="right" vertical="top"/>
    </xf>
    <xf numFmtId="3" fontId="1" fillId="4" borderId="1" xfId="8" applyNumberFormat="1" applyFont="1" applyFill="1" applyBorder="1" applyAlignment="1"/>
    <xf numFmtId="3" fontId="11" fillId="4" borderId="1" xfId="2" applyNumberFormat="1" applyFont="1" applyFill="1" applyBorder="1" applyAlignment="1">
      <alignment horizontal="right" vertical="top"/>
    </xf>
    <xf numFmtId="3" fontId="11" fillId="3" borderId="1" xfId="2" applyNumberFormat="1" applyFont="1" applyFill="1" applyBorder="1" applyAlignment="1">
      <alignment horizontal="right" vertical="top"/>
    </xf>
    <xf numFmtId="3" fontId="11" fillId="2" borderId="1" xfId="2" applyNumberFormat="1" applyFont="1" applyFill="1" applyBorder="1" applyAlignment="1">
      <alignment horizontal="right" vertical="top"/>
    </xf>
    <xf numFmtId="3" fontId="7" fillId="4" borderId="1" xfId="8" applyNumberFormat="1" applyFont="1" applyFill="1" applyBorder="1" applyAlignment="1"/>
    <xf numFmtId="3" fontId="7" fillId="3" borderId="1" xfId="8" applyNumberFormat="1" applyFont="1" applyFill="1" applyBorder="1" applyAlignment="1"/>
    <xf numFmtId="3" fontId="7" fillId="0" borderId="1" xfId="8" applyNumberFormat="1" applyFont="1" applyBorder="1" applyAlignment="1"/>
    <xf numFmtId="3" fontId="7" fillId="4" borderId="3" xfId="8" applyNumberFormat="1" applyFont="1" applyFill="1" applyBorder="1" applyAlignment="1">
      <alignment horizontal="center"/>
    </xf>
    <xf numFmtId="3" fontId="11" fillId="4" borderId="3" xfId="2" applyNumberFormat="1" applyFont="1" applyFill="1" applyBorder="1" applyAlignment="1">
      <alignment horizontal="right" vertical="top"/>
    </xf>
    <xf numFmtId="3" fontId="11" fillId="3" borderId="3" xfId="2" applyNumberFormat="1" applyFont="1" applyFill="1" applyBorder="1" applyAlignment="1">
      <alignment horizontal="right" vertical="top"/>
    </xf>
    <xf numFmtId="2" fontId="11" fillId="5" borderId="9" xfId="2" applyNumberFormat="1" applyFont="1" applyFill="1" applyBorder="1" applyAlignment="1">
      <alignment horizontal="center" vertical="top"/>
    </xf>
    <xf numFmtId="2" fontId="11" fillId="5" borderId="10" xfId="2" applyNumberFormat="1" applyFont="1" applyFill="1" applyBorder="1" applyAlignment="1">
      <alignment horizontal="center" vertical="top"/>
    </xf>
    <xf numFmtId="2" fontId="11" fillId="5" borderId="6" xfId="2" applyNumberFormat="1" applyFont="1" applyFill="1" applyBorder="1" applyAlignment="1">
      <alignment horizontal="center" vertical="top"/>
    </xf>
    <xf numFmtId="3" fontId="7" fillId="0" borderId="1" xfId="9" applyNumberFormat="1" applyFont="1" applyBorder="1" applyAlignment="1">
      <alignment horizontal="center"/>
    </xf>
    <xf numFmtId="3" fontId="7" fillId="4" borderId="1" xfId="9" applyNumberFormat="1" applyFont="1" applyFill="1" applyBorder="1" applyAlignment="1">
      <alignment horizontal="center"/>
    </xf>
    <xf numFmtId="1" fontId="11" fillId="5" borderId="1" xfId="2" applyNumberFormat="1" applyFont="1" applyFill="1" applyBorder="1" applyAlignment="1">
      <alignment horizontal="center" vertical="top"/>
    </xf>
    <xf numFmtId="0" fontId="11" fillId="3" borderId="1" xfId="2" applyNumberFormat="1" applyFont="1" applyFill="1" applyBorder="1" applyAlignment="1">
      <alignment horizontal="left" vertical="top"/>
    </xf>
    <xf numFmtId="164" fontId="6" fillId="0" borderId="5" xfId="8" applyNumberFormat="1" applyFont="1" applyBorder="1" applyAlignment="1">
      <alignment horizontal="center" wrapText="1"/>
    </xf>
    <xf numFmtId="164" fontId="6" fillId="0" borderId="6" xfId="8" applyNumberFormat="1" applyFont="1" applyBorder="1" applyAlignment="1">
      <alignment horizontal="center" wrapText="1"/>
    </xf>
    <xf numFmtId="0" fontId="6" fillId="0" borderId="5" xfId="8" applyNumberFormat="1" applyFont="1" applyBorder="1" applyAlignment="1">
      <alignment horizontal="center" wrapText="1"/>
    </xf>
    <xf numFmtId="0" fontId="6" fillId="0" borderId="6" xfId="8" applyNumberFormat="1" applyFont="1" applyBorder="1" applyAlignment="1">
      <alignment horizontal="center" wrapText="1"/>
    </xf>
    <xf numFmtId="164" fontId="6" fillId="0" borderId="5" xfId="8" applyNumberFormat="1" applyFont="1" applyBorder="1" applyAlignment="1">
      <alignment horizontal="center" vertical="center" wrapText="1"/>
    </xf>
    <xf numFmtId="164" fontId="6" fillId="0" borderId="6" xfId="8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164" fontId="6" fillId="5" borderId="5" xfId="8" applyNumberFormat="1" applyFont="1" applyFill="1" applyBorder="1" applyAlignment="1">
      <alignment horizontal="center" vertical="center" wrapText="1"/>
    </xf>
    <xf numFmtId="164" fontId="6" fillId="5" borderId="6" xfId="8" applyNumberFormat="1" applyFont="1" applyFill="1" applyBorder="1" applyAlignment="1">
      <alignment horizontal="center" vertical="center" wrapText="1"/>
    </xf>
    <xf numFmtId="164" fontId="6" fillId="4" borderId="1" xfId="8" applyNumberFormat="1" applyFont="1" applyFill="1" applyBorder="1" applyAlignment="1">
      <alignment horizontal="center"/>
    </xf>
    <xf numFmtId="164" fontId="6" fillId="0" borderId="1" xfId="8" applyNumberFormat="1" applyFont="1" applyBorder="1" applyAlignment="1">
      <alignment horizontal="center"/>
    </xf>
    <xf numFmtId="164" fontId="6" fillId="4" borderId="3" xfId="8" applyNumberFormat="1" applyFont="1" applyFill="1" applyBorder="1" applyAlignment="1">
      <alignment horizontal="center"/>
    </xf>
    <xf numFmtId="164" fontId="6" fillId="0" borderId="1" xfId="9" applyNumberFormat="1" applyFont="1" applyBorder="1" applyAlignment="1">
      <alignment horizontal="center"/>
    </xf>
    <xf numFmtId="164" fontId="6" fillId="4" borderId="1" xfId="9" applyNumberFormat="1" applyFont="1" applyFill="1" applyBorder="1" applyAlignment="1">
      <alignment horizontal="center"/>
    </xf>
    <xf numFmtId="164" fontId="6" fillId="5" borderId="7" xfId="8" applyNumberFormat="1" applyFont="1" applyFill="1" applyBorder="1" applyAlignment="1">
      <alignment horizontal="center" vertical="center" wrapText="1"/>
    </xf>
    <xf numFmtId="164" fontId="6" fillId="5" borderId="8" xfId="8" applyNumberFormat="1" applyFont="1" applyFill="1" applyBorder="1" applyAlignment="1">
      <alignment horizontal="center" vertical="center" wrapText="1"/>
    </xf>
    <xf numFmtId="164" fontId="6" fillId="5" borderId="7" xfId="1" applyNumberFormat="1" applyFont="1" applyFill="1" applyBorder="1" applyAlignment="1">
      <alignment horizontal="center" vertical="center" wrapText="1"/>
    </xf>
    <xf numFmtId="164" fontId="6" fillId="5" borderId="8" xfId="1" applyNumberFormat="1" applyFont="1" applyFill="1" applyBorder="1" applyAlignment="1">
      <alignment horizontal="center" vertical="center" wrapText="1"/>
    </xf>
    <xf numFmtId="164" fontId="6" fillId="5" borderId="5" xfId="1" applyNumberFormat="1" applyFont="1" applyFill="1" applyBorder="1" applyAlignment="1">
      <alignment horizontal="center" vertical="center" wrapText="1"/>
    </xf>
    <xf numFmtId="164" fontId="6" fillId="5" borderId="6" xfId="1" applyNumberFormat="1" applyFont="1" applyFill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center" wrapText="1"/>
    </xf>
    <xf numFmtId="164" fontId="6" fillId="0" borderId="6" xfId="1" applyNumberFormat="1" applyFont="1" applyBorder="1" applyAlignment="1">
      <alignment horizontal="center" wrapText="1"/>
    </xf>
    <xf numFmtId="0" fontId="6" fillId="0" borderId="5" xfId="1" applyNumberFormat="1" applyFont="1" applyBorder="1" applyAlignment="1">
      <alignment horizontal="center" wrapText="1"/>
    </xf>
    <xf numFmtId="0" fontId="6" fillId="0" borderId="6" xfId="1" applyNumberFormat="1" applyFont="1" applyBorder="1" applyAlignment="1">
      <alignment horizontal="center" wrapText="1"/>
    </xf>
    <xf numFmtId="164" fontId="6" fillId="0" borderId="5" xfId="1" applyNumberFormat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 wrapText="1"/>
    </xf>
    <xf numFmtId="164" fontId="6" fillId="4" borderId="8" xfId="1" applyNumberFormat="1" applyFont="1" applyFill="1" applyBorder="1" applyAlignment="1">
      <alignment horizontal="center"/>
    </xf>
    <xf numFmtId="164" fontId="6" fillId="4" borderId="13" xfId="1" applyNumberFormat="1" applyFont="1" applyFill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164" fontId="6" fillId="0" borderId="3" xfId="1" applyNumberFormat="1" applyFont="1" applyBorder="1" applyAlignment="1">
      <alignment horizontal="center"/>
    </xf>
    <xf numFmtId="164" fontId="6" fillId="0" borderId="2" xfId="3" applyNumberFormat="1" applyFont="1" applyBorder="1" applyAlignment="1">
      <alignment horizontal="center"/>
    </xf>
    <xf numFmtId="164" fontId="6" fillId="0" borderId="4" xfId="3" applyNumberFormat="1" applyFont="1" applyBorder="1" applyAlignment="1">
      <alignment horizontal="center"/>
    </xf>
    <xf numFmtId="164" fontId="6" fillId="0" borderId="3" xfId="3" applyNumberFormat="1" applyFont="1" applyBorder="1" applyAlignment="1">
      <alignment horizontal="center"/>
    </xf>
    <xf numFmtId="164" fontId="6" fillId="4" borderId="2" xfId="3" applyNumberFormat="1" applyFont="1" applyFill="1" applyBorder="1" applyAlignment="1">
      <alignment horizontal="center"/>
    </xf>
    <xf numFmtId="164" fontId="6" fillId="4" borderId="4" xfId="3" applyNumberFormat="1" applyFont="1" applyFill="1" applyBorder="1" applyAlignment="1">
      <alignment horizontal="center"/>
    </xf>
    <xf numFmtId="164" fontId="6" fillId="4" borderId="3" xfId="3" applyNumberFormat="1" applyFont="1" applyFill="1" applyBorder="1" applyAlignment="1">
      <alignment horizontal="center"/>
    </xf>
    <xf numFmtId="164" fontId="6" fillId="4" borderId="2" xfId="1" applyNumberFormat="1" applyFont="1" applyFill="1" applyBorder="1" applyAlignment="1">
      <alignment horizontal="center"/>
    </xf>
    <xf numFmtId="164" fontId="6" fillId="4" borderId="4" xfId="1" applyNumberFormat="1" applyFont="1" applyFill="1" applyBorder="1" applyAlignment="1">
      <alignment horizontal="center"/>
    </xf>
    <xf numFmtId="164" fontId="6" fillId="4" borderId="3" xfId="1" applyNumberFormat="1" applyFont="1" applyFill="1" applyBorder="1" applyAlignment="1">
      <alignment horizontal="center"/>
    </xf>
  </cellXfs>
  <cellStyles count="10">
    <cellStyle name="Обычный" xfId="0" builtinId="0"/>
    <cellStyle name="Обычный 2" xfId="1"/>
    <cellStyle name="Обычный 2 2" xfId="6"/>
    <cellStyle name="Обычный 2 3" xfId="8"/>
    <cellStyle name="Обычный 3" xfId="3"/>
    <cellStyle name="Обычный 3 2" xfId="7"/>
    <cellStyle name="Обычный 3 3" xfId="9"/>
    <cellStyle name="Обычный 4" xfId="5"/>
    <cellStyle name="Обычный_Лист2" xfId="2"/>
    <cellStyle name="Процентный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8"/>
  <sheetViews>
    <sheetView tabSelected="1" workbookViewId="0">
      <selection activeCell="A29" sqref="A29"/>
    </sheetView>
  </sheetViews>
  <sheetFormatPr defaultRowHeight="15" x14ac:dyDescent="0.25"/>
  <cols>
    <col min="1" max="1" width="16.85546875" customWidth="1"/>
    <col min="2" max="2" width="9.140625" customWidth="1"/>
    <col min="3" max="5" width="13.7109375" customWidth="1"/>
    <col min="6" max="6" width="17.85546875" style="1" customWidth="1"/>
    <col min="7" max="7" width="19.42578125" style="1" customWidth="1"/>
    <col min="8" max="8" width="15.140625" style="1" customWidth="1"/>
    <col min="9" max="23" width="9.7109375" style="1" customWidth="1"/>
    <col min="24" max="68" width="9.7109375" customWidth="1"/>
  </cols>
  <sheetData>
    <row r="1" spans="1:68" ht="18.75" x14ac:dyDescent="0.3">
      <c r="A1" s="76" t="s">
        <v>14</v>
      </c>
      <c r="B1" s="76"/>
      <c r="C1" s="76"/>
      <c r="D1" s="76"/>
      <c r="E1" s="76"/>
      <c r="F1" s="76"/>
      <c r="G1" s="76"/>
    </row>
    <row r="2" spans="1:68" ht="15.95" customHeight="1" x14ac:dyDescent="0.25">
      <c r="A2" s="92" t="s">
        <v>16</v>
      </c>
      <c r="B2" s="94" t="s">
        <v>11</v>
      </c>
      <c r="C2" s="90" t="s">
        <v>12</v>
      </c>
      <c r="D2" s="90" t="s">
        <v>13</v>
      </c>
      <c r="E2" s="90" t="s">
        <v>7</v>
      </c>
      <c r="F2" s="86" t="s">
        <v>0</v>
      </c>
      <c r="G2" s="88" t="s">
        <v>1</v>
      </c>
      <c r="H2" s="88" t="s">
        <v>8</v>
      </c>
      <c r="I2" s="101">
        <v>42675</v>
      </c>
      <c r="J2" s="102"/>
      <c r="K2" s="102"/>
      <c r="L2" s="102"/>
      <c r="M2" s="103"/>
      <c r="N2" s="104">
        <v>42705</v>
      </c>
      <c r="O2" s="105"/>
      <c r="P2" s="105"/>
      <c r="Q2" s="105"/>
      <c r="R2" s="106"/>
      <c r="S2" s="101">
        <v>42736</v>
      </c>
      <c r="T2" s="102"/>
      <c r="U2" s="102"/>
      <c r="V2" s="102"/>
      <c r="W2" s="103"/>
      <c r="X2" s="107">
        <v>42767</v>
      </c>
      <c r="Y2" s="108"/>
      <c r="Z2" s="108"/>
      <c r="AA2" s="108"/>
      <c r="AB2" s="109"/>
      <c r="AC2" s="98">
        <v>42795</v>
      </c>
      <c r="AD2" s="99"/>
      <c r="AE2" s="99"/>
      <c r="AF2" s="99"/>
      <c r="AG2" s="100"/>
      <c r="AH2" s="107">
        <v>42826</v>
      </c>
      <c r="AI2" s="108"/>
      <c r="AJ2" s="108"/>
      <c r="AK2" s="108"/>
      <c r="AL2" s="109"/>
      <c r="AM2" s="98">
        <v>42856</v>
      </c>
      <c r="AN2" s="99"/>
      <c r="AO2" s="99"/>
      <c r="AP2" s="99"/>
      <c r="AQ2" s="100"/>
      <c r="AR2" s="107">
        <v>42887</v>
      </c>
      <c r="AS2" s="108"/>
      <c r="AT2" s="108"/>
      <c r="AU2" s="108"/>
      <c r="AV2" s="109"/>
      <c r="AW2" s="98">
        <v>42917</v>
      </c>
      <c r="AX2" s="99"/>
      <c r="AY2" s="99"/>
      <c r="AZ2" s="99"/>
      <c r="BA2" s="100"/>
      <c r="BB2" s="107">
        <v>42948</v>
      </c>
      <c r="BC2" s="108"/>
      <c r="BD2" s="108"/>
      <c r="BE2" s="108"/>
      <c r="BF2" s="109"/>
      <c r="BG2" s="98">
        <v>42979</v>
      </c>
      <c r="BH2" s="99"/>
      <c r="BI2" s="99"/>
      <c r="BJ2" s="99"/>
      <c r="BK2" s="100"/>
      <c r="BL2" s="96">
        <v>43009</v>
      </c>
      <c r="BM2" s="97"/>
      <c r="BN2" s="97"/>
      <c r="BO2" s="97"/>
      <c r="BP2" s="97"/>
    </row>
    <row r="3" spans="1:68" ht="39" customHeight="1" x14ac:dyDescent="0.25">
      <c r="A3" s="93"/>
      <c r="B3" s="95" t="s">
        <v>9</v>
      </c>
      <c r="C3" s="91"/>
      <c r="D3" s="91"/>
      <c r="E3" s="91"/>
      <c r="F3" s="87"/>
      <c r="G3" s="89"/>
      <c r="H3" s="89"/>
      <c r="I3" s="19" t="s">
        <v>2</v>
      </c>
      <c r="J3" s="19" t="s">
        <v>5</v>
      </c>
      <c r="K3" s="19" t="s">
        <v>3</v>
      </c>
      <c r="L3" s="19" t="s">
        <v>6</v>
      </c>
      <c r="M3" s="19" t="s">
        <v>10</v>
      </c>
      <c r="N3" s="18" t="s">
        <v>2</v>
      </c>
      <c r="O3" s="18" t="s">
        <v>5</v>
      </c>
      <c r="P3" s="18" t="s">
        <v>3</v>
      </c>
      <c r="Q3" s="18" t="s">
        <v>6</v>
      </c>
      <c r="R3" s="36" t="s">
        <v>10</v>
      </c>
      <c r="S3" s="17" t="s">
        <v>2</v>
      </c>
      <c r="T3" s="17" t="s">
        <v>5</v>
      </c>
      <c r="U3" s="17" t="s">
        <v>3</v>
      </c>
      <c r="V3" s="19" t="s">
        <v>6</v>
      </c>
      <c r="W3" s="19" t="s">
        <v>10</v>
      </c>
      <c r="X3" s="11" t="s">
        <v>2</v>
      </c>
      <c r="Y3" s="2" t="s">
        <v>5</v>
      </c>
      <c r="Z3" s="2" t="s">
        <v>3</v>
      </c>
      <c r="AA3" s="2" t="s">
        <v>6</v>
      </c>
      <c r="AB3" s="36" t="s">
        <v>10</v>
      </c>
      <c r="AC3" s="3" t="s">
        <v>2</v>
      </c>
      <c r="AD3" s="3" t="s">
        <v>5</v>
      </c>
      <c r="AE3" s="3" t="s">
        <v>3</v>
      </c>
      <c r="AF3" s="3" t="s">
        <v>6</v>
      </c>
      <c r="AG3" s="19" t="s">
        <v>10</v>
      </c>
      <c r="AH3" s="2" t="s">
        <v>2</v>
      </c>
      <c r="AI3" s="2" t="s">
        <v>5</v>
      </c>
      <c r="AJ3" s="2" t="s">
        <v>3</v>
      </c>
      <c r="AK3" s="2" t="s">
        <v>6</v>
      </c>
      <c r="AL3" s="36" t="s">
        <v>10</v>
      </c>
      <c r="AM3" s="3" t="s">
        <v>2</v>
      </c>
      <c r="AN3" s="3" t="s">
        <v>5</v>
      </c>
      <c r="AO3" s="3" t="s">
        <v>3</v>
      </c>
      <c r="AP3" s="3" t="s">
        <v>6</v>
      </c>
      <c r="AQ3" s="19" t="s">
        <v>10</v>
      </c>
      <c r="AR3" s="2" t="s">
        <v>2</v>
      </c>
      <c r="AS3" s="2" t="s">
        <v>5</v>
      </c>
      <c r="AT3" s="2" t="s">
        <v>3</v>
      </c>
      <c r="AU3" s="2" t="s">
        <v>6</v>
      </c>
      <c r="AV3" s="36" t="s">
        <v>10</v>
      </c>
      <c r="AW3" s="3" t="s">
        <v>2</v>
      </c>
      <c r="AX3" s="3" t="s">
        <v>5</v>
      </c>
      <c r="AY3" s="3" t="s">
        <v>3</v>
      </c>
      <c r="AZ3" s="3" t="s">
        <v>6</v>
      </c>
      <c r="BA3" s="19" t="s">
        <v>10</v>
      </c>
      <c r="BB3" s="2" t="s">
        <v>2</v>
      </c>
      <c r="BC3" s="2" t="s">
        <v>5</v>
      </c>
      <c r="BD3" s="2" t="s">
        <v>3</v>
      </c>
      <c r="BE3" s="2" t="s">
        <v>6</v>
      </c>
      <c r="BF3" s="36" t="s">
        <v>10</v>
      </c>
      <c r="BG3" s="3" t="s">
        <v>2</v>
      </c>
      <c r="BH3" s="3" t="s">
        <v>5</v>
      </c>
      <c r="BI3" s="3" t="s">
        <v>3</v>
      </c>
      <c r="BJ3" s="3" t="s">
        <v>6</v>
      </c>
      <c r="BK3" s="19" t="s">
        <v>10</v>
      </c>
      <c r="BL3" s="2" t="s">
        <v>2</v>
      </c>
      <c r="BM3" s="2" t="s">
        <v>5</v>
      </c>
      <c r="BN3" s="2" t="s">
        <v>3</v>
      </c>
      <c r="BO3" s="2" t="s">
        <v>6</v>
      </c>
      <c r="BP3" s="36" t="s">
        <v>10</v>
      </c>
    </row>
    <row r="4" spans="1:68" x14ac:dyDescent="0.25">
      <c r="A4" s="7" t="s">
        <v>4</v>
      </c>
      <c r="B4" s="40">
        <v>56</v>
      </c>
      <c r="C4" s="20">
        <f t="shared" ref="C4:C13" si="0">(X4+AC4+AH4+AM4+AR4+AW4+BB4+BG4+BL4+I4+N4+S4)/12</f>
        <v>786138.25</v>
      </c>
      <c r="D4" s="20">
        <f t="shared" ref="D4:D13" si="1">AA4+AF4+AK4+AP4+AU4+AZ4+BE4+BJ4+BO4+L4+Q4+V4</f>
        <v>372060</v>
      </c>
      <c r="E4" s="20">
        <f t="shared" ref="E4:E13" si="2">Z4+AE4+AJ4+AO4+AT4+AY4+BD4+BI4+BN4+U4+P4+K4</f>
        <v>665397</v>
      </c>
      <c r="F4" s="14">
        <f t="shared" ref="F4:F13" si="3">E4/C4</f>
        <v>0.84641219276634871</v>
      </c>
      <c r="G4" s="15">
        <f>12/F4</f>
        <v>14.177489528807614</v>
      </c>
      <c r="H4" s="14">
        <f t="shared" ref="H4:H13" si="4">F4*B4</f>
        <v>47.399082794915529</v>
      </c>
      <c r="I4" s="29">
        <v>641193</v>
      </c>
      <c r="J4" s="27">
        <v>111147</v>
      </c>
      <c r="K4" s="23">
        <v>74437</v>
      </c>
      <c r="L4" s="23">
        <v>36710</v>
      </c>
      <c r="M4" s="35">
        <f>(J4-K4)/K4</f>
        <v>0.49316871985706034</v>
      </c>
      <c r="N4" s="25">
        <v>750047</v>
      </c>
      <c r="O4" s="23">
        <v>135840</v>
      </c>
      <c r="P4" s="23">
        <v>88913</v>
      </c>
      <c r="Q4" s="23">
        <v>46928</v>
      </c>
      <c r="R4" s="35">
        <f>(O4-P4)/P4</f>
        <v>0.52778558815921184</v>
      </c>
      <c r="S4" s="25">
        <v>738013</v>
      </c>
      <c r="T4" s="23">
        <v>80786</v>
      </c>
      <c r="U4" s="23">
        <v>53712</v>
      </c>
      <c r="V4" s="31">
        <v>27075</v>
      </c>
      <c r="W4" s="35">
        <f>(T4-U4)/U4</f>
        <v>0.50405868334822757</v>
      </c>
      <c r="X4" s="13">
        <v>827189</v>
      </c>
      <c r="Y4" s="23">
        <v>75685</v>
      </c>
      <c r="Z4" s="23">
        <v>50143</v>
      </c>
      <c r="AA4" s="23">
        <v>25541</v>
      </c>
      <c r="AB4" s="35">
        <f>(Y4-Z4)/Z4</f>
        <v>0.50938316415052953</v>
      </c>
      <c r="AC4" s="25">
        <v>971994</v>
      </c>
      <c r="AD4" s="23">
        <v>102788</v>
      </c>
      <c r="AE4" s="23">
        <v>64083</v>
      </c>
      <c r="AF4" s="23">
        <v>38705</v>
      </c>
      <c r="AG4" s="35">
        <f>(AD4-AE4)/AE4</f>
        <v>0.60398233540876678</v>
      </c>
      <c r="AH4" s="25">
        <v>908281</v>
      </c>
      <c r="AI4" s="23">
        <v>90240</v>
      </c>
      <c r="AJ4" s="23">
        <v>56381</v>
      </c>
      <c r="AK4" s="23">
        <v>33859</v>
      </c>
      <c r="AL4" s="35">
        <f>(AI4-AJ4)/AJ4</f>
        <v>0.60053918873379331</v>
      </c>
      <c r="AM4" s="25">
        <v>862261</v>
      </c>
      <c r="AN4" s="23">
        <v>76870</v>
      </c>
      <c r="AO4" s="23">
        <v>49691</v>
      </c>
      <c r="AP4" s="23">
        <v>27180</v>
      </c>
      <c r="AQ4" s="35">
        <f>(AN4-AO4)/AO4</f>
        <v>0.54696021412328188</v>
      </c>
      <c r="AR4" s="25">
        <v>815319</v>
      </c>
      <c r="AS4" s="23">
        <v>76503</v>
      </c>
      <c r="AT4" s="23">
        <v>48568</v>
      </c>
      <c r="AU4" s="23">
        <v>27935</v>
      </c>
      <c r="AV4" s="35">
        <f>(AS4-AT4)/AT4</f>
        <v>0.57517295338494479</v>
      </c>
      <c r="AW4" s="25">
        <v>781647</v>
      </c>
      <c r="AX4" s="6">
        <v>58156</v>
      </c>
      <c r="AY4" s="6">
        <v>36555</v>
      </c>
      <c r="AZ4" s="6">
        <v>21601</v>
      </c>
      <c r="BA4" s="35">
        <f>(AX4-AY4)/AY4</f>
        <v>0.59091779510326903</v>
      </c>
      <c r="BB4" s="9">
        <v>756852</v>
      </c>
      <c r="BC4" s="6">
        <v>90097</v>
      </c>
      <c r="BD4" s="6">
        <v>57006</v>
      </c>
      <c r="BE4" s="6">
        <v>33091</v>
      </c>
      <c r="BF4" s="35">
        <f>(BC4-BD4)/BD4</f>
        <v>0.58048275620110168</v>
      </c>
      <c r="BG4" s="9">
        <v>714103</v>
      </c>
      <c r="BH4" s="6">
        <v>83783</v>
      </c>
      <c r="BI4" s="6">
        <v>51461</v>
      </c>
      <c r="BJ4" s="6">
        <v>32322</v>
      </c>
      <c r="BK4" s="35">
        <f>(BH4-BI4)/BI4</f>
        <v>0.62808728940362601</v>
      </c>
      <c r="BL4" s="9">
        <v>666760</v>
      </c>
      <c r="BM4" s="6">
        <v>55560</v>
      </c>
      <c r="BN4" s="6">
        <v>34447</v>
      </c>
      <c r="BO4" s="6">
        <v>21113</v>
      </c>
      <c r="BP4" s="35">
        <f>(BM4-BN4)/BN4</f>
        <v>0.61291259035619938</v>
      </c>
    </row>
    <row r="5" spans="1:68" x14ac:dyDescent="0.25">
      <c r="A5" s="69" t="s">
        <v>17</v>
      </c>
      <c r="B5" s="40">
        <v>67</v>
      </c>
      <c r="C5" s="20">
        <f t="shared" si="0"/>
        <v>8072.5</v>
      </c>
      <c r="D5" s="20">
        <f t="shared" si="1"/>
        <v>21277</v>
      </c>
      <c r="E5" s="20">
        <f t="shared" si="2"/>
        <v>33482</v>
      </c>
      <c r="F5" s="14">
        <f t="shared" si="3"/>
        <v>4.1476618148033451</v>
      </c>
      <c r="G5" s="15">
        <f t="shared" ref="G5:G13" si="5">12/F5</f>
        <v>2.893196344304402</v>
      </c>
      <c r="H5" s="14">
        <f t="shared" si="4"/>
        <v>277.89334159182414</v>
      </c>
      <c r="I5" s="30">
        <v>4020</v>
      </c>
      <c r="J5" s="28">
        <v>4128</v>
      </c>
      <c r="K5" s="22">
        <v>2490</v>
      </c>
      <c r="L5" s="22">
        <v>1637</v>
      </c>
      <c r="M5" s="39">
        <f t="shared" ref="M5:M12" si="6">(J5-K5)/K5</f>
        <v>0.65783132530120481</v>
      </c>
      <c r="N5" s="24">
        <v>3718</v>
      </c>
      <c r="O5" s="21">
        <v>2007</v>
      </c>
      <c r="P5" s="21">
        <v>1224</v>
      </c>
      <c r="Q5" s="21">
        <v>784</v>
      </c>
      <c r="R5" s="38">
        <f>(O5-P5)/P5</f>
        <v>0.63970588235294112</v>
      </c>
      <c r="S5" s="26">
        <v>2531</v>
      </c>
      <c r="T5" s="22">
        <v>4045</v>
      </c>
      <c r="U5" s="22">
        <v>2489</v>
      </c>
      <c r="V5" s="32">
        <v>1556</v>
      </c>
      <c r="W5" s="39">
        <f t="shared" ref="W5:W12" si="7">(T5-U5)/U5</f>
        <v>0.62515066291683408</v>
      </c>
      <c r="X5" s="12">
        <v>3342</v>
      </c>
      <c r="Y5" s="21">
        <v>2879</v>
      </c>
      <c r="Z5" s="21">
        <v>1736</v>
      </c>
      <c r="AA5" s="21">
        <v>1143</v>
      </c>
      <c r="AB5" s="38">
        <f>(Y5-Z5)/Z5</f>
        <v>0.65841013824884798</v>
      </c>
      <c r="AC5" s="26">
        <v>11363</v>
      </c>
      <c r="AD5" s="22">
        <v>5694</v>
      </c>
      <c r="AE5" s="22">
        <v>3599</v>
      </c>
      <c r="AF5" s="22">
        <v>2095</v>
      </c>
      <c r="AG5" s="39">
        <f t="shared" ref="AG5:AG12" si="8">(AD5-AE5)/AE5</f>
        <v>0.58210614059460963</v>
      </c>
      <c r="AH5" s="24">
        <v>14238</v>
      </c>
      <c r="AI5" s="21">
        <v>4932</v>
      </c>
      <c r="AJ5" s="21">
        <v>3011</v>
      </c>
      <c r="AK5" s="21">
        <v>1921</v>
      </c>
      <c r="AL5" s="38">
        <f>(AI5-AJ5)/AJ5</f>
        <v>0.63799402191962806</v>
      </c>
      <c r="AM5" s="26">
        <v>11220</v>
      </c>
      <c r="AN5" s="22">
        <v>3835</v>
      </c>
      <c r="AO5" s="22">
        <v>2494</v>
      </c>
      <c r="AP5" s="22">
        <v>1341</v>
      </c>
      <c r="AQ5" s="39">
        <f t="shared" ref="AQ5:AQ12" si="9">(AN5-AO5)/AO5</f>
        <v>0.53769045709703289</v>
      </c>
      <c r="AR5" s="24">
        <v>8614</v>
      </c>
      <c r="AS5" s="21">
        <v>3236</v>
      </c>
      <c r="AT5" s="21">
        <v>1938</v>
      </c>
      <c r="AU5" s="21">
        <v>1298</v>
      </c>
      <c r="AV5" s="38">
        <f>(AS5-AT5)/AT5</f>
        <v>0.66976264189886481</v>
      </c>
      <c r="AW5" s="26">
        <v>6783</v>
      </c>
      <c r="AX5" s="4">
        <v>2047</v>
      </c>
      <c r="AY5" s="4">
        <v>1010</v>
      </c>
      <c r="AZ5" s="4">
        <v>1037</v>
      </c>
      <c r="BA5" s="39">
        <f t="shared" ref="BA5:BA12" si="10">(AX5-AY5)/AY5</f>
        <v>1.0267326732673268</v>
      </c>
      <c r="BB5" s="8">
        <v>10540</v>
      </c>
      <c r="BC5" s="5">
        <v>12117</v>
      </c>
      <c r="BD5" s="5">
        <v>7793</v>
      </c>
      <c r="BE5" s="5">
        <v>4324</v>
      </c>
      <c r="BF5" s="38">
        <f>(BC5-BD5)/BD5</f>
        <v>0.55485692287950727</v>
      </c>
      <c r="BG5" s="10">
        <v>11550</v>
      </c>
      <c r="BH5" s="4">
        <v>5033</v>
      </c>
      <c r="BI5" s="4">
        <v>2747</v>
      </c>
      <c r="BJ5" s="4">
        <v>2286</v>
      </c>
      <c r="BK5" s="39">
        <f t="shared" ref="BK5:BK12" si="11">(BH5-BI5)/BI5</f>
        <v>0.8321805606115763</v>
      </c>
      <c r="BL5" s="8">
        <v>8951</v>
      </c>
      <c r="BM5" s="5">
        <v>4806</v>
      </c>
      <c r="BN5" s="5">
        <v>2951</v>
      </c>
      <c r="BO5" s="5">
        <v>1855</v>
      </c>
      <c r="BP5" s="38">
        <f>(BM5-BN5)/BN5</f>
        <v>0.62860047441545241</v>
      </c>
    </row>
    <row r="6" spans="1:68" x14ac:dyDescent="0.25">
      <c r="A6" s="69" t="s">
        <v>18</v>
      </c>
      <c r="B6" s="40">
        <v>58</v>
      </c>
      <c r="C6" s="20">
        <f t="shared" si="0"/>
        <v>39438.333333333336</v>
      </c>
      <c r="D6" s="20">
        <f t="shared" si="1"/>
        <v>24508</v>
      </c>
      <c r="E6" s="20">
        <f t="shared" si="2"/>
        <v>43025</v>
      </c>
      <c r="F6" s="14">
        <f t="shared" si="3"/>
        <v>1.0909436673287409</v>
      </c>
      <c r="G6" s="15">
        <f t="shared" si="5"/>
        <v>10.999651365485185</v>
      </c>
      <c r="H6" s="14">
        <f t="shared" si="4"/>
        <v>63.274732705066974</v>
      </c>
      <c r="I6" s="29">
        <v>34280</v>
      </c>
      <c r="J6" s="27">
        <v>6400</v>
      </c>
      <c r="K6" s="23">
        <v>4661</v>
      </c>
      <c r="L6" s="23">
        <v>1739</v>
      </c>
      <c r="M6" s="35">
        <f t="shared" si="6"/>
        <v>0.37309590216691696</v>
      </c>
      <c r="N6" s="25">
        <v>35800</v>
      </c>
      <c r="O6" s="23">
        <v>6785</v>
      </c>
      <c r="P6" s="23">
        <v>4660</v>
      </c>
      <c r="Q6" s="23">
        <v>2125</v>
      </c>
      <c r="R6" s="35">
        <f t="shared" ref="R6:R12" si="12">(O6-P6)/P6</f>
        <v>0.45600858369098712</v>
      </c>
      <c r="S6" s="25">
        <v>44502</v>
      </c>
      <c r="T6" s="23">
        <v>5941</v>
      </c>
      <c r="U6" s="23">
        <v>4219</v>
      </c>
      <c r="V6" s="31">
        <v>1721</v>
      </c>
      <c r="W6" s="35">
        <f t="shared" si="7"/>
        <v>0.40815359089831715</v>
      </c>
      <c r="X6" s="13">
        <v>44051</v>
      </c>
      <c r="Y6" s="23">
        <v>4169</v>
      </c>
      <c r="Z6" s="23">
        <v>2807</v>
      </c>
      <c r="AA6" s="23">
        <v>1362</v>
      </c>
      <c r="AB6" s="35">
        <f t="shared" ref="AB6:AB12" si="13">(Y6-Z6)/Z6</f>
        <v>0.48521553259707872</v>
      </c>
      <c r="AC6" s="25">
        <v>43852</v>
      </c>
      <c r="AD6" s="23">
        <v>5926</v>
      </c>
      <c r="AE6" s="23">
        <v>3680</v>
      </c>
      <c r="AF6" s="23">
        <v>2246</v>
      </c>
      <c r="AG6" s="35">
        <f t="shared" si="8"/>
        <v>0.61032608695652169</v>
      </c>
      <c r="AH6" s="25">
        <v>40118</v>
      </c>
      <c r="AI6" s="23">
        <v>3804</v>
      </c>
      <c r="AJ6" s="23">
        <v>2402</v>
      </c>
      <c r="AK6" s="23">
        <v>1402</v>
      </c>
      <c r="AL6" s="35">
        <f t="shared" ref="AL6:AL12" si="14">(AI6-AJ6)/AJ6</f>
        <v>0.58368026644462945</v>
      </c>
      <c r="AM6" s="25">
        <v>37792</v>
      </c>
      <c r="AN6" s="23">
        <v>2797</v>
      </c>
      <c r="AO6" s="23">
        <v>1656</v>
      </c>
      <c r="AP6" s="23">
        <v>1141</v>
      </c>
      <c r="AQ6" s="35">
        <f t="shared" si="9"/>
        <v>0.68900966183574874</v>
      </c>
      <c r="AR6" s="25">
        <v>35632</v>
      </c>
      <c r="AS6" s="23">
        <v>5242</v>
      </c>
      <c r="AT6" s="23">
        <v>3105</v>
      </c>
      <c r="AU6" s="23">
        <v>2137</v>
      </c>
      <c r="AV6" s="35">
        <f t="shared" ref="AV6:AV12" si="15">(AS6-AT6)/AT6</f>
        <v>0.68824476650563604</v>
      </c>
      <c r="AW6" s="25">
        <v>39361</v>
      </c>
      <c r="AX6" s="6">
        <v>7492</v>
      </c>
      <c r="AY6" s="6">
        <v>4428</v>
      </c>
      <c r="AZ6" s="6">
        <v>3063</v>
      </c>
      <c r="BA6" s="35">
        <f t="shared" si="10"/>
        <v>0.69196025293586272</v>
      </c>
      <c r="BB6" s="9">
        <v>34896</v>
      </c>
      <c r="BC6" s="6">
        <v>6745</v>
      </c>
      <c r="BD6" s="6">
        <v>4022</v>
      </c>
      <c r="BE6" s="6">
        <v>2723</v>
      </c>
      <c r="BF6" s="35">
        <f t="shared" ref="BF6:BF12" si="16">(BC6-BD6)/BD6</f>
        <v>0.67702635504724018</v>
      </c>
      <c r="BG6" s="9">
        <v>43547</v>
      </c>
      <c r="BH6" s="6">
        <v>7755</v>
      </c>
      <c r="BI6" s="6">
        <v>4587</v>
      </c>
      <c r="BJ6" s="6">
        <v>3168</v>
      </c>
      <c r="BK6" s="35">
        <f t="shared" si="11"/>
        <v>0.69064748201438853</v>
      </c>
      <c r="BL6" s="9">
        <v>39429</v>
      </c>
      <c r="BM6" s="6">
        <v>4478</v>
      </c>
      <c r="BN6" s="6">
        <v>2798</v>
      </c>
      <c r="BO6" s="6">
        <v>1681</v>
      </c>
      <c r="BP6" s="35">
        <f t="shared" ref="BP6:BP12" si="17">(BM6-BN6)/BN6</f>
        <v>0.60042887776983556</v>
      </c>
    </row>
    <row r="7" spans="1:68" x14ac:dyDescent="0.25">
      <c r="A7" s="69" t="s">
        <v>19</v>
      </c>
      <c r="B7" s="40">
        <v>142</v>
      </c>
      <c r="C7" s="20">
        <f t="shared" si="0"/>
        <v>67517.666666666672</v>
      </c>
      <c r="D7" s="20">
        <f t="shared" si="1"/>
        <v>474993</v>
      </c>
      <c r="E7" s="20">
        <f t="shared" si="2"/>
        <v>332980</v>
      </c>
      <c r="F7" s="14">
        <f t="shared" si="3"/>
        <v>4.9317462590038161</v>
      </c>
      <c r="G7" s="15">
        <f t="shared" si="5"/>
        <v>2.433215208120608</v>
      </c>
      <c r="H7" s="14">
        <f t="shared" si="4"/>
        <v>700.30796877854186</v>
      </c>
      <c r="I7" s="30">
        <v>16579</v>
      </c>
      <c r="J7" s="28">
        <v>70280</v>
      </c>
      <c r="K7" s="22">
        <v>30266</v>
      </c>
      <c r="L7" s="22">
        <v>40014</v>
      </c>
      <c r="M7" s="39">
        <f t="shared" si="6"/>
        <v>1.3220775788012953</v>
      </c>
      <c r="N7" s="24">
        <v>26240</v>
      </c>
      <c r="O7" s="21">
        <v>37303</v>
      </c>
      <c r="P7" s="21">
        <v>16336</v>
      </c>
      <c r="Q7" s="21">
        <v>20967</v>
      </c>
      <c r="R7" s="38">
        <f t="shared" si="12"/>
        <v>1.2834843290891282</v>
      </c>
      <c r="S7" s="26">
        <v>11029</v>
      </c>
      <c r="T7" s="22">
        <v>54957</v>
      </c>
      <c r="U7" s="22">
        <v>24230</v>
      </c>
      <c r="V7" s="32">
        <v>30727</v>
      </c>
      <c r="W7" s="39">
        <f t="shared" si="7"/>
        <v>1.2681386710689229</v>
      </c>
      <c r="X7" s="12">
        <v>26110</v>
      </c>
      <c r="Y7" s="21">
        <v>47626</v>
      </c>
      <c r="Z7" s="21">
        <v>20384</v>
      </c>
      <c r="AA7" s="21">
        <v>27241</v>
      </c>
      <c r="AB7" s="38">
        <f t="shared" si="13"/>
        <v>1.3364403453689169</v>
      </c>
      <c r="AC7" s="26">
        <v>173594</v>
      </c>
      <c r="AD7" s="22">
        <v>94948</v>
      </c>
      <c r="AE7" s="22">
        <v>39374</v>
      </c>
      <c r="AF7" s="22">
        <v>55574</v>
      </c>
      <c r="AG7" s="39">
        <f t="shared" si="8"/>
        <v>1.411439020673541</v>
      </c>
      <c r="AH7" s="24">
        <v>134619</v>
      </c>
      <c r="AI7" s="21">
        <v>84372</v>
      </c>
      <c r="AJ7" s="21">
        <v>33185</v>
      </c>
      <c r="AK7" s="21">
        <v>51187</v>
      </c>
      <c r="AL7" s="38">
        <f t="shared" si="14"/>
        <v>1.5424740093415701</v>
      </c>
      <c r="AM7" s="26">
        <v>101463</v>
      </c>
      <c r="AN7" s="22">
        <v>80028</v>
      </c>
      <c r="AO7" s="22">
        <v>32440</v>
      </c>
      <c r="AP7" s="22">
        <v>47588</v>
      </c>
      <c r="AQ7" s="39">
        <f t="shared" si="9"/>
        <v>1.4669543773119604</v>
      </c>
      <c r="AR7" s="24">
        <v>68048</v>
      </c>
      <c r="AS7" s="21">
        <v>57000</v>
      </c>
      <c r="AT7" s="21">
        <v>21908</v>
      </c>
      <c r="AU7" s="21">
        <v>35092</v>
      </c>
      <c r="AV7" s="38">
        <f t="shared" si="15"/>
        <v>1.6017893007120687</v>
      </c>
      <c r="AW7" s="26">
        <v>48847</v>
      </c>
      <c r="AX7" s="4">
        <v>46337</v>
      </c>
      <c r="AY7" s="4">
        <v>18455</v>
      </c>
      <c r="AZ7" s="4">
        <v>27882</v>
      </c>
      <c r="BA7" s="39">
        <f t="shared" si="10"/>
        <v>1.5108100785694933</v>
      </c>
      <c r="BB7" s="8">
        <v>28575</v>
      </c>
      <c r="BC7" s="5">
        <v>105849</v>
      </c>
      <c r="BD7" s="5">
        <v>44102</v>
      </c>
      <c r="BE7" s="5">
        <v>61747</v>
      </c>
      <c r="BF7" s="38">
        <f t="shared" si="16"/>
        <v>1.400095233776246</v>
      </c>
      <c r="BG7" s="10">
        <v>97935</v>
      </c>
      <c r="BH7" s="4">
        <v>60396</v>
      </c>
      <c r="BI7" s="4">
        <v>23926</v>
      </c>
      <c r="BJ7" s="4">
        <v>36469</v>
      </c>
      <c r="BK7" s="39">
        <f t="shared" si="11"/>
        <v>1.5242832065535401</v>
      </c>
      <c r="BL7" s="8">
        <v>77173</v>
      </c>
      <c r="BM7" s="5">
        <v>68879</v>
      </c>
      <c r="BN7" s="5">
        <v>28374</v>
      </c>
      <c r="BO7" s="5">
        <v>40505</v>
      </c>
      <c r="BP7" s="38">
        <f t="shared" si="17"/>
        <v>1.4275392965390852</v>
      </c>
    </row>
    <row r="8" spans="1:68" x14ac:dyDescent="0.25">
      <c r="A8" s="69" t="s">
        <v>20</v>
      </c>
      <c r="B8" s="40">
        <v>57</v>
      </c>
      <c r="C8" s="20">
        <f t="shared" si="0"/>
        <v>236742.91666666666</v>
      </c>
      <c r="D8" s="20">
        <f t="shared" si="1"/>
        <v>168368</v>
      </c>
      <c r="E8" s="20">
        <f t="shared" si="2"/>
        <v>297617</v>
      </c>
      <c r="F8" s="14">
        <f t="shared" si="3"/>
        <v>1.2571315931662863</v>
      </c>
      <c r="G8" s="15">
        <f t="shared" si="5"/>
        <v>9.5455400733157045</v>
      </c>
      <c r="H8" s="14">
        <f t="shared" si="4"/>
        <v>71.65650081047832</v>
      </c>
      <c r="I8" s="29">
        <v>143169</v>
      </c>
      <c r="J8" s="27">
        <v>35024</v>
      </c>
      <c r="K8" s="23">
        <v>22423</v>
      </c>
      <c r="L8" s="23">
        <v>12602</v>
      </c>
      <c r="M8" s="35">
        <f t="shared" si="6"/>
        <v>0.56196762253043753</v>
      </c>
      <c r="N8" s="25">
        <v>215243</v>
      </c>
      <c r="O8" s="23">
        <v>40987</v>
      </c>
      <c r="P8" s="23">
        <v>26256</v>
      </c>
      <c r="Q8" s="23">
        <v>14732</v>
      </c>
      <c r="R8" s="35">
        <f t="shared" si="12"/>
        <v>0.56105271176112126</v>
      </c>
      <c r="S8" s="25">
        <v>207397</v>
      </c>
      <c r="T8" s="23">
        <v>22574</v>
      </c>
      <c r="U8" s="23">
        <v>14527</v>
      </c>
      <c r="V8" s="31">
        <v>8047</v>
      </c>
      <c r="W8" s="35">
        <f t="shared" si="7"/>
        <v>0.55393405383079786</v>
      </c>
      <c r="X8" s="13">
        <v>197060</v>
      </c>
      <c r="Y8" s="23">
        <v>30460</v>
      </c>
      <c r="Z8" s="23">
        <v>18155</v>
      </c>
      <c r="AA8" s="23">
        <v>12305</v>
      </c>
      <c r="AB8" s="35">
        <f t="shared" si="13"/>
        <v>0.67777471770862019</v>
      </c>
      <c r="AC8" s="25">
        <v>289603</v>
      </c>
      <c r="AD8" s="23">
        <v>37925</v>
      </c>
      <c r="AE8" s="23">
        <v>23290</v>
      </c>
      <c r="AF8" s="23">
        <v>14635</v>
      </c>
      <c r="AG8" s="35">
        <f t="shared" si="8"/>
        <v>0.62838127951910694</v>
      </c>
      <c r="AH8" s="25">
        <v>266648</v>
      </c>
      <c r="AI8" s="23">
        <v>35192</v>
      </c>
      <c r="AJ8" s="23">
        <v>21523</v>
      </c>
      <c r="AK8" s="23">
        <v>13669</v>
      </c>
      <c r="AL8" s="35">
        <f t="shared" si="14"/>
        <v>0.63508804534683827</v>
      </c>
      <c r="AM8" s="25">
        <v>292745</v>
      </c>
      <c r="AN8" s="23">
        <v>34456</v>
      </c>
      <c r="AO8" s="23">
        <v>24543</v>
      </c>
      <c r="AP8" s="23">
        <v>9914</v>
      </c>
      <c r="AQ8" s="35">
        <f t="shared" si="9"/>
        <v>0.4039033532982928</v>
      </c>
      <c r="AR8" s="25">
        <v>266923</v>
      </c>
      <c r="AS8" s="23">
        <v>36373</v>
      </c>
      <c r="AT8" s="23">
        <v>23806</v>
      </c>
      <c r="AU8" s="23">
        <v>12567</v>
      </c>
      <c r="AV8" s="35">
        <f t="shared" si="15"/>
        <v>0.52789212803494923</v>
      </c>
      <c r="AW8" s="25">
        <v>264083</v>
      </c>
      <c r="AX8" s="6">
        <v>40430</v>
      </c>
      <c r="AY8" s="6">
        <v>26336</v>
      </c>
      <c r="AZ8" s="6">
        <v>14094</v>
      </c>
      <c r="BA8" s="35">
        <f t="shared" si="10"/>
        <v>0.53516099635479952</v>
      </c>
      <c r="BB8" s="9">
        <v>253748</v>
      </c>
      <c r="BC8" s="6">
        <v>69397</v>
      </c>
      <c r="BD8" s="6">
        <v>44835</v>
      </c>
      <c r="BE8" s="6">
        <v>24562</v>
      </c>
      <c r="BF8" s="35">
        <f t="shared" si="16"/>
        <v>0.54783093565294971</v>
      </c>
      <c r="BG8" s="9">
        <v>231910</v>
      </c>
      <c r="BH8" s="6">
        <v>45511</v>
      </c>
      <c r="BI8" s="6">
        <v>27694</v>
      </c>
      <c r="BJ8" s="6">
        <v>17817</v>
      </c>
      <c r="BK8" s="35">
        <f t="shared" si="11"/>
        <v>0.64335235068968011</v>
      </c>
      <c r="BL8" s="9">
        <v>212386</v>
      </c>
      <c r="BM8" s="6">
        <v>37653</v>
      </c>
      <c r="BN8" s="6">
        <v>24229</v>
      </c>
      <c r="BO8" s="6">
        <v>13424</v>
      </c>
      <c r="BP8" s="35">
        <f t="shared" si="17"/>
        <v>0.55404680341739243</v>
      </c>
    </row>
    <row r="9" spans="1:68" x14ac:dyDescent="0.25">
      <c r="A9" s="69" t="s">
        <v>21</v>
      </c>
      <c r="B9" s="40">
        <v>62</v>
      </c>
      <c r="C9" s="20">
        <f t="shared" si="0"/>
        <v>311806.5</v>
      </c>
      <c r="D9" s="20">
        <f t="shared" si="1"/>
        <v>359063</v>
      </c>
      <c r="E9" s="20">
        <f t="shared" si="2"/>
        <v>580181</v>
      </c>
      <c r="F9" s="14">
        <f t="shared" si="3"/>
        <v>1.8607084842682882</v>
      </c>
      <c r="G9" s="15">
        <f t="shared" si="5"/>
        <v>6.4491563839560415</v>
      </c>
      <c r="H9" s="14">
        <f t="shared" si="4"/>
        <v>115.36392602463387</v>
      </c>
      <c r="I9" s="30">
        <v>308634</v>
      </c>
      <c r="J9" s="28">
        <v>86025</v>
      </c>
      <c r="K9" s="22">
        <v>54630</v>
      </c>
      <c r="L9" s="22">
        <v>31395</v>
      </c>
      <c r="M9" s="39">
        <f t="shared" si="6"/>
        <v>0.57468423942888525</v>
      </c>
      <c r="N9" s="24">
        <v>332014</v>
      </c>
      <c r="O9" s="21">
        <v>80577</v>
      </c>
      <c r="P9" s="21">
        <v>51771</v>
      </c>
      <c r="Q9" s="21">
        <v>28807</v>
      </c>
      <c r="R9" s="38">
        <f t="shared" si="12"/>
        <v>0.55641189082691078</v>
      </c>
      <c r="S9" s="26">
        <v>343657</v>
      </c>
      <c r="T9" s="22">
        <v>67120</v>
      </c>
      <c r="U9" s="22">
        <v>41470</v>
      </c>
      <c r="V9" s="32">
        <v>25650</v>
      </c>
      <c r="W9" s="39">
        <f t="shared" si="7"/>
        <v>0.61851941162285995</v>
      </c>
      <c r="X9" s="12">
        <v>336785</v>
      </c>
      <c r="Y9" s="21">
        <v>58686</v>
      </c>
      <c r="Z9" s="21">
        <v>38281</v>
      </c>
      <c r="AA9" s="21">
        <v>20405</v>
      </c>
      <c r="AB9" s="38">
        <f t="shared" si="13"/>
        <v>0.53303205245422014</v>
      </c>
      <c r="AC9" s="26">
        <v>365819</v>
      </c>
      <c r="AD9" s="22">
        <v>70852</v>
      </c>
      <c r="AE9" s="22">
        <v>41294</v>
      </c>
      <c r="AF9" s="22">
        <v>29557</v>
      </c>
      <c r="AG9" s="39">
        <f t="shared" si="8"/>
        <v>0.715794062091345</v>
      </c>
      <c r="AH9" s="24">
        <v>336133</v>
      </c>
      <c r="AI9" s="21">
        <v>63717</v>
      </c>
      <c r="AJ9" s="21">
        <v>37469</v>
      </c>
      <c r="AK9" s="21">
        <v>26248</v>
      </c>
      <c r="AL9" s="38">
        <f t="shared" si="14"/>
        <v>0.700525767968187</v>
      </c>
      <c r="AM9" s="26">
        <v>300126</v>
      </c>
      <c r="AN9" s="22">
        <v>67165</v>
      </c>
      <c r="AO9" s="22">
        <v>39447</v>
      </c>
      <c r="AP9" s="22">
        <v>27718</v>
      </c>
      <c r="AQ9" s="39">
        <f t="shared" si="9"/>
        <v>0.70266433442340359</v>
      </c>
      <c r="AR9" s="24">
        <v>256448</v>
      </c>
      <c r="AS9" s="21">
        <v>63052</v>
      </c>
      <c r="AT9" s="21">
        <v>37957</v>
      </c>
      <c r="AU9" s="21">
        <v>25094</v>
      </c>
      <c r="AV9" s="38">
        <f t="shared" si="15"/>
        <v>0.66114287219748658</v>
      </c>
      <c r="AW9" s="26">
        <v>242149</v>
      </c>
      <c r="AX9" s="4">
        <v>79276</v>
      </c>
      <c r="AY9" s="4">
        <v>47336</v>
      </c>
      <c r="AZ9" s="4">
        <v>31939</v>
      </c>
      <c r="BA9" s="39">
        <f t="shared" si="10"/>
        <v>0.67475071826939326</v>
      </c>
      <c r="BB9" s="8">
        <v>261177</v>
      </c>
      <c r="BC9" s="5">
        <v>134921</v>
      </c>
      <c r="BD9" s="5">
        <v>83498</v>
      </c>
      <c r="BE9" s="5">
        <v>51423</v>
      </c>
      <c r="BF9" s="38">
        <f t="shared" si="16"/>
        <v>0.61585906249251476</v>
      </c>
      <c r="BG9" s="10">
        <v>311769</v>
      </c>
      <c r="BH9" s="4">
        <v>100825</v>
      </c>
      <c r="BI9" s="4">
        <v>61421</v>
      </c>
      <c r="BJ9" s="4">
        <v>39405</v>
      </c>
      <c r="BK9" s="39">
        <f t="shared" si="11"/>
        <v>0.6415395385942918</v>
      </c>
      <c r="BL9" s="8">
        <v>346967</v>
      </c>
      <c r="BM9" s="5">
        <v>67028</v>
      </c>
      <c r="BN9" s="5">
        <v>45607</v>
      </c>
      <c r="BO9" s="5">
        <v>21422</v>
      </c>
      <c r="BP9" s="38">
        <f t="shared" si="17"/>
        <v>0.46968667090578203</v>
      </c>
    </row>
    <row r="10" spans="1:68" x14ac:dyDescent="0.25">
      <c r="A10" s="69" t="s">
        <v>22</v>
      </c>
      <c r="B10" s="40">
        <v>30</v>
      </c>
      <c r="C10" s="20">
        <f t="shared" si="0"/>
        <v>5961.5</v>
      </c>
      <c r="D10" s="20">
        <f t="shared" si="1"/>
        <v>424</v>
      </c>
      <c r="E10" s="20">
        <f t="shared" si="2"/>
        <v>1933</v>
      </c>
      <c r="F10" s="14">
        <f t="shared" si="3"/>
        <v>0.32424725320808523</v>
      </c>
      <c r="G10" s="15">
        <f t="shared" si="5"/>
        <v>37.008794619762028</v>
      </c>
      <c r="H10" s="14">
        <f t="shared" si="4"/>
        <v>9.7274175962425566</v>
      </c>
      <c r="I10" s="29">
        <v>6394</v>
      </c>
      <c r="J10" s="27">
        <v>291</v>
      </c>
      <c r="K10" s="23">
        <v>230</v>
      </c>
      <c r="L10" s="23">
        <v>61</v>
      </c>
      <c r="M10" s="35">
        <f t="shared" si="6"/>
        <v>0.26521739130434785</v>
      </c>
      <c r="N10" s="25">
        <v>6169</v>
      </c>
      <c r="O10" s="23">
        <v>26</v>
      </c>
      <c r="P10" s="23">
        <v>17</v>
      </c>
      <c r="Q10" s="23">
        <v>9</v>
      </c>
      <c r="R10" s="35">
        <f t="shared" si="12"/>
        <v>0.52941176470588236</v>
      </c>
      <c r="S10" s="25">
        <v>6285</v>
      </c>
      <c r="T10" s="23">
        <v>165</v>
      </c>
      <c r="U10" s="23">
        <v>156</v>
      </c>
      <c r="V10" s="31">
        <v>9</v>
      </c>
      <c r="W10" s="35">
        <f t="shared" si="7"/>
        <v>5.7692307692307696E-2</v>
      </c>
      <c r="X10" s="13">
        <v>6121</v>
      </c>
      <c r="Y10" s="23">
        <v>441</v>
      </c>
      <c r="Z10" s="23">
        <v>353</v>
      </c>
      <c r="AA10" s="23">
        <v>88</v>
      </c>
      <c r="AB10" s="35">
        <f t="shared" si="13"/>
        <v>0.24929178470254956</v>
      </c>
      <c r="AC10" s="25">
        <v>5942</v>
      </c>
      <c r="AD10" s="23">
        <v>156</v>
      </c>
      <c r="AE10" s="23">
        <v>113</v>
      </c>
      <c r="AF10" s="23">
        <v>43</v>
      </c>
      <c r="AG10" s="35">
        <f t="shared" si="8"/>
        <v>0.38053097345132741</v>
      </c>
      <c r="AH10" s="25">
        <v>5829</v>
      </c>
      <c r="AI10" s="23">
        <v>281</v>
      </c>
      <c r="AJ10" s="23">
        <v>303</v>
      </c>
      <c r="AK10" s="23">
        <v>-22</v>
      </c>
      <c r="AL10" s="35">
        <f t="shared" si="14"/>
        <v>-7.2607260726072612E-2</v>
      </c>
      <c r="AM10" s="25">
        <v>5941</v>
      </c>
      <c r="AN10" s="23">
        <v>478</v>
      </c>
      <c r="AO10" s="23">
        <v>370</v>
      </c>
      <c r="AP10" s="23">
        <v>107</v>
      </c>
      <c r="AQ10" s="35">
        <f t="shared" si="9"/>
        <v>0.29189189189189191</v>
      </c>
      <c r="AR10" s="25">
        <v>5724</v>
      </c>
      <c r="AS10" s="23">
        <v>76</v>
      </c>
      <c r="AT10" s="23">
        <v>45</v>
      </c>
      <c r="AU10" s="23">
        <v>31</v>
      </c>
      <c r="AV10" s="35">
        <f t="shared" si="15"/>
        <v>0.68888888888888888</v>
      </c>
      <c r="AW10" s="25">
        <v>5771</v>
      </c>
      <c r="AX10" s="6">
        <v>73</v>
      </c>
      <c r="AY10" s="6">
        <v>60</v>
      </c>
      <c r="AZ10" s="6">
        <v>13</v>
      </c>
      <c r="BA10" s="35">
        <f t="shared" si="10"/>
        <v>0.21666666666666667</v>
      </c>
      <c r="BB10" s="9">
        <v>5803</v>
      </c>
      <c r="BC10" s="6">
        <v>111</v>
      </c>
      <c r="BD10" s="6">
        <v>70</v>
      </c>
      <c r="BE10" s="6">
        <v>41</v>
      </c>
      <c r="BF10" s="35">
        <f t="shared" si="16"/>
        <v>0.58571428571428574</v>
      </c>
      <c r="BG10" s="9">
        <v>5794</v>
      </c>
      <c r="BH10" s="6">
        <v>71</v>
      </c>
      <c r="BI10" s="6">
        <v>60</v>
      </c>
      <c r="BJ10" s="6">
        <v>12</v>
      </c>
      <c r="BK10" s="35">
        <f t="shared" si="11"/>
        <v>0.18333333333333332</v>
      </c>
      <c r="BL10" s="9">
        <v>5765</v>
      </c>
      <c r="BM10" s="6">
        <v>187</v>
      </c>
      <c r="BN10" s="6">
        <v>156</v>
      </c>
      <c r="BO10" s="6">
        <v>32</v>
      </c>
      <c r="BP10" s="35">
        <f t="shared" si="17"/>
        <v>0.19871794871794871</v>
      </c>
    </row>
    <row r="11" spans="1:68" x14ac:dyDescent="0.25">
      <c r="A11" s="69" t="s">
        <v>23</v>
      </c>
      <c r="B11" s="40">
        <v>7</v>
      </c>
      <c r="C11" s="20">
        <f t="shared" si="0"/>
        <v>26275.5</v>
      </c>
      <c r="D11" s="20">
        <f t="shared" si="1"/>
        <v>2551</v>
      </c>
      <c r="E11" s="20">
        <f t="shared" si="2"/>
        <v>10991</v>
      </c>
      <c r="F11" s="14">
        <f t="shared" si="3"/>
        <v>0.41829841487317082</v>
      </c>
      <c r="G11" s="15">
        <f t="shared" si="5"/>
        <v>28.687653534710218</v>
      </c>
      <c r="H11" s="14">
        <f t="shared" si="4"/>
        <v>2.9280889041121956</v>
      </c>
      <c r="I11" s="30">
        <v>31140</v>
      </c>
      <c r="J11" s="28">
        <v>1400</v>
      </c>
      <c r="K11" s="22">
        <v>1224</v>
      </c>
      <c r="L11" s="22">
        <v>176</v>
      </c>
      <c r="M11" s="39">
        <f t="shared" si="6"/>
        <v>0.1437908496732026</v>
      </c>
      <c r="N11" s="24">
        <v>29827</v>
      </c>
      <c r="O11" s="21">
        <v>792</v>
      </c>
      <c r="P11" s="21">
        <v>653</v>
      </c>
      <c r="Q11" s="21">
        <v>139</v>
      </c>
      <c r="R11" s="38">
        <f t="shared" si="12"/>
        <v>0.21286370597243492</v>
      </c>
      <c r="S11" s="26">
        <v>29339</v>
      </c>
      <c r="T11" s="22">
        <v>141</v>
      </c>
      <c r="U11" s="22">
        <v>146</v>
      </c>
      <c r="V11" s="32">
        <v>-5</v>
      </c>
      <c r="W11" s="39">
        <f t="shared" si="7"/>
        <v>-3.4246575342465752E-2</v>
      </c>
      <c r="X11" s="12">
        <v>29172</v>
      </c>
      <c r="Y11" s="21">
        <v>-412</v>
      </c>
      <c r="Z11" s="21">
        <v>314</v>
      </c>
      <c r="AA11" s="21">
        <v>-727</v>
      </c>
      <c r="AB11" s="38">
        <f t="shared" si="13"/>
        <v>-2.3121019108280256</v>
      </c>
      <c r="AC11" s="26">
        <v>28871</v>
      </c>
      <c r="AD11" s="22">
        <v>2686</v>
      </c>
      <c r="AE11" s="22">
        <v>2179</v>
      </c>
      <c r="AF11" s="22">
        <v>507</v>
      </c>
      <c r="AG11" s="39">
        <f t="shared" si="8"/>
        <v>0.23267553923818265</v>
      </c>
      <c r="AH11" s="24">
        <v>26627</v>
      </c>
      <c r="AI11" s="21">
        <v>935</v>
      </c>
      <c r="AJ11" s="21">
        <v>764</v>
      </c>
      <c r="AK11" s="21">
        <v>171</v>
      </c>
      <c r="AL11" s="38">
        <f t="shared" si="14"/>
        <v>0.22382198952879581</v>
      </c>
      <c r="AM11" s="26">
        <v>25920</v>
      </c>
      <c r="AN11" s="22">
        <v>1712</v>
      </c>
      <c r="AO11" s="22">
        <v>1343</v>
      </c>
      <c r="AP11" s="22">
        <v>369</v>
      </c>
      <c r="AQ11" s="39">
        <f t="shared" si="9"/>
        <v>0.27475800446760984</v>
      </c>
      <c r="AR11" s="24">
        <v>24411</v>
      </c>
      <c r="AS11" s="21">
        <v>840</v>
      </c>
      <c r="AT11" s="21">
        <v>654</v>
      </c>
      <c r="AU11" s="21">
        <v>186</v>
      </c>
      <c r="AV11" s="38">
        <f t="shared" si="15"/>
        <v>0.28440366972477066</v>
      </c>
      <c r="AW11" s="26">
        <v>23920</v>
      </c>
      <c r="AX11" s="4">
        <v>877</v>
      </c>
      <c r="AY11" s="4">
        <v>603</v>
      </c>
      <c r="AZ11" s="4">
        <v>274</v>
      </c>
      <c r="BA11" s="39">
        <f t="shared" si="10"/>
        <v>0.45439469320066334</v>
      </c>
      <c r="BB11" s="8">
        <v>23317</v>
      </c>
      <c r="BC11" s="5">
        <v>2261</v>
      </c>
      <c r="BD11" s="5">
        <v>1510</v>
      </c>
      <c r="BE11" s="5">
        <v>751</v>
      </c>
      <c r="BF11" s="38">
        <f t="shared" si="16"/>
        <v>0.49735099337748345</v>
      </c>
      <c r="BG11" s="10">
        <v>21765</v>
      </c>
      <c r="BH11" s="4">
        <v>1295</v>
      </c>
      <c r="BI11" s="4">
        <v>810</v>
      </c>
      <c r="BJ11" s="4">
        <v>485</v>
      </c>
      <c r="BK11" s="39">
        <f t="shared" si="11"/>
        <v>0.59876543209876543</v>
      </c>
      <c r="BL11" s="8">
        <v>20997</v>
      </c>
      <c r="BM11" s="5">
        <v>1016</v>
      </c>
      <c r="BN11" s="5">
        <v>791</v>
      </c>
      <c r="BO11" s="5">
        <v>225</v>
      </c>
      <c r="BP11" s="38">
        <f t="shared" si="17"/>
        <v>0.28445006321112515</v>
      </c>
    </row>
    <row r="12" spans="1:68" x14ac:dyDescent="0.25">
      <c r="A12" s="69" t="s">
        <v>24</v>
      </c>
      <c r="B12" s="40">
        <v>82</v>
      </c>
      <c r="C12" s="20">
        <f t="shared" si="0"/>
        <v>271533.25</v>
      </c>
      <c r="D12" s="20">
        <f t="shared" si="1"/>
        <v>315217</v>
      </c>
      <c r="E12" s="20">
        <f t="shared" si="2"/>
        <v>382479</v>
      </c>
      <c r="F12" s="14">
        <f t="shared" si="3"/>
        <v>1.4085899240700726</v>
      </c>
      <c r="G12" s="15">
        <f t="shared" si="5"/>
        <v>8.5191579145521708</v>
      </c>
      <c r="H12" s="14">
        <f t="shared" si="4"/>
        <v>115.50437377374595</v>
      </c>
      <c r="I12" s="29">
        <v>278245</v>
      </c>
      <c r="J12" s="27">
        <v>88584</v>
      </c>
      <c r="K12" s="23">
        <v>49247</v>
      </c>
      <c r="L12" s="23">
        <v>39337</v>
      </c>
      <c r="M12" s="35">
        <f t="shared" si="6"/>
        <v>0.79876946819095584</v>
      </c>
      <c r="N12" s="25">
        <v>245653</v>
      </c>
      <c r="O12" s="23">
        <v>59371</v>
      </c>
      <c r="P12" s="23">
        <v>33850</v>
      </c>
      <c r="Q12" s="23">
        <v>25521</v>
      </c>
      <c r="R12" s="35">
        <f t="shared" si="12"/>
        <v>0.75394387001477103</v>
      </c>
      <c r="S12" s="25">
        <v>216450</v>
      </c>
      <c r="T12" s="23">
        <v>48207</v>
      </c>
      <c r="U12" s="23">
        <v>27424</v>
      </c>
      <c r="V12" s="31">
        <v>20784</v>
      </c>
      <c r="W12" s="35">
        <f t="shared" si="7"/>
        <v>0.75783984830805129</v>
      </c>
      <c r="X12" s="13">
        <v>350315</v>
      </c>
      <c r="Y12" s="23">
        <v>42825</v>
      </c>
      <c r="Z12" s="23">
        <v>24832</v>
      </c>
      <c r="AA12" s="23">
        <v>17993</v>
      </c>
      <c r="AB12" s="35">
        <f t="shared" si="13"/>
        <v>0.72458923969072164</v>
      </c>
      <c r="AC12" s="25">
        <v>343245</v>
      </c>
      <c r="AD12" s="23">
        <v>51235</v>
      </c>
      <c r="AE12" s="23">
        <v>27915</v>
      </c>
      <c r="AF12" s="23">
        <v>23320</v>
      </c>
      <c r="AG12" s="35">
        <f t="shared" si="8"/>
        <v>0.83539315780046575</v>
      </c>
      <c r="AH12" s="25">
        <v>322186</v>
      </c>
      <c r="AI12" s="23">
        <v>39971</v>
      </c>
      <c r="AJ12" s="23">
        <v>22526</v>
      </c>
      <c r="AK12" s="23">
        <v>17445</v>
      </c>
      <c r="AL12" s="35">
        <f t="shared" si="14"/>
        <v>0.77443842670691643</v>
      </c>
      <c r="AM12" s="25">
        <v>300118</v>
      </c>
      <c r="AN12" s="23">
        <v>78036</v>
      </c>
      <c r="AO12" s="23">
        <v>41453</v>
      </c>
      <c r="AP12" s="23">
        <v>36584</v>
      </c>
      <c r="AQ12" s="35">
        <f t="shared" si="9"/>
        <v>0.88251754999638143</v>
      </c>
      <c r="AR12" s="25">
        <v>259578</v>
      </c>
      <c r="AS12" s="23">
        <v>34663</v>
      </c>
      <c r="AT12" s="23">
        <v>18446</v>
      </c>
      <c r="AU12" s="23">
        <v>16216</v>
      </c>
      <c r="AV12" s="35">
        <f t="shared" si="15"/>
        <v>0.87916079366800393</v>
      </c>
      <c r="AW12" s="25">
        <v>241629</v>
      </c>
      <c r="AX12" s="6">
        <v>55195</v>
      </c>
      <c r="AY12" s="6">
        <v>29695</v>
      </c>
      <c r="AZ12" s="6">
        <v>25500</v>
      </c>
      <c r="BA12" s="35">
        <f t="shared" si="10"/>
        <v>0.85873042599764271</v>
      </c>
      <c r="BB12" s="9">
        <v>211334</v>
      </c>
      <c r="BC12" s="6">
        <v>54179</v>
      </c>
      <c r="BD12" s="6">
        <v>27774</v>
      </c>
      <c r="BE12" s="6">
        <v>26405</v>
      </c>
      <c r="BF12" s="35">
        <f t="shared" si="16"/>
        <v>0.95070929646431912</v>
      </c>
      <c r="BG12" s="9">
        <v>255389</v>
      </c>
      <c r="BH12" s="6">
        <v>79613</v>
      </c>
      <c r="BI12" s="6">
        <v>43490</v>
      </c>
      <c r="BJ12" s="6">
        <v>36123</v>
      </c>
      <c r="BK12" s="35">
        <f t="shared" si="11"/>
        <v>0.83060473672108526</v>
      </c>
      <c r="BL12" s="9">
        <v>234257</v>
      </c>
      <c r="BM12" s="6">
        <v>65816</v>
      </c>
      <c r="BN12" s="6">
        <v>35827</v>
      </c>
      <c r="BO12" s="6">
        <v>29989</v>
      </c>
      <c r="BP12" s="35">
        <f t="shared" si="17"/>
        <v>0.83705026934993165</v>
      </c>
    </row>
    <row r="13" spans="1:68" x14ac:dyDescent="0.25">
      <c r="A13" s="69" t="s">
        <v>25</v>
      </c>
      <c r="B13" s="40">
        <v>0</v>
      </c>
      <c r="C13" s="20">
        <f t="shared" si="0"/>
        <v>20411.083333333332</v>
      </c>
      <c r="D13" s="20">
        <f t="shared" si="1"/>
        <v>4340</v>
      </c>
      <c r="E13" s="20">
        <f t="shared" si="2"/>
        <v>15756</v>
      </c>
      <c r="F13" s="16">
        <f t="shared" si="3"/>
        <v>0.77193354917467227</v>
      </c>
      <c r="G13" s="15">
        <f t="shared" si="5"/>
        <v>15.545379537953796</v>
      </c>
      <c r="H13" s="16">
        <f t="shared" si="4"/>
        <v>0</v>
      </c>
      <c r="I13" s="30">
        <v>20741</v>
      </c>
      <c r="J13" s="28"/>
      <c r="K13" s="22">
        <v>0</v>
      </c>
      <c r="L13" s="22"/>
      <c r="M13" s="22"/>
      <c r="N13" s="24">
        <v>20741</v>
      </c>
      <c r="O13" s="21"/>
      <c r="P13" s="21">
        <v>0</v>
      </c>
      <c r="Q13" s="21"/>
      <c r="R13" s="37"/>
      <c r="S13" s="26">
        <v>20741</v>
      </c>
      <c r="T13" s="22"/>
      <c r="U13" s="22">
        <v>0</v>
      </c>
      <c r="V13" s="22"/>
      <c r="W13" s="39"/>
      <c r="X13" s="12">
        <v>20741</v>
      </c>
      <c r="Y13" s="21"/>
      <c r="Z13" s="21">
        <v>0</v>
      </c>
      <c r="AA13" s="21"/>
      <c r="AB13" s="37"/>
      <c r="AC13" s="26">
        <v>20420</v>
      </c>
      <c r="AD13" s="22">
        <v>2518</v>
      </c>
      <c r="AE13" s="22">
        <v>2209</v>
      </c>
      <c r="AF13" s="22">
        <v>309</v>
      </c>
      <c r="AG13" s="39"/>
      <c r="AH13" s="24">
        <v>24378</v>
      </c>
      <c r="AI13" s="21">
        <v>740</v>
      </c>
      <c r="AJ13" s="21">
        <v>485</v>
      </c>
      <c r="AK13" s="21">
        <v>255</v>
      </c>
      <c r="AL13" s="37"/>
      <c r="AM13" s="26">
        <v>23893</v>
      </c>
      <c r="AN13" s="22">
        <v>2795</v>
      </c>
      <c r="AO13" s="22">
        <v>1944</v>
      </c>
      <c r="AP13" s="22">
        <v>851</v>
      </c>
      <c r="AQ13" s="39"/>
      <c r="AR13" s="24">
        <v>21492</v>
      </c>
      <c r="AS13" s="21">
        <v>2610</v>
      </c>
      <c r="AT13" s="21">
        <v>1780</v>
      </c>
      <c r="AU13" s="21">
        <v>830</v>
      </c>
      <c r="AV13" s="37"/>
      <c r="AW13" s="26">
        <v>20170</v>
      </c>
      <c r="AX13" s="4">
        <v>9481</v>
      </c>
      <c r="AY13" s="4">
        <v>7787</v>
      </c>
      <c r="AZ13" s="4">
        <v>1693</v>
      </c>
      <c r="BA13" s="39"/>
      <c r="BB13" s="8">
        <v>15773</v>
      </c>
      <c r="BC13" s="5">
        <v>1324</v>
      </c>
      <c r="BD13" s="5">
        <v>957</v>
      </c>
      <c r="BE13" s="5">
        <v>367</v>
      </c>
      <c r="BF13" s="37"/>
      <c r="BG13" s="10">
        <v>18012</v>
      </c>
      <c r="BH13" s="4">
        <v>217</v>
      </c>
      <c r="BI13" s="4">
        <v>181</v>
      </c>
      <c r="BJ13" s="4">
        <v>36</v>
      </c>
      <c r="BK13" s="39"/>
      <c r="BL13" s="8">
        <v>17831</v>
      </c>
      <c r="BM13" s="5">
        <v>412</v>
      </c>
      <c r="BN13" s="5">
        <v>413</v>
      </c>
      <c r="BO13" s="5">
        <v>-1</v>
      </c>
      <c r="BP13" s="37"/>
    </row>
    <row r="14" spans="1:68" x14ac:dyDescent="0.25">
      <c r="M14" s="33"/>
    </row>
    <row r="15" spans="1:68" x14ac:dyDescent="0.25">
      <c r="M15" s="34"/>
    </row>
    <row r="16" spans="1:68" ht="18.75" x14ac:dyDescent="0.3">
      <c r="A16" s="76" t="s">
        <v>15</v>
      </c>
      <c r="B16" s="76"/>
      <c r="C16" s="76"/>
      <c r="D16" s="76"/>
      <c r="E16" s="76"/>
      <c r="F16" s="76"/>
      <c r="G16" s="76"/>
    </row>
    <row r="17" spans="1:68" ht="15.75" x14ac:dyDescent="0.25">
      <c r="A17" s="72" t="s">
        <v>16</v>
      </c>
      <c r="B17" s="74" t="s">
        <v>11</v>
      </c>
      <c r="C17" s="70" t="s">
        <v>12</v>
      </c>
      <c r="D17" s="70" t="s">
        <v>13</v>
      </c>
      <c r="E17" s="70" t="s">
        <v>7</v>
      </c>
      <c r="F17" s="84" t="s">
        <v>0</v>
      </c>
      <c r="G17" s="77" t="s">
        <v>1</v>
      </c>
      <c r="H17" s="77" t="s">
        <v>8</v>
      </c>
      <c r="I17" s="82">
        <v>42644</v>
      </c>
      <c r="J17" s="82"/>
      <c r="K17" s="82"/>
      <c r="L17" s="82"/>
      <c r="M17" s="49"/>
      <c r="N17" s="83">
        <v>42675</v>
      </c>
      <c r="O17" s="83"/>
      <c r="P17" s="83"/>
      <c r="Q17" s="83"/>
      <c r="R17" s="49"/>
      <c r="S17" s="82">
        <v>42705</v>
      </c>
      <c r="T17" s="82"/>
      <c r="U17" s="82"/>
      <c r="V17" s="82"/>
      <c r="W17" s="49"/>
      <c r="X17" s="81">
        <v>42736</v>
      </c>
      <c r="Y17" s="79"/>
      <c r="Z17" s="79"/>
      <c r="AA17" s="79"/>
      <c r="AB17" s="49"/>
      <c r="AC17" s="80">
        <v>42767</v>
      </c>
      <c r="AD17" s="80"/>
      <c r="AE17" s="80"/>
      <c r="AF17" s="80"/>
      <c r="AG17" s="48"/>
      <c r="AH17" s="79">
        <v>42795</v>
      </c>
      <c r="AI17" s="79"/>
      <c r="AJ17" s="79"/>
      <c r="AK17" s="79"/>
      <c r="AL17" s="49"/>
      <c r="AM17" s="80">
        <v>42826</v>
      </c>
      <c r="AN17" s="80"/>
      <c r="AO17" s="80"/>
      <c r="AP17" s="80"/>
      <c r="AQ17" s="48"/>
      <c r="AR17" s="79">
        <v>42856</v>
      </c>
      <c r="AS17" s="79"/>
      <c r="AT17" s="79"/>
      <c r="AU17" s="79"/>
      <c r="AV17" s="49"/>
      <c r="AW17" s="80">
        <v>42887</v>
      </c>
      <c r="AX17" s="80"/>
      <c r="AY17" s="80"/>
      <c r="AZ17" s="80"/>
      <c r="BA17" s="48"/>
      <c r="BB17" s="79">
        <v>42917</v>
      </c>
      <c r="BC17" s="79"/>
      <c r="BD17" s="79"/>
      <c r="BE17" s="79"/>
      <c r="BF17" s="49"/>
      <c r="BG17" s="80">
        <v>42948</v>
      </c>
      <c r="BH17" s="80"/>
      <c r="BI17" s="80"/>
      <c r="BJ17" s="80"/>
      <c r="BK17" s="48"/>
      <c r="BL17" s="79">
        <v>42979</v>
      </c>
      <c r="BM17" s="79"/>
      <c r="BN17" s="79"/>
      <c r="BO17" s="79"/>
      <c r="BP17" s="41"/>
    </row>
    <row r="18" spans="1:68" x14ac:dyDescent="0.25">
      <c r="A18" s="73"/>
      <c r="B18" s="75" t="s">
        <v>9</v>
      </c>
      <c r="C18" s="71"/>
      <c r="D18" s="71"/>
      <c r="E18" s="71"/>
      <c r="F18" s="85"/>
      <c r="G18" s="78"/>
      <c r="H18" s="78"/>
      <c r="I18" s="66" t="s">
        <v>2</v>
      </c>
      <c r="J18" s="66" t="s">
        <v>5</v>
      </c>
      <c r="K18" s="66" t="s">
        <v>3</v>
      </c>
      <c r="L18" s="66" t="s">
        <v>6</v>
      </c>
      <c r="M18" s="50" t="s">
        <v>10</v>
      </c>
      <c r="N18" s="67" t="s">
        <v>2</v>
      </c>
      <c r="O18" s="67" t="s">
        <v>5</v>
      </c>
      <c r="P18" s="67" t="s">
        <v>3</v>
      </c>
      <c r="Q18" s="67" t="s">
        <v>6</v>
      </c>
      <c r="R18" s="50" t="s">
        <v>10</v>
      </c>
      <c r="S18" s="66" t="s">
        <v>2</v>
      </c>
      <c r="T18" s="66" t="s">
        <v>5</v>
      </c>
      <c r="U18" s="66" t="s">
        <v>3</v>
      </c>
      <c r="V18" s="66" t="s">
        <v>6</v>
      </c>
      <c r="W18" s="50" t="s">
        <v>10</v>
      </c>
      <c r="X18" s="60" t="s">
        <v>2</v>
      </c>
      <c r="Y18" s="50" t="s">
        <v>5</v>
      </c>
      <c r="Z18" s="50" t="s">
        <v>3</v>
      </c>
      <c r="AA18" s="50" t="s">
        <v>6</v>
      </c>
      <c r="AB18" s="50" t="s">
        <v>10</v>
      </c>
      <c r="AC18" s="51" t="s">
        <v>2</v>
      </c>
      <c r="AD18" s="51" t="s">
        <v>5</v>
      </c>
      <c r="AE18" s="51" t="s">
        <v>3</v>
      </c>
      <c r="AF18" s="51" t="s">
        <v>6</v>
      </c>
      <c r="AG18" s="50" t="s">
        <v>10</v>
      </c>
      <c r="AH18" s="50" t="s">
        <v>2</v>
      </c>
      <c r="AI18" s="50" t="s">
        <v>5</v>
      </c>
      <c r="AJ18" s="50" t="s">
        <v>3</v>
      </c>
      <c r="AK18" s="50" t="s">
        <v>6</v>
      </c>
      <c r="AL18" s="50" t="s">
        <v>10</v>
      </c>
      <c r="AM18" s="51" t="s">
        <v>2</v>
      </c>
      <c r="AN18" s="51" t="s">
        <v>5</v>
      </c>
      <c r="AO18" s="51" t="s">
        <v>3</v>
      </c>
      <c r="AP18" s="51" t="s">
        <v>6</v>
      </c>
      <c r="AQ18" s="50" t="s">
        <v>10</v>
      </c>
      <c r="AR18" s="50" t="s">
        <v>2</v>
      </c>
      <c r="AS18" s="50" t="s">
        <v>5</v>
      </c>
      <c r="AT18" s="50" t="s">
        <v>3</v>
      </c>
      <c r="AU18" s="50" t="s">
        <v>6</v>
      </c>
      <c r="AV18" s="50" t="s">
        <v>10</v>
      </c>
      <c r="AW18" s="51" t="s">
        <v>2</v>
      </c>
      <c r="AX18" s="51" t="s">
        <v>5</v>
      </c>
      <c r="AY18" s="51" t="s">
        <v>3</v>
      </c>
      <c r="AZ18" s="51" t="s">
        <v>6</v>
      </c>
      <c r="BA18" s="50" t="s">
        <v>10</v>
      </c>
      <c r="BB18" s="50" t="s">
        <v>2</v>
      </c>
      <c r="BC18" s="50" t="s">
        <v>5</v>
      </c>
      <c r="BD18" s="50" t="s">
        <v>3</v>
      </c>
      <c r="BE18" s="50" t="s">
        <v>6</v>
      </c>
      <c r="BF18" s="50" t="s">
        <v>10</v>
      </c>
      <c r="BG18" s="51" t="s">
        <v>2</v>
      </c>
      <c r="BH18" s="51" t="s">
        <v>5</v>
      </c>
      <c r="BI18" s="51" t="s">
        <v>3</v>
      </c>
      <c r="BJ18" s="51" t="s">
        <v>6</v>
      </c>
      <c r="BK18" s="50" t="s">
        <v>10</v>
      </c>
      <c r="BL18" s="50" t="s">
        <v>2</v>
      </c>
      <c r="BM18" s="50" t="s">
        <v>5</v>
      </c>
      <c r="BN18" s="50" t="s">
        <v>3</v>
      </c>
      <c r="BO18" s="50" t="s">
        <v>6</v>
      </c>
      <c r="BP18" s="50" t="s">
        <v>10</v>
      </c>
    </row>
    <row r="19" spans="1:68" x14ac:dyDescent="0.25">
      <c r="A19" s="46" t="s">
        <v>4</v>
      </c>
      <c r="B19" s="68">
        <v>50</v>
      </c>
      <c r="C19" s="55">
        <v>1057098.2958333332</v>
      </c>
      <c r="D19" s="55">
        <v>413472.46999999991</v>
      </c>
      <c r="E19" s="55">
        <v>824893.3</v>
      </c>
      <c r="F19" s="63">
        <v>0.7803373662141031</v>
      </c>
      <c r="G19" s="64">
        <v>15.377964095477559</v>
      </c>
      <c r="H19" s="63">
        <v>39.016868310705156</v>
      </c>
      <c r="I19" s="55">
        <v>992152.34</v>
      </c>
      <c r="J19" s="44">
        <v>93262.3</v>
      </c>
      <c r="K19" s="44">
        <v>64516.88</v>
      </c>
      <c r="L19" s="44">
        <v>28745.42</v>
      </c>
      <c r="M19" s="47">
        <v>1.4455488238116909</v>
      </c>
      <c r="N19" s="55">
        <v>924406</v>
      </c>
      <c r="O19" s="44">
        <v>123376.3</v>
      </c>
      <c r="P19" s="44">
        <v>86226.58</v>
      </c>
      <c r="Q19" s="44">
        <v>37149.72</v>
      </c>
      <c r="R19" s="47">
        <v>1.4308383795344777</v>
      </c>
      <c r="S19" s="55">
        <v>1025639.25</v>
      </c>
      <c r="T19" s="44">
        <v>143325.54</v>
      </c>
      <c r="U19" s="44">
        <v>96325.37</v>
      </c>
      <c r="V19" s="44">
        <v>47000.17</v>
      </c>
      <c r="W19" s="47">
        <v>1.4879313725968559</v>
      </c>
      <c r="X19" s="62">
        <v>1010104.05</v>
      </c>
      <c r="Y19" s="44">
        <v>86388.62</v>
      </c>
      <c r="Z19" s="44">
        <v>59597.81</v>
      </c>
      <c r="AA19" s="44">
        <v>26790.81</v>
      </c>
      <c r="AB19" s="47">
        <v>1.4495267527447737</v>
      </c>
      <c r="AC19" s="55">
        <v>1094163.1499999999</v>
      </c>
      <c r="AD19" s="44">
        <v>82791.31</v>
      </c>
      <c r="AE19" s="44">
        <v>56961.84</v>
      </c>
      <c r="AF19" s="44">
        <v>25829.47</v>
      </c>
      <c r="AG19" s="47">
        <v>1.4534521707866179</v>
      </c>
      <c r="AH19" s="55">
        <v>1251780.75</v>
      </c>
      <c r="AI19" s="44">
        <v>204343.26</v>
      </c>
      <c r="AJ19" s="44">
        <v>131160.81</v>
      </c>
      <c r="AK19" s="44">
        <v>73182.45</v>
      </c>
      <c r="AL19" s="47">
        <v>1.5579597289769711</v>
      </c>
      <c r="AM19" s="55">
        <v>1183908.56</v>
      </c>
      <c r="AN19" s="44">
        <v>96324.15</v>
      </c>
      <c r="AO19" s="44">
        <v>62921.97</v>
      </c>
      <c r="AP19" s="44">
        <v>33402.18</v>
      </c>
      <c r="AQ19" s="47">
        <v>1.5308508300042099</v>
      </c>
      <c r="AR19" s="55">
        <v>1131509.6599999999</v>
      </c>
      <c r="AS19" s="44">
        <v>80991.649999999994</v>
      </c>
      <c r="AT19" s="44">
        <v>53796.07</v>
      </c>
      <c r="AU19" s="44">
        <v>27195.58</v>
      </c>
      <c r="AV19" s="47">
        <v>1.505530980237032</v>
      </c>
      <c r="AW19" s="55">
        <v>1072514.67</v>
      </c>
      <c r="AX19" s="45">
        <v>81109.89</v>
      </c>
      <c r="AY19" s="45">
        <v>52474.02</v>
      </c>
      <c r="AZ19" s="45">
        <v>28635.87</v>
      </c>
      <c r="BA19" s="47">
        <v>1.5457151939188194</v>
      </c>
      <c r="BB19" s="58">
        <v>1035493.44</v>
      </c>
      <c r="BC19" s="45">
        <v>61698.92</v>
      </c>
      <c r="BD19" s="45">
        <v>39878.519999999997</v>
      </c>
      <c r="BE19" s="45">
        <v>21820.400000000001</v>
      </c>
      <c r="BF19" s="47">
        <v>1.5471717606370547</v>
      </c>
      <c r="BG19" s="58">
        <v>1006208.34</v>
      </c>
      <c r="BH19" s="45">
        <v>95094.86</v>
      </c>
      <c r="BI19" s="45">
        <v>63111.44</v>
      </c>
      <c r="BJ19" s="45">
        <v>31983.42</v>
      </c>
      <c r="BK19" s="47">
        <v>1.506776901303472</v>
      </c>
      <c r="BL19" s="58">
        <v>957299.34</v>
      </c>
      <c r="BM19" s="45">
        <v>89658.97</v>
      </c>
      <c r="BN19" s="45">
        <v>57921.99</v>
      </c>
      <c r="BO19" s="45">
        <v>31736.98</v>
      </c>
      <c r="BP19" s="47">
        <v>1.5479262711795643</v>
      </c>
    </row>
    <row r="20" spans="1:68" x14ac:dyDescent="0.25">
      <c r="A20" s="69" t="s">
        <v>17</v>
      </c>
      <c r="B20" s="68">
        <v>38</v>
      </c>
      <c r="C20" s="55">
        <v>30766.669166666663</v>
      </c>
      <c r="D20" s="55">
        <v>17449.95</v>
      </c>
      <c r="E20" s="55">
        <v>50102.64</v>
      </c>
      <c r="F20" s="63">
        <v>1.628471373634504</v>
      </c>
      <c r="G20" s="64">
        <v>7.3688737759128049</v>
      </c>
      <c r="H20" s="63">
        <v>61.881912198111152</v>
      </c>
      <c r="I20" s="56">
        <v>36107.18</v>
      </c>
      <c r="J20" s="42">
        <v>2873.4</v>
      </c>
      <c r="K20" s="42">
        <v>2291.44</v>
      </c>
      <c r="L20" s="42">
        <v>581.96</v>
      </c>
      <c r="M20" s="47">
        <v>1.2539713018887686</v>
      </c>
      <c r="N20" s="54">
        <v>33597.86</v>
      </c>
      <c r="O20" s="52">
        <v>5526.94</v>
      </c>
      <c r="P20" s="52">
        <v>4820.78</v>
      </c>
      <c r="Q20" s="52">
        <v>706.16</v>
      </c>
      <c r="R20" s="47">
        <v>1.1464825194263168</v>
      </c>
      <c r="S20" s="56">
        <v>30939.86</v>
      </c>
      <c r="T20" s="42">
        <v>3879.41</v>
      </c>
      <c r="U20" s="42">
        <v>4336.87</v>
      </c>
      <c r="V20" s="42">
        <v>-457.46</v>
      </c>
      <c r="W20" s="47">
        <v>0.89451839690836943</v>
      </c>
      <c r="X20" s="61">
        <v>26714.09</v>
      </c>
      <c r="Y20" s="52">
        <v>4347.3900000000003</v>
      </c>
      <c r="Z20" s="52">
        <v>2967.19</v>
      </c>
      <c r="AA20" s="52">
        <v>1380.2</v>
      </c>
      <c r="AB20" s="47">
        <v>1.4651538998176727</v>
      </c>
      <c r="AC20" s="56">
        <v>26987.49</v>
      </c>
      <c r="AD20" s="42">
        <v>3376.93</v>
      </c>
      <c r="AE20" s="42">
        <v>2292.25</v>
      </c>
      <c r="AF20" s="42">
        <v>1084.68</v>
      </c>
      <c r="AG20" s="47">
        <v>1.4731944595921038</v>
      </c>
      <c r="AH20" s="54">
        <v>34450.019999999997</v>
      </c>
      <c r="AI20" s="52">
        <v>12437.84</v>
      </c>
      <c r="AJ20" s="52">
        <v>9471.9</v>
      </c>
      <c r="AK20" s="52">
        <v>2965.94</v>
      </c>
      <c r="AL20" s="47">
        <v>1.3131304173397103</v>
      </c>
      <c r="AM20" s="56">
        <v>35739.730000000003</v>
      </c>
      <c r="AN20" s="42">
        <v>5284.69</v>
      </c>
      <c r="AO20" s="42">
        <v>4279.82</v>
      </c>
      <c r="AP20" s="42">
        <v>1004.87</v>
      </c>
      <c r="AQ20" s="47">
        <v>1.234792584734872</v>
      </c>
      <c r="AR20" s="54">
        <v>31453.35</v>
      </c>
      <c r="AS20" s="52">
        <v>4029.18</v>
      </c>
      <c r="AT20" s="52">
        <v>2714.66</v>
      </c>
      <c r="AU20" s="52">
        <v>1314.52</v>
      </c>
      <c r="AV20" s="47">
        <v>1.4842300693272823</v>
      </c>
      <c r="AW20" s="56">
        <v>28588.22</v>
      </c>
      <c r="AX20" s="43">
        <v>3822.1</v>
      </c>
      <c r="AY20" s="43">
        <v>2620.6</v>
      </c>
      <c r="AZ20" s="43">
        <v>1201.5</v>
      </c>
      <c r="BA20" s="47">
        <v>1.4584827902007174</v>
      </c>
      <c r="BB20" s="57">
        <v>26106.01</v>
      </c>
      <c r="BC20" s="53">
        <v>2434.59</v>
      </c>
      <c r="BD20" s="53">
        <v>1410.69</v>
      </c>
      <c r="BE20" s="53">
        <v>1023.9</v>
      </c>
      <c r="BF20" s="47">
        <v>1.7258150266890671</v>
      </c>
      <c r="BG20" s="59">
        <v>29445.56</v>
      </c>
      <c r="BH20" s="43">
        <v>13624.22</v>
      </c>
      <c r="BI20" s="43">
        <v>9118.7099999999991</v>
      </c>
      <c r="BJ20" s="43">
        <v>4505.51</v>
      </c>
      <c r="BK20" s="47">
        <v>1.4940951077509868</v>
      </c>
      <c r="BL20" s="57">
        <v>29070.66</v>
      </c>
      <c r="BM20" s="53">
        <v>5915.9</v>
      </c>
      <c r="BN20" s="53">
        <v>3777.73</v>
      </c>
      <c r="BO20" s="53">
        <v>2138.17</v>
      </c>
      <c r="BP20" s="47">
        <v>1.5659933346215849</v>
      </c>
    </row>
    <row r="21" spans="1:68" x14ac:dyDescent="0.25">
      <c r="A21" s="69" t="s">
        <v>18</v>
      </c>
      <c r="B21" s="68">
        <v>54</v>
      </c>
      <c r="C21" s="55">
        <v>49656.689166666671</v>
      </c>
      <c r="D21" s="55">
        <v>25283.83</v>
      </c>
      <c r="E21" s="55">
        <v>47156.229999999996</v>
      </c>
      <c r="F21" s="63">
        <v>0.94964506879880406</v>
      </c>
      <c r="G21" s="64">
        <v>12.636300018046397</v>
      </c>
      <c r="H21" s="63">
        <v>51.280833715135422</v>
      </c>
      <c r="I21" s="55">
        <v>36371.620000000003</v>
      </c>
      <c r="J21" s="44">
        <v>3684.91</v>
      </c>
      <c r="K21" s="44">
        <v>2544.41</v>
      </c>
      <c r="L21" s="44">
        <v>1140.5</v>
      </c>
      <c r="M21" s="47">
        <v>1.4482375088920418</v>
      </c>
      <c r="N21" s="55">
        <v>44757.47</v>
      </c>
      <c r="O21" s="44">
        <v>6556.09</v>
      </c>
      <c r="P21" s="44">
        <v>4932.28</v>
      </c>
      <c r="Q21" s="44">
        <v>1623.81</v>
      </c>
      <c r="R21" s="47">
        <v>1.3292209688014469</v>
      </c>
      <c r="S21" s="55">
        <v>46105.79</v>
      </c>
      <c r="T21" s="44">
        <v>7080.34</v>
      </c>
      <c r="U21" s="44">
        <v>4992.41</v>
      </c>
      <c r="V21" s="44">
        <v>2087.9299999999998</v>
      </c>
      <c r="W21" s="47">
        <v>1.4182208592643635</v>
      </c>
      <c r="X21" s="62">
        <v>56752.42</v>
      </c>
      <c r="Y21" s="44">
        <v>6045.69</v>
      </c>
      <c r="Z21" s="44">
        <v>4354.33</v>
      </c>
      <c r="AA21" s="44">
        <v>1691.36</v>
      </c>
      <c r="AB21" s="47">
        <v>1.3884317449527253</v>
      </c>
      <c r="AC21" s="55">
        <v>56151.22</v>
      </c>
      <c r="AD21" s="44">
        <v>4321.76</v>
      </c>
      <c r="AE21" s="44">
        <v>2955.63</v>
      </c>
      <c r="AF21" s="44">
        <v>1366.13</v>
      </c>
      <c r="AG21" s="47">
        <v>1.4622127938882743</v>
      </c>
      <c r="AH21" s="55">
        <v>55795.47</v>
      </c>
      <c r="AI21" s="44">
        <v>9880.83</v>
      </c>
      <c r="AJ21" s="44">
        <v>6222.62</v>
      </c>
      <c r="AK21" s="44">
        <v>3658.21</v>
      </c>
      <c r="AL21" s="47">
        <v>1.5878890242373791</v>
      </c>
      <c r="AM21" s="55">
        <v>51956.72</v>
      </c>
      <c r="AN21" s="44">
        <v>3902.56</v>
      </c>
      <c r="AO21" s="44">
        <v>2467.35</v>
      </c>
      <c r="AP21" s="44">
        <v>1435.21</v>
      </c>
      <c r="AQ21" s="47">
        <v>1.5816807506028736</v>
      </c>
      <c r="AR21" s="55">
        <v>49580.84</v>
      </c>
      <c r="AS21" s="44">
        <v>3106.05</v>
      </c>
      <c r="AT21" s="44">
        <v>1932.97</v>
      </c>
      <c r="AU21" s="44">
        <v>1173.08</v>
      </c>
      <c r="AV21" s="47">
        <v>1.6068795687465405</v>
      </c>
      <c r="AW21" s="55">
        <v>47135.72</v>
      </c>
      <c r="AX21" s="45">
        <v>5350.42</v>
      </c>
      <c r="AY21" s="45">
        <v>3210.34</v>
      </c>
      <c r="AZ21" s="45">
        <v>2140.08</v>
      </c>
      <c r="BA21" s="47">
        <v>1.6666209809552881</v>
      </c>
      <c r="BB21" s="58">
        <v>50752.05</v>
      </c>
      <c r="BC21" s="45">
        <v>7638.81</v>
      </c>
      <c r="BD21" s="45">
        <v>4578.16</v>
      </c>
      <c r="BE21" s="45">
        <v>3060.65</v>
      </c>
      <c r="BF21" s="47">
        <v>1.6685327729917698</v>
      </c>
      <c r="BG21" s="58">
        <v>46121.5</v>
      </c>
      <c r="BH21" s="45">
        <v>6964.61</v>
      </c>
      <c r="BI21" s="45">
        <v>4234.24</v>
      </c>
      <c r="BJ21" s="45">
        <v>2730.37</v>
      </c>
      <c r="BK21" s="47">
        <v>1.6448311857617897</v>
      </c>
      <c r="BL21" s="58">
        <v>54399.45</v>
      </c>
      <c r="BM21" s="45">
        <v>7907.99</v>
      </c>
      <c r="BN21" s="45">
        <v>4731.49</v>
      </c>
      <c r="BO21" s="45">
        <v>3176.5</v>
      </c>
      <c r="BP21" s="47">
        <v>1.6713529987382409</v>
      </c>
    </row>
    <row r="22" spans="1:68" x14ac:dyDescent="0.25">
      <c r="A22" s="69" t="s">
        <v>19</v>
      </c>
      <c r="B22" s="68">
        <v>139</v>
      </c>
      <c r="C22" s="55">
        <v>83983.834166666653</v>
      </c>
      <c r="D22" s="55">
        <v>506938.1</v>
      </c>
      <c r="E22" s="55">
        <v>359359.30000000005</v>
      </c>
      <c r="F22" s="63">
        <v>4.2789103827630495</v>
      </c>
      <c r="G22" s="64">
        <v>2.8044522849415601</v>
      </c>
      <c r="H22" s="63">
        <v>594.76854320406392</v>
      </c>
      <c r="I22" s="56">
        <v>53184.47</v>
      </c>
      <c r="J22" s="42">
        <v>36449.56</v>
      </c>
      <c r="K22" s="42">
        <v>17026.68</v>
      </c>
      <c r="L22" s="42">
        <v>19422.88</v>
      </c>
      <c r="M22" s="47">
        <v>2.140732074602917</v>
      </c>
      <c r="N22" s="54">
        <v>35650.480000000003</v>
      </c>
      <c r="O22" s="52">
        <v>70550.33</v>
      </c>
      <c r="P22" s="52">
        <v>30486.62</v>
      </c>
      <c r="Q22" s="52">
        <v>40063.71</v>
      </c>
      <c r="R22" s="47">
        <v>2.3141407607665267</v>
      </c>
      <c r="S22" s="56">
        <v>46252.5</v>
      </c>
      <c r="T22" s="42">
        <v>38128.43</v>
      </c>
      <c r="U22" s="42">
        <v>17040.830000000002</v>
      </c>
      <c r="V22" s="42">
        <v>21087.599999999999</v>
      </c>
      <c r="W22" s="47">
        <v>2.2374749351997525</v>
      </c>
      <c r="X22" s="61">
        <v>30336.93</v>
      </c>
      <c r="Y22" s="52">
        <v>55158.86</v>
      </c>
      <c r="Z22" s="52">
        <v>24727.22</v>
      </c>
      <c r="AA22" s="52">
        <v>30431.64</v>
      </c>
      <c r="AB22" s="47">
        <v>2.230693947803271</v>
      </c>
      <c r="AC22" s="56">
        <v>46061.67</v>
      </c>
      <c r="AD22" s="42">
        <v>47784.28</v>
      </c>
      <c r="AE22" s="42">
        <v>20532.07</v>
      </c>
      <c r="AF22" s="42">
        <v>27252.21</v>
      </c>
      <c r="AG22" s="47">
        <v>2.3272996828863333</v>
      </c>
      <c r="AH22" s="54">
        <v>195201.21</v>
      </c>
      <c r="AI22" s="52">
        <v>180527.72</v>
      </c>
      <c r="AJ22" s="52">
        <v>73312.740000000005</v>
      </c>
      <c r="AK22" s="52">
        <v>107214.98</v>
      </c>
      <c r="AL22" s="47">
        <v>2.4624331323587141</v>
      </c>
      <c r="AM22" s="56">
        <v>155894.47</v>
      </c>
      <c r="AN22" s="42">
        <v>85030.63</v>
      </c>
      <c r="AO22" s="42">
        <v>33601.31</v>
      </c>
      <c r="AP22" s="42">
        <v>51429.32</v>
      </c>
      <c r="AQ22" s="47">
        <v>2.5305748496115186</v>
      </c>
      <c r="AR22" s="54">
        <v>122322.07</v>
      </c>
      <c r="AS22" s="52">
        <v>80508.149999999994</v>
      </c>
      <c r="AT22" s="52">
        <v>32708.68</v>
      </c>
      <c r="AU22" s="52">
        <v>47799.47</v>
      </c>
      <c r="AV22" s="47">
        <v>2.4613695814077485</v>
      </c>
      <c r="AW22" s="56">
        <v>88637.34</v>
      </c>
      <c r="AX22" s="43">
        <v>58300.06</v>
      </c>
      <c r="AY22" s="43">
        <v>22655.61</v>
      </c>
      <c r="AZ22" s="43">
        <v>35644.449999999997</v>
      </c>
      <c r="BA22" s="47">
        <v>2.5733167193467752</v>
      </c>
      <c r="BB22" s="57">
        <v>68688.81</v>
      </c>
      <c r="BC22" s="53">
        <v>46587.68</v>
      </c>
      <c r="BD22" s="53">
        <v>18641.87</v>
      </c>
      <c r="BE22" s="53">
        <v>27945.81</v>
      </c>
      <c r="BF22" s="47">
        <v>2.4990883425321604</v>
      </c>
      <c r="BG22" s="59">
        <v>48229.98</v>
      </c>
      <c r="BH22" s="43">
        <v>106000.42</v>
      </c>
      <c r="BI22" s="43">
        <v>44218.83</v>
      </c>
      <c r="BJ22" s="43">
        <v>61781.59</v>
      </c>
      <c r="BK22" s="47">
        <v>2.3971783061650433</v>
      </c>
      <c r="BL22" s="57">
        <v>117346.08</v>
      </c>
      <c r="BM22" s="53">
        <v>61271.28</v>
      </c>
      <c r="BN22" s="53">
        <v>24406.84</v>
      </c>
      <c r="BO22" s="53">
        <v>36864.44</v>
      </c>
      <c r="BP22" s="47">
        <v>2.5104142936979961</v>
      </c>
    </row>
    <row r="23" spans="1:68" x14ac:dyDescent="0.25">
      <c r="A23" s="69" t="s">
        <v>20</v>
      </c>
      <c r="B23" s="68">
        <v>43</v>
      </c>
      <c r="C23" s="55">
        <v>313480.58166666667</v>
      </c>
      <c r="D23" s="55">
        <v>168911.11000000002</v>
      </c>
      <c r="E23" s="55">
        <v>385828.56000000006</v>
      </c>
      <c r="F23" s="63">
        <v>1.2307893457026413</v>
      </c>
      <c r="G23" s="64">
        <v>9.7498406546161309</v>
      </c>
      <c r="H23" s="63">
        <v>52.923941865213578</v>
      </c>
      <c r="I23" s="55">
        <v>223635.94</v>
      </c>
      <c r="J23" s="44">
        <v>48657.84</v>
      </c>
      <c r="K23" s="44">
        <v>31830.21</v>
      </c>
      <c r="L23" s="44">
        <v>16827.63</v>
      </c>
      <c r="M23" s="47">
        <v>1.5286685196233389</v>
      </c>
      <c r="N23" s="55">
        <v>253198.98</v>
      </c>
      <c r="O23" s="44">
        <v>39777.29</v>
      </c>
      <c r="P23" s="44">
        <v>29834</v>
      </c>
      <c r="Q23" s="44">
        <v>9943.2900000000009</v>
      </c>
      <c r="R23" s="47">
        <v>1.3332871891130924</v>
      </c>
      <c r="S23" s="55">
        <v>318157.27</v>
      </c>
      <c r="T23" s="44">
        <v>46093.1</v>
      </c>
      <c r="U23" s="44">
        <v>32524.83</v>
      </c>
      <c r="V23" s="44">
        <v>13568.27</v>
      </c>
      <c r="W23" s="47">
        <v>1.4171665155513493</v>
      </c>
      <c r="X23" s="62">
        <v>303646.14</v>
      </c>
      <c r="Y23" s="44">
        <v>26634.97</v>
      </c>
      <c r="Z23" s="44">
        <v>20167.689999999999</v>
      </c>
      <c r="AA23" s="44">
        <v>6467.28</v>
      </c>
      <c r="AB23" s="47">
        <v>1.3206752979642191</v>
      </c>
      <c r="AC23" s="55">
        <v>287677.32</v>
      </c>
      <c r="AD23" s="44">
        <v>32698.34</v>
      </c>
      <c r="AE23" s="44">
        <v>22148.94</v>
      </c>
      <c r="AF23" s="44">
        <v>10549.4</v>
      </c>
      <c r="AG23" s="47">
        <v>1.4762936736475878</v>
      </c>
      <c r="AH23" s="55">
        <v>375868.09</v>
      </c>
      <c r="AI23" s="44">
        <v>82693.789999999994</v>
      </c>
      <c r="AJ23" s="44">
        <v>56426.53</v>
      </c>
      <c r="AK23" s="44">
        <v>26267.26</v>
      </c>
      <c r="AL23" s="47">
        <v>1.4655125877845048</v>
      </c>
      <c r="AM23" s="55">
        <v>346962.86</v>
      </c>
      <c r="AN23" s="44">
        <v>38847.22</v>
      </c>
      <c r="AO23" s="44">
        <v>26881.23</v>
      </c>
      <c r="AP23" s="44">
        <v>11965.99</v>
      </c>
      <c r="AQ23" s="47">
        <v>1.445142949187965</v>
      </c>
      <c r="AR23" s="55">
        <v>370494.68</v>
      </c>
      <c r="AS23" s="44">
        <v>37333.79</v>
      </c>
      <c r="AT23" s="44">
        <v>28877.59</v>
      </c>
      <c r="AU23" s="44">
        <v>8456.2000000000007</v>
      </c>
      <c r="AV23" s="47">
        <v>1.2928291453684329</v>
      </c>
      <c r="AW23" s="55">
        <v>340225.41</v>
      </c>
      <c r="AX23" s="45">
        <v>40441.08</v>
      </c>
      <c r="AY23" s="45">
        <v>29472.880000000001</v>
      </c>
      <c r="AZ23" s="45">
        <v>10968.2</v>
      </c>
      <c r="BA23" s="47">
        <v>1.3721455113989538</v>
      </c>
      <c r="BB23" s="58">
        <v>331787.06</v>
      </c>
      <c r="BC23" s="45">
        <v>42343.9</v>
      </c>
      <c r="BD23" s="45">
        <v>29521.24</v>
      </c>
      <c r="BE23" s="45">
        <v>12822.66</v>
      </c>
      <c r="BF23" s="47">
        <v>1.4343537060096392</v>
      </c>
      <c r="BG23" s="58">
        <v>317489.01</v>
      </c>
      <c r="BH23" s="45">
        <v>71538.679999999993</v>
      </c>
      <c r="BI23" s="45">
        <v>47982.74</v>
      </c>
      <c r="BJ23" s="45">
        <v>23555.94</v>
      </c>
      <c r="BK23" s="47">
        <v>1.4909252785480778</v>
      </c>
      <c r="BL23" s="58">
        <v>292624.21999999997</v>
      </c>
      <c r="BM23" s="45">
        <v>47679.67</v>
      </c>
      <c r="BN23" s="45">
        <v>30160.68</v>
      </c>
      <c r="BO23" s="45">
        <v>17518.990000000002</v>
      </c>
      <c r="BP23" s="47">
        <v>1.5808552724938563</v>
      </c>
    </row>
    <row r="24" spans="1:68" x14ac:dyDescent="0.25">
      <c r="A24" s="69" t="s">
        <v>21</v>
      </c>
      <c r="B24" s="68">
        <v>44</v>
      </c>
      <c r="C24" s="55">
        <v>567004.05083333328</v>
      </c>
      <c r="D24" s="55">
        <v>413217.50999999995</v>
      </c>
      <c r="E24" s="55">
        <v>949425.10000000009</v>
      </c>
      <c r="F24" s="63">
        <v>1.6744591129545152</v>
      </c>
      <c r="G24" s="64">
        <v>7.1664932915719195</v>
      </c>
      <c r="H24" s="63">
        <v>73.676200969998675</v>
      </c>
      <c r="I24" s="56">
        <v>734483.54</v>
      </c>
      <c r="J24" s="42">
        <v>156438.12</v>
      </c>
      <c r="K24" s="42">
        <v>108096.97</v>
      </c>
      <c r="L24" s="42">
        <v>48341.15</v>
      </c>
      <c r="M24" s="47">
        <v>1.4472017115743392</v>
      </c>
      <c r="N24" s="54">
        <v>619749.06000000006</v>
      </c>
      <c r="O24" s="52">
        <v>121289.25</v>
      </c>
      <c r="P24" s="52">
        <v>82744.53</v>
      </c>
      <c r="Q24" s="52">
        <v>38544.720000000001</v>
      </c>
      <c r="R24" s="47">
        <v>1.4658280130420707</v>
      </c>
      <c r="S24" s="56">
        <v>632573.17000000004</v>
      </c>
      <c r="T24" s="42">
        <v>111466.88</v>
      </c>
      <c r="U24" s="42">
        <v>77949.179999999993</v>
      </c>
      <c r="V24" s="42">
        <v>33517.699999999997</v>
      </c>
      <c r="W24" s="47">
        <v>1.4299942603629701</v>
      </c>
      <c r="X24" s="61">
        <v>641511.66</v>
      </c>
      <c r="Y24" s="52">
        <v>105059.72</v>
      </c>
      <c r="Z24" s="52">
        <v>90343.3</v>
      </c>
      <c r="AA24" s="52">
        <v>14716.42</v>
      </c>
      <c r="AB24" s="47">
        <v>1.162894426039341</v>
      </c>
      <c r="AC24" s="56">
        <v>593272.23</v>
      </c>
      <c r="AD24" s="42">
        <v>70392.320000000007</v>
      </c>
      <c r="AE24" s="42">
        <v>55014.93</v>
      </c>
      <c r="AF24" s="42">
        <v>15377.39</v>
      </c>
      <c r="AG24" s="47">
        <v>1.2795130340073142</v>
      </c>
      <c r="AH24" s="54">
        <v>640250.44999999995</v>
      </c>
      <c r="AI24" s="52">
        <v>178213.64</v>
      </c>
      <c r="AJ24" s="52">
        <v>119581.75</v>
      </c>
      <c r="AK24" s="52">
        <v>58631.89</v>
      </c>
      <c r="AL24" s="47">
        <v>1.4903080110468363</v>
      </c>
      <c r="AM24" s="56">
        <v>583576.43999999994</v>
      </c>
      <c r="AN24" s="42">
        <v>80756.13</v>
      </c>
      <c r="AO24" s="42">
        <v>51619.28</v>
      </c>
      <c r="AP24" s="42">
        <v>29136.85</v>
      </c>
      <c r="AQ24" s="47">
        <v>1.5644567301209937</v>
      </c>
      <c r="AR24" s="54">
        <v>534324.67000000004</v>
      </c>
      <c r="AS24" s="52">
        <v>85230.77</v>
      </c>
      <c r="AT24" s="52">
        <v>55312.31</v>
      </c>
      <c r="AU24" s="52">
        <v>29918.46</v>
      </c>
      <c r="AV24" s="47">
        <v>1.5409005698731442</v>
      </c>
      <c r="AW24" s="56">
        <v>472898</v>
      </c>
      <c r="AX24" s="43">
        <v>86813.46</v>
      </c>
      <c r="AY24" s="43">
        <v>60167.32</v>
      </c>
      <c r="AZ24" s="43">
        <v>26646.14</v>
      </c>
      <c r="BA24" s="47">
        <v>1.4428673239891689</v>
      </c>
      <c r="BB24" s="57">
        <v>438850.38</v>
      </c>
      <c r="BC24" s="53">
        <v>94554.99</v>
      </c>
      <c r="BD24" s="53">
        <v>65371.96</v>
      </c>
      <c r="BE24" s="53">
        <v>29183.03</v>
      </c>
      <c r="BF24" s="47">
        <v>1.4464150990730584</v>
      </c>
      <c r="BG24" s="59">
        <v>440247.77</v>
      </c>
      <c r="BH24" s="43">
        <v>153926.89000000001</v>
      </c>
      <c r="BI24" s="43">
        <v>103907.81</v>
      </c>
      <c r="BJ24" s="43">
        <v>50019.08</v>
      </c>
      <c r="BK24" s="47">
        <v>1.4813794073804463</v>
      </c>
      <c r="BL24" s="57">
        <v>472311.24</v>
      </c>
      <c r="BM24" s="53">
        <v>118500.44</v>
      </c>
      <c r="BN24" s="53">
        <v>79315.759999999995</v>
      </c>
      <c r="BO24" s="53">
        <v>39184.68</v>
      </c>
      <c r="BP24" s="47">
        <v>1.4940339725673688</v>
      </c>
    </row>
    <row r="25" spans="1:68" x14ac:dyDescent="0.25">
      <c r="A25" s="69" t="s">
        <v>22</v>
      </c>
      <c r="B25" s="68">
        <v>13</v>
      </c>
      <c r="C25" s="55">
        <v>8407.9166666666661</v>
      </c>
      <c r="D25" s="55">
        <v>222.82</v>
      </c>
      <c r="E25" s="55">
        <v>3409.1</v>
      </c>
      <c r="F25" s="63">
        <v>0.40546310520838497</v>
      </c>
      <c r="G25" s="64">
        <v>29.595787744566014</v>
      </c>
      <c r="H25" s="63">
        <v>5.2710203677090046</v>
      </c>
      <c r="I25" s="55">
        <v>9651.41</v>
      </c>
      <c r="J25" s="44">
        <v>405.17</v>
      </c>
      <c r="K25" s="44">
        <v>419.61</v>
      </c>
      <c r="L25" s="44">
        <v>-14.44</v>
      </c>
      <c r="M25" s="47">
        <v>0.96558709277662591</v>
      </c>
      <c r="N25" s="55">
        <v>9216.32</v>
      </c>
      <c r="O25" s="44">
        <v>523.42999999999995</v>
      </c>
      <c r="P25" s="44">
        <v>446.25</v>
      </c>
      <c r="Q25" s="44">
        <v>77.180000000000007</v>
      </c>
      <c r="R25" s="47">
        <v>1.1729523809523807</v>
      </c>
      <c r="S25" s="55">
        <v>8785.5499999999993</v>
      </c>
      <c r="T25" s="44">
        <v>153.43</v>
      </c>
      <c r="U25" s="44">
        <v>151.05000000000001</v>
      </c>
      <c r="V25" s="44">
        <v>2.38</v>
      </c>
      <c r="W25" s="47">
        <v>1.0157563720622311</v>
      </c>
      <c r="X25" s="62">
        <v>8767.6200000000008</v>
      </c>
      <c r="Y25" s="44">
        <v>164.92</v>
      </c>
      <c r="Z25" s="44">
        <v>156.41</v>
      </c>
      <c r="AA25" s="44">
        <v>8.51</v>
      </c>
      <c r="AB25" s="47">
        <v>1.0544082859152228</v>
      </c>
      <c r="AC25" s="55">
        <v>8603.8700000000008</v>
      </c>
      <c r="AD25" s="44">
        <v>521.80999999999995</v>
      </c>
      <c r="AE25" s="44">
        <v>463.62</v>
      </c>
      <c r="AF25" s="44">
        <v>58.19</v>
      </c>
      <c r="AG25" s="47">
        <v>1.1255122729821836</v>
      </c>
      <c r="AH25" s="55">
        <v>8313.84</v>
      </c>
      <c r="AI25" s="44">
        <v>538.55999999999995</v>
      </c>
      <c r="AJ25" s="44">
        <v>550.55999999999995</v>
      </c>
      <c r="AK25" s="44">
        <v>-12</v>
      </c>
      <c r="AL25" s="47">
        <v>0.97820401046207495</v>
      </c>
      <c r="AM25" s="55">
        <v>8125.83</v>
      </c>
      <c r="AN25" s="44">
        <v>324.45999999999998</v>
      </c>
      <c r="AO25" s="44">
        <v>362.55</v>
      </c>
      <c r="AP25" s="44">
        <v>-38.090000000000003</v>
      </c>
      <c r="AQ25" s="47">
        <v>0.89493862915459932</v>
      </c>
      <c r="AR25" s="55">
        <v>8178.45</v>
      </c>
      <c r="AS25" s="44">
        <v>594.66</v>
      </c>
      <c r="AT25" s="44">
        <v>506.35</v>
      </c>
      <c r="AU25" s="44">
        <v>88.31</v>
      </c>
      <c r="AV25" s="47">
        <v>1.1744050557914485</v>
      </c>
      <c r="AW25" s="55">
        <v>7825.48</v>
      </c>
      <c r="AX25" s="45">
        <v>93.32</v>
      </c>
      <c r="AY25" s="45">
        <v>55.79</v>
      </c>
      <c r="AZ25" s="45">
        <v>37.53</v>
      </c>
      <c r="BA25" s="47">
        <v>1.6727012009320665</v>
      </c>
      <c r="BB25" s="58">
        <v>7862.2</v>
      </c>
      <c r="BC25" s="45">
        <v>129.29</v>
      </c>
      <c r="BD25" s="45">
        <v>167.23</v>
      </c>
      <c r="BE25" s="45">
        <v>-37.94</v>
      </c>
      <c r="BF25" s="47">
        <v>0.77312683131017157</v>
      </c>
      <c r="BG25" s="58">
        <v>7787.07</v>
      </c>
      <c r="BH25" s="45">
        <v>111.34</v>
      </c>
      <c r="BI25" s="45">
        <v>69.849999999999994</v>
      </c>
      <c r="BJ25" s="45">
        <v>41.49</v>
      </c>
      <c r="BK25" s="47">
        <v>1.593987115246958</v>
      </c>
      <c r="BL25" s="58">
        <v>7777.36</v>
      </c>
      <c r="BM25" s="45">
        <v>71.53</v>
      </c>
      <c r="BN25" s="45">
        <v>59.83</v>
      </c>
      <c r="BO25" s="45">
        <v>11.7</v>
      </c>
      <c r="BP25" s="47">
        <v>1.1955540698646165</v>
      </c>
    </row>
    <row r="26" spans="1:68" x14ac:dyDescent="0.25">
      <c r="A26" s="69" t="s">
        <v>23</v>
      </c>
      <c r="B26" s="68">
        <v>8</v>
      </c>
      <c r="C26" s="55">
        <v>46237.954166666663</v>
      </c>
      <c r="D26" s="55">
        <v>4888.5</v>
      </c>
      <c r="E26" s="55">
        <v>20363.16</v>
      </c>
      <c r="F26" s="63">
        <v>0.44039924272168546</v>
      </c>
      <c r="G26" s="64">
        <v>27.2480032568619</v>
      </c>
      <c r="H26" s="63">
        <v>3.5231939417734837</v>
      </c>
      <c r="I26" s="56">
        <v>51673.96</v>
      </c>
      <c r="J26" s="42">
        <v>2190.0100000000002</v>
      </c>
      <c r="K26" s="42">
        <v>1583.2</v>
      </c>
      <c r="L26" s="42">
        <v>606.80999999999995</v>
      </c>
      <c r="M26" s="47">
        <v>1.3832806973218799</v>
      </c>
      <c r="N26" s="54">
        <v>49961.95</v>
      </c>
      <c r="O26" s="52">
        <v>3588.65</v>
      </c>
      <c r="P26" s="52">
        <v>2593.9499999999998</v>
      </c>
      <c r="Q26" s="52">
        <v>994.7</v>
      </c>
      <c r="R26" s="47">
        <v>1.3834692264692845</v>
      </c>
      <c r="S26" s="56">
        <v>49000.6</v>
      </c>
      <c r="T26" s="42">
        <v>1740.94</v>
      </c>
      <c r="U26" s="42">
        <v>1218.4000000000001</v>
      </c>
      <c r="V26" s="42">
        <v>522.54</v>
      </c>
      <c r="W26" s="47">
        <v>1.4288739330269205</v>
      </c>
      <c r="X26" s="61">
        <v>47999.64</v>
      </c>
      <c r="Y26" s="52">
        <v>275.61</v>
      </c>
      <c r="Z26" s="52">
        <v>270.38</v>
      </c>
      <c r="AA26" s="52">
        <v>5.23</v>
      </c>
      <c r="AB26" s="47">
        <v>1.019343146682447</v>
      </c>
      <c r="AC26" s="56">
        <v>47708.06</v>
      </c>
      <c r="AD26" s="42">
        <v>-1128.08</v>
      </c>
      <c r="AE26" s="42">
        <v>727.44</v>
      </c>
      <c r="AF26" s="42">
        <v>-1855.52</v>
      </c>
      <c r="AG26" s="47">
        <v>-1.5507533267348508</v>
      </c>
      <c r="AH26" s="54">
        <v>46988.55</v>
      </c>
      <c r="AI26" s="52">
        <v>4612.12</v>
      </c>
      <c r="AJ26" s="52">
        <v>3719.92</v>
      </c>
      <c r="AK26" s="52">
        <v>892.2</v>
      </c>
      <c r="AL26" s="47">
        <v>1.239843867610056</v>
      </c>
      <c r="AM26" s="56">
        <v>44338.28</v>
      </c>
      <c r="AN26" s="42">
        <v>1412.42</v>
      </c>
      <c r="AO26" s="42">
        <v>1160.82</v>
      </c>
      <c r="AP26" s="42">
        <v>251.6</v>
      </c>
      <c r="AQ26" s="47">
        <v>1.2167433366068814</v>
      </c>
      <c r="AR26" s="54">
        <v>43274.559999999998</v>
      </c>
      <c r="AS26" s="52">
        <v>2203.21</v>
      </c>
      <c r="AT26" s="52">
        <v>1733.78</v>
      </c>
      <c r="AU26" s="52">
        <v>469.43</v>
      </c>
      <c r="AV26" s="47">
        <v>1.2707552284603583</v>
      </c>
      <c r="AW26" s="56">
        <v>44331.7</v>
      </c>
      <c r="AX26" s="43">
        <v>1350.37</v>
      </c>
      <c r="AY26" s="43">
        <v>1035.82</v>
      </c>
      <c r="AZ26" s="43">
        <v>314.55</v>
      </c>
      <c r="BA26" s="47">
        <v>1.3036724527427546</v>
      </c>
      <c r="BB26" s="57">
        <v>43666.29</v>
      </c>
      <c r="BC26" s="53">
        <v>1005.19</v>
      </c>
      <c r="BD26" s="53">
        <v>718.17</v>
      </c>
      <c r="BE26" s="53">
        <v>287.02</v>
      </c>
      <c r="BF26" s="47">
        <v>1.3996546778617878</v>
      </c>
      <c r="BG26" s="59">
        <v>44245.51</v>
      </c>
      <c r="BH26" s="43">
        <v>4052.93</v>
      </c>
      <c r="BI26" s="43">
        <v>2511.5</v>
      </c>
      <c r="BJ26" s="43">
        <v>1541.43</v>
      </c>
      <c r="BK26" s="47">
        <v>1.6137487557236712</v>
      </c>
      <c r="BL26" s="57">
        <v>41666.35</v>
      </c>
      <c r="BM26" s="53">
        <v>3948.29</v>
      </c>
      <c r="BN26" s="53">
        <v>3089.78</v>
      </c>
      <c r="BO26" s="53">
        <v>858.51</v>
      </c>
      <c r="BP26" s="47">
        <v>1.2778547339940058</v>
      </c>
    </row>
    <row r="27" spans="1:68" x14ac:dyDescent="0.25">
      <c r="A27" s="69" t="s">
        <v>24</v>
      </c>
      <c r="B27" s="68">
        <v>81</v>
      </c>
      <c r="C27" s="55">
        <v>278404.26416666666</v>
      </c>
      <c r="D27" s="55">
        <v>325292.53000000009</v>
      </c>
      <c r="E27" s="55">
        <v>398989.82000000007</v>
      </c>
      <c r="F27" s="63">
        <v>1.4331311382542076</v>
      </c>
      <c r="G27" s="64">
        <v>8.3732742103545377</v>
      </c>
      <c r="H27" s="63">
        <v>116.08362219859082</v>
      </c>
      <c r="I27" s="55">
        <v>306967.23</v>
      </c>
      <c r="J27" s="44">
        <v>51456.19</v>
      </c>
      <c r="K27" s="44">
        <v>29275.02</v>
      </c>
      <c r="L27" s="44">
        <v>22181.17</v>
      </c>
      <c r="M27" s="47">
        <v>1.7576824883467201</v>
      </c>
      <c r="N27" s="55">
        <v>279351.12</v>
      </c>
      <c r="O27" s="44">
        <v>88748.61</v>
      </c>
      <c r="P27" s="44">
        <v>49363.95</v>
      </c>
      <c r="Q27" s="44">
        <v>39384.660000000003</v>
      </c>
      <c r="R27" s="47">
        <v>1.7978425551439867</v>
      </c>
      <c r="S27" s="55">
        <v>246641.58</v>
      </c>
      <c r="T27" s="44">
        <v>59413.15</v>
      </c>
      <c r="U27" s="44">
        <v>33863.440000000002</v>
      </c>
      <c r="V27" s="44">
        <v>25549.71</v>
      </c>
      <c r="W27" s="47">
        <v>1.7544924555804136</v>
      </c>
      <c r="X27" s="62">
        <v>217424.46</v>
      </c>
      <c r="Y27" s="44">
        <v>48235.25</v>
      </c>
      <c r="Z27" s="44">
        <v>27444.2</v>
      </c>
      <c r="AA27" s="44">
        <v>20791.05</v>
      </c>
      <c r="AB27" s="47">
        <v>1.7575753711166657</v>
      </c>
      <c r="AC27" s="55">
        <v>351269.34</v>
      </c>
      <c r="AD27" s="44">
        <v>42846.83</v>
      </c>
      <c r="AE27" s="44">
        <v>24832.27</v>
      </c>
      <c r="AF27" s="44">
        <v>18014.560000000001</v>
      </c>
      <c r="AG27" s="47">
        <v>1.7254495863648389</v>
      </c>
      <c r="AH27" s="55">
        <v>344198.65</v>
      </c>
      <c r="AI27" s="44">
        <v>91389.82</v>
      </c>
      <c r="AJ27" s="44">
        <v>50544.26</v>
      </c>
      <c r="AK27" s="44">
        <v>40845.56</v>
      </c>
      <c r="AL27" s="47">
        <v>1.8081147097613064</v>
      </c>
      <c r="AM27" s="55">
        <v>323036.14</v>
      </c>
      <c r="AN27" s="44">
        <v>39976.26</v>
      </c>
      <c r="AO27" s="44">
        <v>22526.13</v>
      </c>
      <c r="AP27" s="44">
        <v>17450.13</v>
      </c>
      <c r="AQ27" s="47">
        <v>1.7746616928873269</v>
      </c>
      <c r="AR27" s="55">
        <v>300968.46000000002</v>
      </c>
      <c r="AS27" s="44">
        <v>78103.009999999995</v>
      </c>
      <c r="AT27" s="44">
        <v>41500.800000000003</v>
      </c>
      <c r="AU27" s="44">
        <v>36602.21</v>
      </c>
      <c r="AV27" s="47">
        <v>1.8819639621404887</v>
      </c>
      <c r="AW27" s="55">
        <v>260380.19</v>
      </c>
      <c r="AX27" s="45">
        <v>34718.65</v>
      </c>
      <c r="AY27" s="45">
        <v>18466.990000000002</v>
      </c>
      <c r="AZ27" s="45">
        <v>16251.66</v>
      </c>
      <c r="BA27" s="47">
        <v>1.8800383819994486</v>
      </c>
      <c r="BB27" s="58">
        <v>242410.77</v>
      </c>
      <c r="BC27" s="45">
        <v>55216.4</v>
      </c>
      <c r="BD27" s="45">
        <v>29708.65</v>
      </c>
      <c r="BE27" s="45">
        <v>25507.75</v>
      </c>
      <c r="BF27" s="47">
        <v>1.8585967386602891</v>
      </c>
      <c r="BG27" s="58">
        <v>212101.85</v>
      </c>
      <c r="BH27" s="45">
        <v>54333.09</v>
      </c>
      <c r="BI27" s="45">
        <v>27829.09</v>
      </c>
      <c r="BJ27" s="45">
        <v>26504</v>
      </c>
      <c r="BK27" s="47">
        <v>1.9523847168556354</v>
      </c>
      <c r="BL27" s="58">
        <v>256101.38</v>
      </c>
      <c r="BM27" s="45">
        <v>79845.09</v>
      </c>
      <c r="BN27" s="45">
        <v>43635.02</v>
      </c>
      <c r="BO27" s="45">
        <v>36210.07</v>
      </c>
      <c r="BP27" s="47">
        <v>1.8298396563127506</v>
      </c>
    </row>
    <row r="28" spans="1:68" x14ac:dyDescent="0.25">
      <c r="A28" s="69" t="s">
        <v>25</v>
      </c>
      <c r="B28" s="68">
        <v>79</v>
      </c>
      <c r="C28" s="55">
        <v>20665.435833333333</v>
      </c>
      <c r="D28" s="55">
        <v>4362.4499999999989</v>
      </c>
      <c r="E28" s="55">
        <v>16453.669999999998</v>
      </c>
      <c r="F28" s="65">
        <v>0.79619274099509874</v>
      </c>
      <c r="G28" s="64">
        <v>15.07172746262688</v>
      </c>
      <c r="H28" s="65">
        <v>62.899226538612801</v>
      </c>
      <c r="I28" s="56">
        <v>21366.48</v>
      </c>
      <c r="J28" s="42">
        <v>390.69</v>
      </c>
      <c r="K28" s="42">
        <v>625.5</v>
      </c>
      <c r="L28" s="42">
        <v>-234.81</v>
      </c>
      <c r="M28" s="47"/>
      <c r="N28" s="54">
        <v>20740.98</v>
      </c>
      <c r="O28" s="52"/>
      <c r="P28" s="52"/>
      <c r="Q28" s="52"/>
      <c r="R28" s="47"/>
      <c r="S28" s="56">
        <v>20740.98</v>
      </c>
      <c r="T28" s="42"/>
      <c r="U28" s="42"/>
      <c r="V28" s="42"/>
      <c r="W28" s="47"/>
      <c r="X28" s="61">
        <v>20740.98</v>
      </c>
      <c r="Y28" s="52"/>
      <c r="Z28" s="52"/>
      <c r="AA28" s="52"/>
      <c r="AB28" s="47"/>
      <c r="AC28" s="56">
        <v>20740.98</v>
      </c>
      <c r="AD28" s="42"/>
      <c r="AE28" s="42"/>
      <c r="AF28" s="42"/>
      <c r="AG28" s="47"/>
      <c r="AH28" s="54">
        <v>20420.46</v>
      </c>
      <c r="AI28" s="52">
        <v>3258.73</v>
      </c>
      <c r="AJ28" s="52">
        <v>2694.19</v>
      </c>
      <c r="AK28" s="52">
        <v>564.54</v>
      </c>
      <c r="AL28" s="47">
        <v>1.2095397874685898</v>
      </c>
      <c r="AM28" s="56">
        <v>24378.3</v>
      </c>
      <c r="AN28" s="42">
        <v>740.29</v>
      </c>
      <c r="AO28" s="42">
        <v>485.08</v>
      </c>
      <c r="AP28" s="42">
        <v>255.21</v>
      </c>
      <c r="AQ28" s="47">
        <v>1.5261194029850746</v>
      </c>
      <c r="AR28" s="54">
        <v>23893.22</v>
      </c>
      <c r="AS28" s="52">
        <v>2794.99</v>
      </c>
      <c r="AT28" s="52">
        <v>1943.6</v>
      </c>
      <c r="AU28" s="52">
        <v>851.39</v>
      </c>
      <c r="AV28" s="47">
        <v>1.4380479522535501</v>
      </c>
      <c r="AW28" s="56">
        <v>21491.68</v>
      </c>
      <c r="AX28" s="43">
        <v>2609.65</v>
      </c>
      <c r="AY28" s="43">
        <v>1779.97</v>
      </c>
      <c r="AZ28" s="43">
        <v>829.68</v>
      </c>
      <c r="BA28" s="47">
        <v>1.4661202155092501</v>
      </c>
      <c r="BB28" s="57">
        <v>20169.650000000001</v>
      </c>
      <c r="BC28" s="53">
        <v>9480.82</v>
      </c>
      <c r="BD28" s="53">
        <v>7787.34</v>
      </c>
      <c r="BE28" s="53">
        <v>1693.48</v>
      </c>
      <c r="BF28" s="47">
        <v>1.2174657842087284</v>
      </c>
      <c r="BG28" s="59">
        <v>15773.28</v>
      </c>
      <c r="BH28" s="43">
        <v>1323.74</v>
      </c>
      <c r="BI28" s="43">
        <v>956.65</v>
      </c>
      <c r="BJ28" s="43">
        <v>367.09</v>
      </c>
      <c r="BK28" s="47">
        <v>1.3837244551298804</v>
      </c>
      <c r="BL28" s="57">
        <v>17528.240000000002</v>
      </c>
      <c r="BM28" s="53">
        <v>217.21</v>
      </c>
      <c r="BN28" s="53">
        <v>181.34</v>
      </c>
      <c r="BO28" s="53">
        <v>35.869999999999997</v>
      </c>
      <c r="BP28" s="47">
        <v>1.1978052277489799</v>
      </c>
    </row>
  </sheetData>
  <mergeCells count="42">
    <mergeCell ref="H2:H3"/>
    <mergeCell ref="BL2:BP2"/>
    <mergeCell ref="BG2:BK2"/>
    <mergeCell ref="I2:M2"/>
    <mergeCell ref="N2:R2"/>
    <mergeCell ref="S2:W2"/>
    <mergeCell ref="X2:AB2"/>
    <mergeCell ref="AC2:AG2"/>
    <mergeCell ref="BB2:BF2"/>
    <mergeCell ref="AW2:BA2"/>
    <mergeCell ref="AR2:AV2"/>
    <mergeCell ref="AM2:AQ2"/>
    <mergeCell ref="AH2:AL2"/>
    <mergeCell ref="F2:F3"/>
    <mergeCell ref="G2:G3"/>
    <mergeCell ref="C2:C3"/>
    <mergeCell ref="D2:D3"/>
    <mergeCell ref="A1:G1"/>
    <mergeCell ref="A2:A3"/>
    <mergeCell ref="B2:B3"/>
    <mergeCell ref="E2:E3"/>
    <mergeCell ref="A16:G16"/>
    <mergeCell ref="H17:H18"/>
    <mergeCell ref="BB17:BE17"/>
    <mergeCell ref="BG17:BJ17"/>
    <mergeCell ref="BL17:BO17"/>
    <mergeCell ref="AW17:AZ17"/>
    <mergeCell ref="X17:AA17"/>
    <mergeCell ref="AC17:AF17"/>
    <mergeCell ref="AH17:AK17"/>
    <mergeCell ref="AM17:AP17"/>
    <mergeCell ref="AR17:AU17"/>
    <mergeCell ref="S17:V17"/>
    <mergeCell ref="N17:Q17"/>
    <mergeCell ref="I17:L17"/>
    <mergeCell ref="F17:F18"/>
    <mergeCell ref="G17:G18"/>
    <mergeCell ref="C17:C18"/>
    <mergeCell ref="D17:D18"/>
    <mergeCell ref="A17:A18"/>
    <mergeCell ref="B17:B18"/>
    <mergeCell ref="E17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 По категориям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</cp:lastModifiedBy>
  <dcterms:created xsi:type="dcterms:W3CDTF">2017-10-14T12:10:03Z</dcterms:created>
  <dcterms:modified xsi:type="dcterms:W3CDTF">2018-07-10T11:04:46Z</dcterms:modified>
</cp:coreProperties>
</file>