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755" activeTab="5"/>
  </bookViews>
  <sheets>
    <sheet name="декабрь 2017" sheetId="2" r:id="rId1"/>
    <sheet name="январь 2018" sheetId="1" r:id="rId2"/>
    <sheet name="февраль 2018" sheetId="3" r:id="rId3"/>
    <sheet name="март 2018" sheetId="4" r:id="rId4"/>
    <sheet name="апрель 2018" sheetId="5" r:id="rId5"/>
    <sheet name="май 2018" sheetId="6" r:id="rId6"/>
  </sheets>
  <calcPr calcId="125725" refMode="R1C1" concurrentCalc="0"/>
</workbook>
</file>

<file path=xl/calcChain.xml><?xml version="1.0" encoding="utf-8"?>
<calcChain xmlns="http://schemas.openxmlformats.org/spreadsheetml/2006/main">
  <c r="D363" i="6"/>
  <c r="D364"/>
  <c r="D365"/>
  <c r="D366"/>
  <c r="D367"/>
  <c r="D357" i="5"/>
  <c r="D325"/>
  <c r="D326"/>
  <c r="D327"/>
  <c r="D328"/>
  <c r="D330"/>
  <c r="D331"/>
  <c r="D332"/>
  <c r="D333"/>
  <c r="D334"/>
  <c r="D335"/>
  <c r="D336"/>
  <c r="D337"/>
  <c r="D338"/>
  <c r="D339"/>
  <c r="D340"/>
  <c r="D342"/>
  <c r="D343"/>
  <c r="D344"/>
  <c r="D345"/>
  <c r="D346"/>
  <c r="D347"/>
  <c r="D348"/>
  <c r="D349"/>
  <c r="D350"/>
  <c r="D351"/>
  <c r="D352"/>
  <c r="D353"/>
  <c r="D354"/>
  <c r="D355"/>
  <c r="D356"/>
  <c r="D358"/>
  <c r="D359"/>
  <c r="D360"/>
  <c r="D2488"/>
  <c r="D2490"/>
  <c r="D2500"/>
  <c r="D334" i="6"/>
  <c r="D335"/>
  <c r="D336"/>
  <c r="D337"/>
  <c r="D338"/>
  <c r="D339"/>
  <c r="D340"/>
  <c r="D341"/>
  <c r="D342"/>
  <c r="D343"/>
  <c r="D344"/>
  <c r="D345"/>
  <c r="D346"/>
  <c r="D347"/>
  <c r="D348"/>
  <c r="D349"/>
  <c r="D351"/>
  <c r="D352"/>
  <c r="D353"/>
  <c r="D354"/>
  <c r="D355"/>
  <c r="D356"/>
  <c r="D357"/>
  <c r="D358"/>
  <c r="D359"/>
  <c r="D360"/>
  <c r="D361"/>
  <c r="D362"/>
  <c r="D368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10"/>
  <c r="D211"/>
  <c r="D212"/>
  <c r="D213"/>
  <c r="D214"/>
  <c r="D215"/>
  <c r="D216"/>
  <c r="D217"/>
  <c r="D218"/>
  <c r="D219"/>
  <c r="D220"/>
  <c r="D221"/>
  <c r="D222"/>
  <c r="D223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5"/>
  <c r="D1916"/>
  <c r="D1917"/>
  <c r="D1918"/>
  <c r="D1919"/>
  <c r="D1920"/>
  <c r="D1921"/>
  <c r="D1922"/>
  <c r="D1923"/>
  <c r="D1924"/>
  <c r="D1925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501"/>
  <c r="D2503"/>
  <c r="D2504"/>
  <c r="D2505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7"/>
  <c r="D158"/>
  <c r="D159"/>
  <c r="D160"/>
  <c r="D161"/>
  <c r="D162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5"/>
  <c r="D2506"/>
  <c r="D4"/>
  <c r="D5"/>
  <c r="D6"/>
  <c r="D7"/>
  <c r="D8"/>
  <c r="D9"/>
  <c r="D10"/>
  <c r="D1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206"/>
  <c r="D2507"/>
  <c r="D2510"/>
  <c r="D2511"/>
  <c r="D2513"/>
  <c r="B155"/>
  <c r="B162"/>
  <c r="B183"/>
  <c r="B185"/>
  <c r="B2506"/>
  <c r="D2385" i="4"/>
  <c r="C2461" i="6"/>
  <c r="C2440"/>
  <c r="C2435"/>
  <c r="C2405"/>
  <c r="C2398"/>
  <c r="C2387"/>
  <c r="C2370"/>
  <c r="C2013"/>
  <c r="D2013"/>
  <c r="C2009"/>
  <c r="D2009"/>
  <c r="D2111"/>
  <c r="D2110"/>
  <c r="D2109"/>
  <c r="D2108"/>
  <c r="D2107"/>
  <c r="D2106"/>
  <c r="D2105"/>
  <c r="D2104"/>
  <c r="D2103"/>
  <c r="D2102"/>
  <c r="D2101"/>
  <c r="D2100"/>
  <c r="D2099"/>
  <c r="D2098"/>
  <c r="D2097"/>
  <c r="D2096"/>
  <c r="D2095"/>
  <c r="D2094"/>
  <c r="D2093"/>
  <c r="D2092"/>
  <c r="D2091"/>
  <c r="D2090"/>
  <c r="D2089"/>
  <c r="D2088"/>
  <c r="D2087"/>
  <c r="D2086"/>
  <c r="D2085"/>
  <c r="D2084"/>
  <c r="D2083"/>
  <c r="D2082"/>
  <c r="D2081"/>
  <c r="D2080"/>
  <c r="D2079"/>
  <c r="D2078"/>
  <c r="D2077"/>
  <c r="D2076"/>
  <c r="D2075"/>
  <c r="D2074"/>
  <c r="D2073"/>
  <c r="D2072"/>
  <c r="D2071"/>
  <c r="D2070"/>
  <c r="D2069"/>
  <c r="D2068"/>
  <c r="D2067"/>
  <c r="D2066"/>
  <c r="D2065"/>
  <c r="D2064"/>
  <c r="D2063"/>
  <c r="D2062"/>
  <c r="D2061"/>
  <c r="D2060"/>
  <c r="D2059"/>
  <c r="D2058"/>
  <c r="D2057"/>
  <c r="D2056"/>
  <c r="D2055"/>
  <c r="D2054"/>
  <c r="D2053"/>
  <c r="D2052"/>
  <c r="D2051"/>
  <c r="D2050"/>
  <c r="D2049"/>
  <c r="D2048"/>
  <c r="D2047"/>
  <c r="D2046"/>
  <c r="D2045"/>
  <c r="D2044"/>
  <c r="D2043"/>
  <c r="D2042"/>
  <c r="D2041"/>
  <c r="D2040"/>
  <c r="D2039"/>
  <c r="D2038"/>
  <c r="D2037"/>
  <c r="D2036"/>
  <c r="D2035"/>
  <c r="D2034"/>
  <c r="D2033"/>
  <c r="D2032"/>
  <c r="D2031"/>
  <c r="D2030"/>
  <c r="D2029"/>
  <c r="D2028"/>
  <c r="D2027"/>
  <c r="D2026"/>
  <c r="D2025"/>
  <c r="D2024"/>
  <c r="D2023"/>
  <c r="D2022"/>
  <c r="D2021"/>
  <c r="D2020"/>
  <c r="D2019"/>
  <c r="D2018"/>
  <c r="D2017"/>
  <c r="D2016"/>
  <c r="D2015"/>
  <c r="D2014"/>
  <c r="D2012"/>
  <c r="D2011"/>
  <c r="D2010"/>
  <c r="D2008"/>
  <c r="D2007"/>
  <c r="D2006"/>
  <c r="D2005"/>
  <c r="D2004"/>
  <c r="D2003"/>
  <c r="D2002"/>
  <c r="D2001"/>
  <c r="D2000"/>
  <c r="D1999"/>
  <c r="D1998"/>
  <c r="D1997"/>
  <c r="D1996"/>
  <c r="D1995"/>
  <c r="D1994"/>
  <c r="D1993"/>
  <c r="D1992"/>
  <c r="D1991"/>
  <c r="D1990"/>
  <c r="D1989"/>
  <c r="D1988"/>
  <c r="D1987"/>
  <c r="D1986"/>
  <c r="D1985"/>
  <c r="D1984"/>
  <c r="D1983"/>
  <c r="D1982"/>
  <c r="D1981"/>
  <c r="D1980"/>
  <c r="D1979"/>
  <c r="D1978"/>
  <c r="D1977"/>
  <c r="D1976"/>
  <c r="D1975"/>
  <c r="D1974"/>
  <c r="D1973"/>
  <c r="D1972"/>
  <c r="D1971"/>
  <c r="D1970"/>
  <c r="D1969"/>
  <c r="D1968"/>
  <c r="D1967"/>
  <c r="D1966"/>
  <c r="D1965"/>
  <c r="D1964"/>
  <c r="D1963"/>
  <c r="D1962"/>
  <c r="D1961"/>
  <c r="D1960"/>
  <c r="D1959"/>
  <c r="D1958"/>
  <c r="D1957"/>
  <c r="D1956"/>
  <c r="D1955"/>
  <c r="D1954"/>
  <c r="D1953"/>
  <c r="D1952"/>
  <c r="D1951"/>
  <c r="D1950"/>
  <c r="D1949"/>
  <c r="D1948"/>
  <c r="D1947"/>
  <c r="D1945"/>
  <c r="D1944"/>
  <c r="D1943"/>
  <c r="D1942"/>
  <c r="D1941"/>
  <c r="D1940"/>
  <c r="D1939"/>
  <c r="D1938"/>
  <c r="D1937"/>
  <c r="D1936"/>
  <c r="D1935"/>
  <c r="D1934"/>
  <c r="D1933"/>
  <c r="D1932"/>
  <c r="D1931"/>
  <c r="D1930"/>
  <c r="D1929"/>
  <c r="D1928"/>
  <c r="C1946"/>
  <c r="D1946"/>
  <c r="B2499"/>
  <c r="C182"/>
  <c r="C161"/>
  <c r="C1918"/>
  <c r="C1916"/>
  <c r="C1910"/>
  <c r="C1832"/>
  <c r="C1830"/>
  <c r="C1821"/>
  <c r="C1820"/>
  <c r="C1610"/>
  <c r="C1590"/>
  <c r="C1583"/>
  <c r="C1581"/>
  <c r="C1480"/>
  <c r="C1476"/>
  <c r="C1472"/>
  <c r="C1454"/>
  <c r="C1447"/>
  <c r="C1442"/>
  <c r="C1441"/>
  <c r="C1440"/>
  <c r="C1438"/>
  <c r="C1433"/>
  <c r="C1353"/>
  <c r="C1346"/>
  <c r="C1342"/>
  <c r="C1332"/>
  <c r="C1321"/>
  <c r="C1318"/>
  <c r="C1284"/>
  <c r="C1283"/>
  <c r="C1209"/>
  <c r="C1185"/>
  <c r="C1184"/>
  <c r="C1136"/>
  <c r="C1113"/>
  <c r="C1083"/>
  <c r="C1080"/>
  <c r="C1094"/>
  <c r="B1800"/>
  <c r="B1076"/>
  <c r="C1072"/>
  <c r="C1067"/>
  <c r="C1061"/>
  <c r="C1060"/>
  <c r="C875"/>
  <c r="C941"/>
  <c r="C907"/>
  <c r="C906"/>
  <c r="C893"/>
  <c r="C892"/>
  <c r="C876"/>
  <c r="C871"/>
  <c r="C870"/>
  <c r="C844"/>
  <c r="C790"/>
  <c r="C709"/>
  <c r="C672"/>
  <c r="C590"/>
  <c r="C589"/>
  <c r="C587"/>
  <c r="C364"/>
  <c r="C216"/>
  <c r="C215"/>
  <c r="C212"/>
  <c r="C64"/>
  <c r="D160" i="5"/>
  <c r="C164"/>
  <c r="D164"/>
  <c r="C183"/>
  <c r="D181"/>
  <c r="D180"/>
  <c r="D178"/>
  <c r="D177"/>
  <c r="D176"/>
  <c r="D172"/>
  <c r="D133"/>
  <c r="D183"/>
  <c r="D182"/>
  <c r="D179"/>
  <c r="D175"/>
  <c r="D174"/>
  <c r="D173"/>
  <c r="D171"/>
  <c r="D170"/>
  <c r="D169"/>
  <c r="D168"/>
  <c r="D167"/>
  <c r="D163"/>
  <c r="D162"/>
  <c r="D161"/>
  <c r="D159"/>
  <c r="D158"/>
  <c r="D157"/>
  <c r="D156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B184"/>
  <c r="B165"/>
  <c r="B154"/>
  <c r="D2497"/>
  <c r="D2492"/>
  <c r="D2491"/>
  <c r="C2449"/>
  <c r="D2449"/>
  <c r="D2451"/>
  <c r="D2450"/>
  <c r="D2448"/>
  <c r="D2447"/>
  <c r="D2446"/>
  <c r="D2445"/>
  <c r="D2444"/>
  <c r="D2443"/>
  <c r="C2337" i="4"/>
  <c r="C2423" i="5"/>
  <c r="C2388"/>
  <c r="C2381"/>
  <c r="D2375"/>
  <c r="D2374"/>
  <c r="D2373"/>
  <c r="D2372"/>
  <c r="C2370"/>
  <c r="D2370"/>
  <c r="C2354"/>
  <c r="C2169"/>
  <c r="D2169"/>
  <c r="D2158"/>
  <c r="D2159"/>
  <c r="D2118"/>
  <c r="D2117"/>
  <c r="D2080"/>
  <c r="D2016"/>
  <c r="D2017"/>
  <c r="D2018"/>
  <c r="D2019"/>
  <c r="D2020"/>
  <c r="D2021"/>
  <c r="D2022"/>
  <c r="D2023"/>
  <c r="D2024"/>
  <c r="D2025"/>
  <c r="C2002"/>
  <c r="D2002"/>
  <c r="C1998"/>
  <c r="D1998"/>
  <c r="D1950"/>
  <c r="D1945"/>
  <c r="D1946"/>
  <c r="D1947"/>
  <c r="C1937"/>
  <c r="D1937"/>
  <c r="D1934"/>
  <c r="D1935"/>
  <c r="D2452"/>
  <c r="D2442"/>
  <c r="D2441"/>
  <c r="D2440"/>
  <c r="D2439"/>
  <c r="D2438"/>
  <c r="D2437"/>
  <c r="D2436"/>
  <c r="D2435"/>
  <c r="D2434"/>
  <c r="D2433"/>
  <c r="D2432"/>
  <c r="D2431"/>
  <c r="D2430"/>
  <c r="D2429"/>
  <c r="D2428"/>
  <c r="D2427"/>
  <c r="D2426"/>
  <c r="D2425"/>
  <c r="D2424"/>
  <c r="D2423"/>
  <c r="D2422"/>
  <c r="D2421"/>
  <c r="D2420"/>
  <c r="D2419"/>
  <c r="D2418"/>
  <c r="D2417"/>
  <c r="D2416"/>
  <c r="D2415"/>
  <c r="D2414"/>
  <c r="D2413"/>
  <c r="D2412"/>
  <c r="D2411"/>
  <c r="D2410"/>
  <c r="D2409"/>
  <c r="D2408"/>
  <c r="D2407"/>
  <c r="D2406"/>
  <c r="D2405"/>
  <c r="D2404"/>
  <c r="D2403"/>
  <c r="D2402"/>
  <c r="D2401"/>
  <c r="D2400"/>
  <c r="D2399"/>
  <c r="D2398"/>
  <c r="D2397"/>
  <c r="D2396"/>
  <c r="D2395"/>
  <c r="D2394"/>
  <c r="D2393"/>
  <c r="D2392"/>
  <c r="D2391"/>
  <c r="D2390"/>
  <c r="D2389"/>
  <c r="D2388"/>
  <c r="D2387"/>
  <c r="D2386"/>
  <c r="D2385"/>
  <c r="D2384"/>
  <c r="D2383"/>
  <c r="D2382"/>
  <c r="D2381"/>
  <c r="D2380"/>
  <c r="D2379"/>
  <c r="D2378"/>
  <c r="D2377"/>
  <c r="D2376"/>
  <c r="D2371"/>
  <c r="D2369"/>
  <c r="D2368"/>
  <c r="D2367"/>
  <c r="D2366"/>
  <c r="D2365"/>
  <c r="D2364"/>
  <c r="D2363"/>
  <c r="D2362"/>
  <c r="D2361"/>
  <c r="D2360"/>
  <c r="D2359"/>
  <c r="D2358"/>
  <c r="D2357"/>
  <c r="D2356"/>
  <c r="D2355"/>
  <c r="D2354"/>
  <c r="D2353"/>
  <c r="D2352"/>
  <c r="D2351"/>
  <c r="D2350"/>
  <c r="D2349"/>
  <c r="D2348"/>
  <c r="D2347"/>
  <c r="D2346"/>
  <c r="D2345"/>
  <c r="D2344"/>
  <c r="D2343"/>
  <c r="D2342"/>
  <c r="D2341"/>
  <c r="D2340"/>
  <c r="D2339"/>
  <c r="D2338"/>
  <c r="D2337"/>
  <c r="D2336"/>
  <c r="D2335"/>
  <c r="D2334"/>
  <c r="D2333"/>
  <c r="D2332"/>
  <c r="D2331"/>
  <c r="D2330"/>
  <c r="D2329"/>
  <c r="D2328"/>
  <c r="D2327"/>
  <c r="D2326"/>
  <c r="D2325"/>
  <c r="D2324"/>
  <c r="D2323"/>
  <c r="D2322"/>
  <c r="D2321"/>
  <c r="D2320"/>
  <c r="D2319"/>
  <c r="D2318"/>
  <c r="D2317"/>
  <c r="D2316"/>
  <c r="D2315"/>
  <c r="D2314"/>
  <c r="D2313"/>
  <c r="D2312"/>
  <c r="D2311"/>
  <c r="D2310"/>
  <c r="D2309"/>
  <c r="D2308"/>
  <c r="D2307"/>
  <c r="D2306"/>
  <c r="D2305"/>
  <c r="D2304"/>
  <c r="D2303"/>
  <c r="D2302"/>
  <c r="D2301"/>
  <c r="D2300"/>
  <c r="D2299"/>
  <c r="D2298"/>
  <c r="D2297"/>
  <c r="D2296"/>
  <c r="D2295"/>
  <c r="D2294"/>
  <c r="D2293"/>
  <c r="D2292"/>
  <c r="D2291"/>
  <c r="D2290"/>
  <c r="D2289"/>
  <c r="D2288"/>
  <c r="D2287"/>
  <c r="D2286"/>
  <c r="D2285"/>
  <c r="D2284"/>
  <c r="D2283"/>
  <c r="D2282"/>
  <c r="D2281"/>
  <c r="D2280"/>
  <c r="D2279"/>
  <c r="D2278"/>
  <c r="D2277"/>
  <c r="D2276"/>
  <c r="D2275"/>
  <c r="D2274"/>
  <c r="D2273"/>
  <c r="D2272"/>
  <c r="D2271"/>
  <c r="D2270"/>
  <c r="D2269"/>
  <c r="D2268"/>
  <c r="D2267"/>
  <c r="D2266"/>
  <c r="D2265"/>
  <c r="D2264"/>
  <c r="D2263"/>
  <c r="D2262"/>
  <c r="D2261"/>
  <c r="D2260"/>
  <c r="D2259"/>
  <c r="D2258"/>
  <c r="D2257"/>
  <c r="D2256"/>
  <c r="D2255"/>
  <c r="D2254"/>
  <c r="D2253"/>
  <c r="D2252"/>
  <c r="D2251"/>
  <c r="D2250"/>
  <c r="D2249"/>
  <c r="D2248"/>
  <c r="D2247"/>
  <c r="D2246"/>
  <c r="D2245"/>
  <c r="D2244"/>
  <c r="D2243"/>
  <c r="D2242"/>
  <c r="D2241"/>
  <c r="D2240"/>
  <c r="D2239"/>
  <c r="D2238"/>
  <c r="D2237"/>
  <c r="D2236"/>
  <c r="D2235"/>
  <c r="D2234"/>
  <c r="D2233"/>
  <c r="D2232"/>
  <c r="D2231"/>
  <c r="D2230"/>
  <c r="D2229"/>
  <c r="D2228"/>
  <c r="D2227"/>
  <c r="D2226"/>
  <c r="D2225"/>
  <c r="D2224"/>
  <c r="D2223"/>
  <c r="D2222"/>
  <c r="D2221"/>
  <c r="D2220"/>
  <c r="D2219"/>
  <c r="D2218"/>
  <c r="D2217"/>
  <c r="D2216"/>
  <c r="D2215"/>
  <c r="D2214"/>
  <c r="D2213"/>
  <c r="D2212"/>
  <c r="D2211"/>
  <c r="D2210"/>
  <c r="D2209"/>
  <c r="D2208"/>
  <c r="D2207"/>
  <c r="D2206"/>
  <c r="D2205"/>
  <c r="D2204"/>
  <c r="D2203"/>
  <c r="D2202"/>
  <c r="D2201"/>
  <c r="D2200"/>
  <c r="D2199"/>
  <c r="D2198"/>
  <c r="D2197"/>
  <c r="D2196"/>
  <c r="D2195"/>
  <c r="D2194"/>
  <c r="D2193"/>
  <c r="D2192"/>
  <c r="D2191"/>
  <c r="D2190"/>
  <c r="D2189"/>
  <c r="D2188"/>
  <c r="D2187"/>
  <c r="D2186"/>
  <c r="D2185"/>
  <c r="D2184"/>
  <c r="D2183"/>
  <c r="D2182"/>
  <c r="D2181"/>
  <c r="D2180"/>
  <c r="D2179"/>
  <c r="D2178"/>
  <c r="D2177"/>
  <c r="D2176"/>
  <c r="D2175"/>
  <c r="D2174"/>
  <c r="D2173"/>
  <c r="D2172"/>
  <c r="D2171"/>
  <c r="D2170"/>
  <c r="D2168"/>
  <c r="D2167"/>
  <c r="D2166"/>
  <c r="D2165"/>
  <c r="D2164"/>
  <c r="D2163"/>
  <c r="D2162"/>
  <c r="D2161"/>
  <c r="D2160"/>
  <c r="D2157"/>
  <c r="D2156"/>
  <c r="D2155"/>
  <c r="D2154"/>
  <c r="D2153"/>
  <c r="D2152"/>
  <c r="D2151"/>
  <c r="D2150"/>
  <c r="D2149"/>
  <c r="D2148"/>
  <c r="D2147"/>
  <c r="D2146"/>
  <c r="D2145"/>
  <c r="D2144"/>
  <c r="D2143"/>
  <c r="D2142"/>
  <c r="D2141"/>
  <c r="D2140"/>
  <c r="D2139"/>
  <c r="D2138"/>
  <c r="D2137"/>
  <c r="D2136"/>
  <c r="D2135"/>
  <c r="D2134"/>
  <c r="D2133"/>
  <c r="D2132"/>
  <c r="D2131"/>
  <c r="D2130"/>
  <c r="D2129"/>
  <c r="D2128"/>
  <c r="D2127"/>
  <c r="D2126"/>
  <c r="D2125"/>
  <c r="D2124"/>
  <c r="D2123"/>
  <c r="D2122"/>
  <c r="D2121"/>
  <c r="D2120"/>
  <c r="D2119"/>
  <c r="D2116"/>
  <c r="D2115"/>
  <c r="D2114"/>
  <c r="D2113"/>
  <c r="D2112"/>
  <c r="D2111"/>
  <c r="D2110"/>
  <c r="D2109"/>
  <c r="D2108"/>
  <c r="D2107"/>
  <c r="D2106"/>
  <c r="D2105"/>
  <c r="D2104"/>
  <c r="D2103"/>
  <c r="D2102"/>
  <c r="D2101"/>
  <c r="D2100"/>
  <c r="D2099"/>
  <c r="D2098"/>
  <c r="D2097"/>
  <c r="D2096"/>
  <c r="D2095"/>
  <c r="D2094"/>
  <c r="D2093"/>
  <c r="D2092"/>
  <c r="D2091"/>
  <c r="D2090"/>
  <c r="D2089"/>
  <c r="D2088"/>
  <c r="D2087"/>
  <c r="D2086"/>
  <c r="D2085"/>
  <c r="D2084"/>
  <c r="D2083"/>
  <c r="D2082"/>
  <c r="D2081"/>
  <c r="D2079"/>
  <c r="D2078"/>
  <c r="D2077"/>
  <c r="D2076"/>
  <c r="D2075"/>
  <c r="D2074"/>
  <c r="D2073"/>
  <c r="D2072"/>
  <c r="D2071"/>
  <c r="D2070"/>
  <c r="D2069"/>
  <c r="D2068"/>
  <c r="D2067"/>
  <c r="D2066"/>
  <c r="D2065"/>
  <c r="D2064"/>
  <c r="D2063"/>
  <c r="D2062"/>
  <c r="D2061"/>
  <c r="D2060"/>
  <c r="D2059"/>
  <c r="D2058"/>
  <c r="D2057"/>
  <c r="D2056"/>
  <c r="D2055"/>
  <c r="D2054"/>
  <c r="D2053"/>
  <c r="D2052"/>
  <c r="D2051"/>
  <c r="D2050"/>
  <c r="D2049"/>
  <c r="D2048"/>
  <c r="D2047"/>
  <c r="D2046"/>
  <c r="D2045"/>
  <c r="D2044"/>
  <c r="D2043"/>
  <c r="D2042"/>
  <c r="D2041"/>
  <c r="D2040"/>
  <c r="D2039"/>
  <c r="D2038"/>
  <c r="D2037"/>
  <c r="D2036"/>
  <c r="D2035"/>
  <c r="D2034"/>
  <c r="D2033"/>
  <c r="D2032"/>
  <c r="D2031"/>
  <c r="D2030"/>
  <c r="D2029"/>
  <c r="D2028"/>
  <c r="D2027"/>
  <c r="D2026"/>
  <c r="D2015"/>
  <c r="D2014"/>
  <c r="D2013"/>
  <c r="D2012"/>
  <c r="D2011"/>
  <c r="D2010"/>
  <c r="D2009"/>
  <c r="D2008"/>
  <c r="D2007"/>
  <c r="D2006"/>
  <c r="D2005"/>
  <c r="D2004"/>
  <c r="D2003"/>
  <c r="D2001"/>
  <c r="D2000"/>
  <c r="D1999"/>
  <c r="D1997"/>
  <c r="D1996"/>
  <c r="D1995"/>
  <c r="D1994"/>
  <c r="D1993"/>
  <c r="D1992"/>
  <c r="D1991"/>
  <c r="D1990"/>
  <c r="D1989"/>
  <c r="D1988"/>
  <c r="D1987"/>
  <c r="D1986"/>
  <c r="D1985"/>
  <c r="D1984"/>
  <c r="D1983"/>
  <c r="D1982"/>
  <c r="D1981"/>
  <c r="D1980"/>
  <c r="D1979"/>
  <c r="D1978"/>
  <c r="D1977"/>
  <c r="D1976"/>
  <c r="D1975"/>
  <c r="D1974"/>
  <c r="D1973"/>
  <c r="D1972"/>
  <c r="D1971"/>
  <c r="D1970"/>
  <c r="D1969"/>
  <c r="D1968"/>
  <c r="D1967"/>
  <c r="D1966"/>
  <c r="D1965"/>
  <c r="D1964"/>
  <c r="D1963"/>
  <c r="D1962"/>
  <c r="D1961"/>
  <c r="D1960"/>
  <c r="D1959"/>
  <c r="D1958"/>
  <c r="D1957"/>
  <c r="D1956"/>
  <c r="D1955"/>
  <c r="D1954"/>
  <c r="D1953"/>
  <c r="D1952"/>
  <c r="D1951"/>
  <c r="D1949"/>
  <c r="D1948"/>
  <c r="D1944"/>
  <c r="D1943"/>
  <c r="D1942"/>
  <c r="D1941"/>
  <c r="D1940"/>
  <c r="D1939"/>
  <c r="D1938"/>
  <c r="D1936"/>
  <c r="D1933"/>
  <c r="D1932"/>
  <c r="D1931"/>
  <c r="D1930"/>
  <c r="D1929"/>
  <c r="D1928"/>
  <c r="D1927"/>
  <c r="D1926"/>
  <c r="D1925"/>
  <c r="D1924"/>
  <c r="D1923"/>
  <c r="D1921"/>
  <c r="D1920"/>
  <c r="D1919"/>
  <c r="D1922"/>
  <c r="B2486"/>
  <c r="D1909"/>
  <c r="D1910"/>
  <c r="D1912"/>
  <c r="D1913"/>
  <c r="D1914"/>
  <c r="D1915"/>
  <c r="D1908"/>
  <c r="C1911"/>
  <c r="D1911"/>
  <c r="D1831"/>
  <c r="D1832"/>
  <c r="D1834"/>
  <c r="D1835"/>
  <c r="D1836"/>
  <c r="D1837"/>
  <c r="B1833"/>
  <c r="D1833"/>
  <c r="C1904"/>
  <c r="D1904"/>
  <c r="C1903"/>
  <c r="D1903"/>
  <c r="D1902"/>
  <c r="D1901"/>
  <c r="D1900"/>
  <c r="D1899"/>
  <c r="D1898"/>
  <c r="D1897"/>
  <c r="D1896"/>
  <c r="D1895"/>
  <c r="D1894"/>
  <c r="D1893"/>
  <c r="D1892"/>
  <c r="D1891"/>
  <c r="D1890"/>
  <c r="D1889"/>
  <c r="D1888"/>
  <c r="D1887"/>
  <c r="D1886"/>
  <c r="D1885"/>
  <c r="D1884"/>
  <c r="D1883"/>
  <c r="D1882"/>
  <c r="D1881"/>
  <c r="D1880"/>
  <c r="D1879"/>
  <c r="D1878"/>
  <c r="D1877"/>
  <c r="D1876"/>
  <c r="D1875"/>
  <c r="D1874"/>
  <c r="D1873"/>
  <c r="D1872"/>
  <c r="D1871"/>
  <c r="D1870"/>
  <c r="D1869"/>
  <c r="D1868"/>
  <c r="D1867"/>
  <c r="D1866"/>
  <c r="D1865"/>
  <c r="D1864"/>
  <c r="D1863"/>
  <c r="D1862"/>
  <c r="D1861"/>
  <c r="D1860"/>
  <c r="D1859"/>
  <c r="D1858"/>
  <c r="D1857"/>
  <c r="D1856"/>
  <c r="D1855"/>
  <c r="D1854"/>
  <c r="D1853"/>
  <c r="D1852"/>
  <c r="D1851"/>
  <c r="D1850"/>
  <c r="D1849"/>
  <c r="D1848"/>
  <c r="D1847"/>
  <c r="D1846"/>
  <c r="D1845"/>
  <c r="D1844"/>
  <c r="D1843"/>
  <c r="D1842"/>
  <c r="D1841"/>
  <c r="D1840"/>
  <c r="D1839"/>
  <c r="D1838"/>
  <c r="C1823"/>
  <c r="D1823"/>
  <c r="D1819"/>
  <c r="D1820"/>
  <c r="D1822"/>
  <c r="D1824"/>
  <c r="D1825"/>
  <c r="D1826"/>
  <c r="D1827"/>
  <c r="D1828"/>
  <c r="D1829"/>
  <c r="D1830"/>
  <c r="C1821"/>
  <c r="D1821"/>
  <c r="D1818"/>
  <c r="C1812"/>
  <c r="C1811"/>
  <c r="D1811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2"/>
  <c r="D1813"/>
  <c r="D1814"/>
  <c r="D1815"/>
  <c r="D1816"/>
  <c r="D1817"/>
  <c r="D1794"/>
  <c r="C1707"/>
  <c r="D1707"/>
  <c r="C1598"/>
  <c r="D1598"/>
  <c r="D1599"/>
  <c r="D1600"/>
  <c r="D1601"/>
  <c r="D1602"/>
  <c r="D1603"/>
  <c r="D1604"/>
  <c r="D1605"/>
  <c r="D1606"/>
  <c r="D1607"/>
  <c r="D1608"/>
  <c r="D1609"/>
  <c r="C1578"/>
  <c r="D1578"/>
  <c r="C1571"/>
  <c r="D1571"/>
  <c r="C1569"/>
  <c r="D1569"/>
  <c r="D1530"/>
  <c r="D1521"/>
  <c r="D1520"/>
  <c r="D1519"/>
  <c r="D1518"/>
  <c r="D1517"/>
  <c r="D1516"/>
  <c r="D1515"/>
  <c r="D1514"/>
  <c r="D1513"/>
  <c r="D1512"/>
  <c r="C1509"/>
  <c r="D1509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C1473"/>
  <c r="D1473"/>
  <c r="C1469"/>
  <c r="D1469"/>
  <c r="C1465"/>
  <c r="D1465"/>
  <c r="C1447"/>
  <c r="D1447"/>
  <c r="C1440"/>
  <c r="D1440"/>
  <c r="C1435"/>
  <c r="D1435"/>
  <c r="C1434"/>
  <c r="D1434"/>
  <c r="C1433"/>
  <c r="D1433"/>
  <c r="C1431"/>
  <c r="C1426"/>
  <c r="C1346"/>
  <c r="D1346"/>
  <c r="C1339"/>
  <c r="D1339"/>
  <c r="C1335"/>
  <c r="D1335"/>
  <c r="C1325"/>
  <c r="D1325"/>
  <c r="D1324"/>
  <c r="D1323"/>
  <c r="D1322"/>
  <c r="C1317"/>
  <c r="D1317"/>
  <c r="C1312"/>
  <c r="D1312"/>
  <c r="C1278"/>
  <c r="D1278"/>
  <c r="C1277"/>
  <c r="D1277"/>
  <c r="C1203"/>
  <c r="C1130"/>
  <c r="D1130"/>
  <c r="D1122"/>
  <c r="D1123"/>
  <c r="D1124"/>
  <c r="D1125"/>
  <c r="D1126"/>
  <c r="D1127"/>
  <c r="D1128"/>
  <c r="D1129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3"/>
  <c r="D1314"/>
  <c r="D1315"/>
  <c r="D1316"/>
  <c r="D1318"/>
  <c r="D1319"/>
  <c r="D1320"/>
  <c r="D1321"/>
  <c r="D1326"/>
  <c r="D1327"/>
  <c r="D1328"/>
  <c r="D1329"/>
  <c r="D1330"/>
  <c r="D1331"/>
  <c r="D1332"/>
  <c r="D1333"/>
  <c r="D1334"/>
  <c r="D1336"/>
  <c r="D1337"/>
  <c r="D1338"/>
  <c r="D1340"/>
  <c r="D1341"/>
  <c r="D1342"/>
  <c r="D1343"/>
  <c r="D1344"/>
  <c r="D1345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6"/>
  <c r="D1437"/>
  <c r="D1438"/>
  <c r="D1439"/>
  <c r="D1441"/>
  <c r="D1442"/>
  <c r="D1443"/>
  <c r="D1444"/>
  <c r="D1445"/>
  <c r="D1446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6"/>
  <c r="D1467"/>
  <c r="D1468"/>
  <c r="D1470"/>
  <c r="D1471"/>
  <c r="D1472"/>
  <c r="D1474"/>
  <c r="D1475"/>
  <c r="D1476"/>
  <c r="D1477"/>
  <c r="D1478"/>
  <c r="D1479"/>
  <c r="D1480"/>
  <c r="D1481"/>
  <c r="D1482"/>
  <c r="D1483"/>
  <c r="D1502"/>
  <c r="D1503"/>
  <c r="D1504"/>
  <c r="D1505"/>
  <c r="D1506"/>
  <c r="D1507"/>
  <c r="D1508"/>
  <c r="D1510"/>
  <c r="D1511"/>
  <c r="D1522"/>
  <c r="D1523"/>
  <c r="D1524"/>
  <c r="D1525"/>
  <c r="D1526"/>
  <c r="D1527"/>
  <c r="D1528"/>
  <c r="D1529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70"/>
  <c r="D1572"/>
  <c r="D1573"/>
  <c r="D1574"/>
  <c r="D1575"/>
  <c r="D1576"/>
  <c r="D1577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B1791"/>
  <c r="C1107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8"/>
  <c r="D1709"/>
  <c r="D1085"/>
  <c r="D1086"/>
  <c r="D1087"/>
  <c r="D1088"/>
  <c r="D1089"/>
  <c r="D1090"/>
  <c r="D1091"/>
  <c r="D1092"/>
  <c r="D1093"/>
  <c r="D1075"/>
  <c r="D1076"/>
  <c r="D1078"/>
  <c r="D1079"/>
  <c r="D1080"/>
  <c r="D1081"/>
  <c r="D1082"/>
  <c r="D1083"/>
  <c r="D1084"/>
  <c r="D1073"/>
  <c r="C1077"/>
  <c r="D1077"/>
  <c r="C1074"/>
  <c r="D1074"/>
  <c r="D1052"/>
  <c r="D1053"/>
  <c r="D1056"/>
  <c r="D1057"/>
  <c r="D1058"/>
  <c r="D1059"/>
  <c r="D1060"/>
  <c r="D1062"/>
  <c r="D1063"/>
  <c r="D1064"/>
  <c r="D1065"/>
  <c r="D1066"/>
  <c r="D1067"/>
  <c r="D1068"/>
  <c r="D1069"/>
  <c r="C1055"/>
  <c r="D1055"/>
  <c r="C1054"/>
  <c r="D1054"/>
  <c r="C1061"/>
  <c r="D1051"/>
  <c r="B1070"/>
  <c r="D1041"/>
  <c r="D1042"/>
  <c r="D1043"/>
  <c r="D1044"/>
  <c r="D1045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963"/>
  <c r="D945"/>
  <c r="D946"/>
  <c r="D947"/>
  <c r="D948"/>
  <c r="D949"/>
  <c r="D950"/>
  <c r="D951"/>
  <c r="D952"/>
  <c r="D953"/>
  <c r="D954"/>
  <c r="D955"/>
  <c r="D956"/>
  <c r="D957"/>
  <c r="D958"/>
  <c r="C936"/>
  <c r="D936"/>
  <c r="D926"/>
  <c r="D927"/>
  <c r="D928"/>
  <c r="D929"/>
  <c r="D930"/>
  <c r="D931"/>
  <c r="D932"/>
  <c r="D933"/>
  <c r="D934"/>
  <c r="D935"/>
  <c r="D937"/>
  <c r="D938"/>
  <c r="D939"/>
  <c r="D940"/>
  <c r="D941"/>
  <c r="D942"/>
  <c r="D943"/>
  <c r="D944"/>
  <c r="D913"/>
  <c r="D914"/>
  <c r="D915"/>
  <c r="D916"/>
  <c r="D917"/>
  <c r="D918"/>
  <c r="D906"/>
  <c r="D907"/>
  <c r="D908"/>
  <c r="D909"/>
  <c r="D910"/>
  <c r="D911"/>
  <c r="D912"/>
  <c r="D919"/>
  <c r="D920"/>
  <c r="D921"/>
  <c r="D922"/>
  <c r="D923"/>
  <c r="D924"/>
  <c r="D925"/>
  <c r="D894"/>
  <c r="D895"/>
  <c r="D896"/>
  <c r="D897"/>
  <c r="D898"/>
  <c r="D899"/>
  <c r="D900"/>
  <c r="D901"/>
  <c r="D902"/>
  <c r="D903"/>
  <c r="D904"/>
  <c r="D905"/>
  <c r="D893"/>
  <c r="D892"/>
  <c r="D868"/>
  <c r="D890"/>
  <c r="D889"/>
  <c r="D873"/>
  <c r="D874"/>
  <c r="D875"/>
  <c r="D876"/>
  <c r="D877"/>
  <c r="D878"/>
  <c r="D879"/>
  <c r="D880"/>
  <c r="D881"/>
  <c r="D882"/>
  <c r="D883"/>
  <c r="D884"/>
  <c r="D885"/>
  <c r="D886"/>
  <c r="D887"/>
  <c r="D888"/>
  <c r="D869"/>
  <c r="D870"/>
  <c r="D871"/>
  <c r="D872"/>
  <c r="C864"/>
  <c r="D864"/>
  <c r="C865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5"/>
  <c r="D835"/>
  <c r="D836"/>
  <c r="D837"/>
  <c r="D838"/>
  <c r="D839"/>
  <c r="D840"/>
  <c r="D841"/>
  <c r="D842"/>
  <c r="D818"/>
  <c r="D819"/>
  <c r="D820"/>
  <c r="D821"/>
  <c r="D822"/>
  <c r="D824"/>
  <c r="D825"/>
  <c r="D826"/>
  <c r="D827"/>
  <c r="D828"/>
  <c r="D829"/>
  <c r="D830"/>
  <c r="D831"/>
  <c r="D832"/>
  <c r="D833"/>
  <c r="D834"/>
  <c r="C823"/>
  <c r="D823"/>
  <c r="C664"/>
  <c r="D664"/>
  <c r="D817"/>
  <c r="D812"/>
  <c r="D811"/>
  <c r="D810"/>
  <c r="D809"/>
  <c r="D808"/>
  <c r="D807"/>
  <c r="D806"/>
  <c r="D805"/>
  <c r="D804"/>
  <c r="D803"/>
  <c r="D802"/>
  <c r="D801"/>
  <c r="D800"/>
  <c r="D797"/>
  <c r="D796"/>
  <c r="D795"/>
  <c r="D798"/>
  <c r="D799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50"/>
  <c r="D751"/>
  <c r="D752"/>
  <c r="D753"/>
  <c r="D754"/>
  <c r="D755"/>
  <c r="D756"/>
  <c r="D757"/>
  <c r="D758"/>
  <c r="D759"/>
  <c r="D749"/>
  <c r="D738"/>
  <c r="D739"/>
  <c r="D740"/>
  <c r="D741"/>
  <c r="D742"/>
  <c r="D743"/>
  <c r="D744"/>
  <c r="D745"/>
  <c r="D746"/>
  <c r="D747"/>
  <c r="D748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06"/>
  <c r="D707"/>
  <c r="D708"/>
  <c r="D709"/>
  <c r="D710"/>
  <c r="D711"/>
  <c r="D712"/>
  <c r="D713"/>
  <c r="D714"/>
  <c r="D715"/>
  <c r="D716"/>
  <c r="D717"/>
  <c r="D718"/>
  <c r="D719"/>
  <c r="D705"/>
  <c r="D704"/>
  <c r="D703"/>
  <c r="D702"/>
  <c r="C701"/>
  <c r="D701"/>
  <c r="D700"/>
  <c r="D699"/>
  <c r="D698"/>
  <c r="D697"/>
  <c r="D689"/>
  <c r="D690"/>
  <c r="D691"/>
  <c r="D692"/>
  <c r="D693"/>
  <c r="D694"/>
  <c r="D695"/>
  <c r="D696"/>
  <c r="D682"/>
  <c r="D679"/>
  <c r="D680"/>
  <c r="D681"/>
  <c r="D683"/>
  <c r="D684"/>
  <c r="D685"/>
  <c r="D686"/>
  <c r="D687"/>
  <c r="D688"/>
  <c r="D665"/>
  <c r="D666"/>
  <c r="D667"/>
  <c r="D668"/>
  <c r="D669"/>
  <c r="D670"/>
  <c r="D671"/>
  <c r="D672"/>
  <c r="D673"/>
  <c r="D674"/>
  <c r="D675"/>
  <c r="D676"/>
  <c r="D677"/>
  <c r="D678"/>
  <c r="D663"/>
  <c r="D662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570"/>
  <c r="D571"/>
  <c r="D572"/>
  <c r="D573"/>
  <c r="D574"/>
  <c r="D575"/>
  <c r="D576"/>
  <c r="D577"/>
  <c r="D578"/>
  <c r="D580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C582"/>
  <c r="D582"/>
  <c r="C581"/>
  <c r="D581"/>
  <c r="C579"/>
  <c r="D579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36"/>
  <c r="D535"/>
  <c r="D534"/>
  <c r="D533"/>
  <c r="D532"/>
  <c r="D531"/>
  <c r="D530"/>
  <c r="D529"/>
  <c r="D528"/>
  <c r="D527"/>
  <c r="D525"/>
  <c r="D524"/>
  <c r="D523"/>
  <c r="D522"/>
  <c r="D521"/>
  <c r="D520"/>
  <c r="D519"/>
  <c r="D518"/>
  <c r="D508"/>
  <c r="D509"/>
  <c r="D510"/>
  <c r="D511"/>
  <c r="D512"/>
  <c r="D513"/>
  <c r="D514"/>
  <c r="D515"/>
  <c r="D516"/>
  <c r="D517"/>
  <c r="D507"/>
  <c r="D506"/>
  <c r="D505"/>
  <c r="D504"/>
  <c r="D503"/>
  <c r="D502"/>
  <c r="D501"/>
  <c r="D500"/>
  <c r="D499"/>
  <c r="D498"/>
  <c r="D493"/>
  <c r="D494"/>
  <c r="D495"/>
  <c r="D496"/>
  <c r="D497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26"/>
  <c r="D427"/>
  <c r="D428"/>
  <c r="D429"/>
  <c r="D430"/>
  <c r="D431"/>
  <c r="D432"/>
  <c r="D433"/>
  <c r="D434"/>
  <c r="D435"/>
  <c r="D436"/>
  <c r="D437"/>
  <c r="D438"/>
  <c r="D439"/>
  <c r="D440"/>
  <c r="D441"/>
  <c r="D425"/>
  <c r="D424"/>
  <c r="D423"/>
  <c r="D406"/>
  <c r="D407"/>
  <c r="D408"/>
  <c r="D409"/>
  <c r="D410"/>
  <c r="D411"/>
  <c r="D421"/>
  <c r="D420"/>
  <c r="D419"/>
  <c r="D418"/>
  <c r="D417"/>
  <c r="D416"/>
  <c r="D415"/>
  <c r="D414"/>
  <c r="D413"/>
  <c r="D412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5"/>
  <c r="D364"/>
  <c r="D363"/>
  <c r="C358"/>
  <c r="C350"/>
  <c r="C337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C204"/>
  <c r="D204"/>
  <c r="C205"/>
  <c r="C201"/>
  <c r="D201"/>
  <c r="D197"/>
  <c r="D198"/>
  <c r="D199"/>
  <c r="D200"/>
  <c r="D202"/>
  <c r="D203"/>
  <c r="D205"/>
  <c r="D206"/>
  <c r="D207"/>
  <c r="D208"/>
  <c r="D209"/>
  <c r="D210"/>
  <c r="D211"/>
  <c r="D212"/>
  <c r="D196"/>
  <c r="D190"/>
  <c r="D191"/>
  <c r="D192"/>
  <c r="C189"/>
  <c r="D189"/>
  <c r="D99"/>
  <c r="D100"/>
  <c r="D101"/>
  <c r="D102"/>
  <c r="D103"/>
  <c r="D104"/>
  <c r="C62"/>
  <c r="D56"/>
  <c r="D57"/>
  <c r="D58"/>
  <c r="D59"/>
  <c r="D60"/>
  <c r="D61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8"/>
  <c r="D19"/>
  <c r="D20"/>
  <c r="D21"/>
  <c r="D22"/>
  <c r="D17"/>
  <c r="D16"/>
  <c r="D15"/>
  <c r="D14"/>
  <c r="D10"/>
  <c r="D11"/>
  <c r="D13"/>
  <c r="D9"/>
  <c r="D7"/>
  <c r="D6"/>
  <c r="D5"/>
  <c r="D4"/>
  <c r="D2226" i="4"/>
  <c r="D2227"/>
  <c r="D2228"/>
  <c r="D1847"/>
  <c r="D1848"/>
  <c r="D1174"/>
  <c r="D1175"/>
  <c r="D1176"/>
  <c r="D1177"/>
  <c r="D1178"/>
  <c r="D1022"/>
  <c r="D1023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6"/>
  <c r="D1257"/>
  <c r="D1258"/>
  <c r="D1259"/>
  <c r="D1260"/>
  <c r="D1262"/>
  <c r="D1263"/>
  <c r="D1264"/>
  <c r="D1265"/>
  <c r="D1266"/>
  <c r="D1267"/>
  <c r="D1268"/>
  <c r="D1270"/>
  <c r="D1271"/>
  <c r="D1272"/>
  <c r="D1273"/>
  <c r="D1274"/>
  <c r="D1275"/>
  <c r="D1276"/>
  <c r="D1277"/>
  <c r="D1278"/>
  <c r="D1280"/>
  <c r="D1281"/>
  <c r="D1282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1"/>
  <c r="D1503"/>
  <c r="D1504"/>
  <c r="D1505"/>
  <c r="D1506"/>
  <c r="D1507"/>
  <c r="D1508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30"/>
  <c r="C2319"/>
  <c r="C2343"/>
  <c r="D2343"/>
  <c r="C2341"/>
  <c r="D2337"/>
  <c r="C2280"/>
  <c r="C2273"/>
  <c r="D2273"/>
  <c r="C2262"/>
  <c r="D2253"/>
  <c r="D2254"/>
  <c r="C2247"/>
  <c r="D22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394"/>
  <c r="D2389"/>
  <c r="D2388"/>
  <c r="D2000"/>
  <c r="D2001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55"/>
  <c r="D1956"/>
  <c r="D1957"/>
  <c r="D1923"/>
  <c r="C1920"/>
  <c r="D1920"/>
  <c r="C1916"/>
  <c r="D1916"/>
  <c r="D1887"/>
  <c r="D1888"/>
  <c r="D1889"/>
  <c r="D1890"/>
  <c r="D1891"/>
  <c r="D1892"/>
  <c r="D1893"/>
  <c r="D1863"/>
  <c r="C1851"/>
  <c r="D1851"/>
  <c r="D1835"/>
  <c r="D1836"/>
  <c r="D1837"/>
  <c r="D1838"/>
  <c r="D1839"/>
  <c r="D1840"/>
  <c r="D1841"/>
  <c r="D1842"/>
  <c r="D1843"/>
  <c r="D1844"/>
  <c r="D1845"/>
  <c r="D1846"/>
  <c r="D1849"/>
  <c r="D1850"/>
  <c r="D1852"/>
  <c r="D1853"/>
  <c r="D1854"/>
  <c r="D1855"/>
  <c r="D1856"/>
  <c r="D1857"/>
  <c r="D1858"/>
  <c r="D1859"/>
  <c r="D1860"/>
  <c r="D1861"/>
  <c r="D1862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7"/>
  <c r="D1918"/>
  <c r="D1919"/>
  <c r="D1921"/>
  <c r="D1922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8"/>
  <c r="D1959"/>
  <c r="D1960"/>
  <c r="D1961"/>
  <c r="D1962"/>
  <c r="D1963"/>
  <c r="D1964"/>
  <c r="D1965"/>
  <c r="D1966"/>
  <c r="D1967"/>
  <c r="D1968"/>
  <c r="D1985"/>
  <c r="D1986"/>
  <c r="D1987"/>
  <c r="D1988"/>
  <c r="D1989"/>
  <c r="D1990"/>
  <c r="D1991"/>
  <c r="D1992"/>
  <c r="D1993"/>
  <c r="D1994"/>
  <c r="D1995"/>
  <c r="D1996"/>
  <c r="D1997"/>
  <c r="D1998"/>
  <c r="D1999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8"/>
  <c r="D2249"/>
  <c r="D2250"/>
  <c r="D2251"/>
  <c r="D2252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8"/>
  <c r="D2339"/>
  <c r="D2340"/>
  <c r="D2341"/>
  <c r="D2342"/>
  <c r="D1834"/>
  <c r="B2383"/>
  <c r="D1826"/>
  <c r="D1825"/>
  <c r="D1829"/>
  <c r="D1830"/>
  <c r="D1828"/>
  <c r="B1749"/>
  <c r="D1749"/>
  <c r="B1750"/>
  <c r="D1750"/>
  <c r="D1748"/>
  <c r="D1751"/>
  <c r="C1820"/>
  <c r="D1820"/>
  <c r="C1821"/>
  <c r="D1821"/>
  <c r="C1737"/>
  <c r="D1737"/>
  <c r="D1735"/>
  <c r="C1729"/>
  <c r="D1729"/>
  <c r="C1728"/>
  <c r="D1728"/>
  <c r="D1714"/>
  <c r="D1715"/>
  <c r="D1716"/>
  <c r="D1717"/>
  <c r="D1718"/>
  <c r="D1719"/>
  <c r="D1720"/>
  <c r="D1721"/>
  <c r="D1722"/>
  <c r="D1723"/>
  <c r="D1724"/>
  <c r="D1725"/>
  <c r="D1726"/>
  <c r="D1727"/>
  <c r="D1730"/>
  <c r="D1731"/>
  <c r="D1732"/>
  <c r="D1733"/>
  <c r="D1734"/>
  <c r="D1736"/>
  <c r="D1738"/>
  <c r="D1739"/>
  <c r="D1740"/>
  <c r="D1741"/>
  <c r="D1742"/>
  <c r="D1743"/>
  <c r="D1744"/>
  <c r="D1745"/>
  <c r="D1746"/>
  <c r="D1747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713"/>
  <c r="C1629"/>
  <c r="D1629"/>
  <c r="C1509"/>
  <c r="D1509"/>
  <c r="C1502"/>
  <c r="D1502"/>
  <c r="C1500"/>
  <c r="D1500"/>
  <c r="C1441"/>
  <c r="D1441"/>
  <c r="C1283"/>
  <c r="D1283"/>
  <c r="C1279"/>
  <c r="D1279"/>
  <c r="C1269"/>
  <c r="D1269"/>
  <c r="C1261"/>
  <c r="D1261"/>
  <c r="C1255"/>
  <c r="D1255"/>
  <c r="C1223"/>
  <c r="D1223"/>
  <c r="C1222"/>
  <c r="D1222"/>
  <c r="C1196"/>
  <c r="D1196"/>
  <c r="C1053"/>
  <c r="D1053"/>
  <c r="C1024"/>
  <c r="D1024"/>
  <c r="D1021"/>
  <c r="B186" i="5"/>
  <c r="B2493"/>
  <c r="D165"/>
  <c r="D184"/>
  <c r="D154"/>
  <c r="D2453"/>
  <c r="D1916"/>
  <c r="D1905"/>
  <c r="D1710"/>
  <c r="D1061"/>
  <c r="D1070"/>
  <c r="D1046"/>
  <c r="D959"/>
  <c r="D866"/>
  <c r="D813"/>
  <c r="D240"/>
  <c r="D321"/>
  <c r="D213"/>
  <c r="D193"/>
  <c r="D129"/>
  <c r="D2494"/>
  <c r="D2344" i="4"/>
  <c r="D1831"/>
  <c r="D1822"/>
  <c r="B1710"/>
  <c r="D1631"/>
  <c r="D168"/>
  <c r="D167"/>
  <c r="D166"/>
  <c r="D162"/>
  <c r="D165"/>
  <c r="D164"/>
  <c r="D163"/>
  <c r="D160"/>
  <c r="D170"/>
  <c r="D169"/>
  <c r="D161"/>
  <c r="D159"/>
  <c r="D156"/>
  <c r="D155"/>
  <c r="D154"/>
  <c r="D153"/>
  <c r="D152"/>
  <c r="D151"/>
  <c r="D148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30"/>
  <c r="B171"/>
  <c r="B157"/>
  <c r="B149"/>
  <c r="B1017"/>
  <c r="C1008"/>
  <c r="D1008"/>
  <c r="D999"/>
  <c r="D1000"/>
  <c r="D1002"/>
  <c r="D1003"/>
  <c r="D1004"/>
  <c r="D1005"/>
  <c r="D1006"/>
  <c r="D1007"/>
  <c r="D1009"/>
  <c r="D1010"/>
  <c r="D1011"/>
  <c r="D1012"/>
  <c r="D1013"/>
  <c r="D1014"/>
  <c r="D1015"/>
  <c r="D1016"/>
  <c r="D998"/>
  <c r="C1001"/>
  <c r="D1001"/>
  <c r="D186" i="5"/>
  <c r="D2493"/>
  <c r="D2498"/>
  <c r="B173" i="4"/>
  <c r="B2390"/>
  <c r="D157"/>
  <c r="D149"/>
  <c r="D171"/>
  <c r="D1017"/>
  <c r="D990"/>
  <c r="C981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1"/>
  <c r="D992"/>
  <c r="D915"/>
  <c r="C889"/>
  <c r="D889"/>
  <c r="C894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40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189"/>
  <c r="C836"/>
  <c r="C835"/>
  <c r="D835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6"/>
  <c r="D802"/>
  <c r="D318"/>
  <c r="D319"/>
  <c r="D320"/>
  <c r="D321"/>
  <c r="D322"/>
  <c r="D323"/>
  <c r="D324"/>
  <c r="D325"/>
  <c r="D326"/>
  <c r="D327"/>
  <c r="D328"/>
  <c r="D329"/>
  <c r="D330"/>
  <c r="D331"/>
  <c r="D332"/>
  <c r="D333"/>
  <c r="D335"/>
  <c r="D336"/>
  <c r="D337"/>
  <c r="D338"/>
  <c r="D339"/>
  <c r="D340"/>
  <c r="D342"/>
  <c r="D343"/>
  <c r="D344"/>
  <c r="D345"/>
  <c r="D346"/>
  <c r="D348"/>
  <c r="D350"/>
  <c r="D317"/>
  <c r="B798"/>
  <c r="D173"/>
  <c r="D2390"/>
  <c r="D993"/>
  <c r="D911"/>
  <c r="D207"/>
  <c r="D837"/>
  <c r="D2385" i="3"/>
  <c r="C669" i="4"/>
  <c r="C547"/>
  <c r="D547"/>
  <c r="C546"/>
  <c r="D546"/>
  <c r="C544"/>
  <c r="D422"/>
  <c r="D423"/>
  <c r="D424"/>
  <c r="D425"/>
  <c r="D426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354"/>
  <c r="C349"/>
  <c r="D349"/>
  <c r="C347"/>
  <c r="D347"/>
  <c r="C341"/>
  <c r="D341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11"/>
  <c r="D178"/>
  <c r="D179"/>
  <c r="D180"/>
  <c r="D181"/>
  <c r="D182"/>
  <c r="D183"/>
  <c r="D177"/>
  <c r="D185"/>
  <c r="D5"/>
  <c r="D6"/>
  <c r="D7"/>
  <c r="D9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4"/>
  <c r="D2374" i="3"/>
  <c r="C2329"/>
  <c r="D2329"/>
  <c r="C2306"/>
  <c r="C2262"/>
  <c r="D2262"/>
  <c r="C2252"/>
  <c r="D2101"/>
  <c r="D2102"/>
  <c r="D2103"/>
  <c r="D2104"/>
  <c r="D2105"/>
  <c r="D2106"/>
  <c r="D2107"/>
  <c r="D2108"/>
  <c r="D2044"/>
  <c r="D2045"/>
  <c r="D2046"/>
  <c r="D2047"/>
  <c r="D2048"/>
  <c r="D2049"/>
  <c r="D2050"/>
  <c r="D2051"/>
  <c r="D2052"/>
  <c r="D2053"/>
  <c r="D2054"/>
  <c r="D2055"/>
  <c r="D2056"/>
  <c r="D2057"/>
  <c r="D2058"/>
  <c r="D2016"/>
  <c r="D2017"/>
  <c r="D2018"/>
  <c r="D2019"/>
  <c r="D2020"/>
  <c r="D2021"/>
  <c r="B2369"/>
  <c r="D1948"/>
  <c r="D1949"/>
  <c r="D1950"/>
  <c r="D1951"/>
  <c r="D1952"/>
  <c r="D1953"/>
  <c r="D1954"/>
  <c r="D1955"/>
  <c r="C1912"/>
  <c r="D1912"/>
  <c r="D1901"/>
  <c r="D1902"/>
  <c r="C1848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3"/>
  <c r="D1904"/>
  <c r="D1905"/>
  <c r="D1906"/>
  <c r="D1907"/>
  <c r="D1908"/>
  <c r="D1909"/>
  <c r="D1910"/>
  <c r="D1911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1836"/>
  <c r="D2380"/>
  <c r="D2375"/>
  <c r="C146"/>
  <c r="C165"/>
  <c r="D162"/>
  <c r="D157"/>
  <c r="D163"/>
  <c r="D158"/>
  <c r="D150"/>
  <c r="D151"/>
  <c r="D152"/>
  <c r="D153"/>
  <c r="D154"/>
  <c r="D155"/>
  <c r="D156"/>
  <c r="D159"/>
  <c r="D160"/>
  <c r="D161"/>
  <c r="D164"/>
  <c r="D165"/>
  <c r="D149"/>
  <c r="D143"/>
  <c r="D144"/>
  <c r="D145"/>
  <c r="D146"/>
  <c r="D142"/>
  <c r="D125"/>
  <c r="D126"/>
  <c r="D127"/>
  <c r="D128"/>
  <c r="D129"/>
  <c r="D130"/>
  <c r="D131"/>
  <c r="D132"/>
  <c r="D133"/>
  <c r="D134"/>
  <c r="D135"/>
  <c r="D136"/>
  <c r="D137"/>
  <c r="D138"/>
  <c r="D139"/>
  <c r="D124"/>
  <c r="B166"/>
  <c r="D351" i="4"/>
  <c r="D2330" i="3"/>
  <c r="D780" i="4"/>
  <c r="D313"/>
  <c r="D232"/>
  <c r="D184"/>
  <c r="D126"/>
  <c r="D2391"/>
  <c r="D2395"/>
  <c r="D140" i="3"/>
  <c r="D147"/>
  <c r="D166"/>
  <c r="B147"/>
  <c r="B140"/>
  <c r="D2387" i="4"/>
  <c r="D2397"/>
  <c r="D168" i="3"/>
  <c r="D2376"/>
  <c r="B168"/>
  <c r="B2376"/>
  <c r="D1830"/>
  <c r="D1831"/>
  <c r="D1832"/>
  <c r="D1829"/>
  <c r="D1825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721"/>
  <c r="D1722"/>
  <c r="D1723"/>
  <c r="D1724"/>
  <c r="D1725"/>
  <c r="D1726"/>
  <c r="D1727"/>
  <c r="D1728"/>
  <c r="D1729"/>
  <c r="D1730"/>
  <c r="D1731"/>
  <c r="D1732"/>
  <c r="D1733"/>
  <c r="D1734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720"/>
  <c r="C1735"/>
  <c r="D1735"/>
  <c r="C1736"/>
  <c r="D1736"/>
  <c r="C1634"/>
  <c r="D1634"/>
  <c r="C1635"/>
  <c r="C1636"/>
  <c r="D1636"/>
  <c r="C1622"/>
  <c r="D1622"/>
  <c r="C1446"/>
  <c r="D1446"/>
  <c r="D1327"/>
  <c r="D1328"/>
  <c r="D1329"/>
  <c r="D1330"/>
  <c r="D1331"/>
  <c r="C1290"/>
  <c r="C1287"/>
  <c r="D1274"/>
  <c r="D1275"/>
  <c r="D1276"/>
  <c r="C1266"/>
  <c r="D1233"/>
  <c r="D1234"/>
  <c r="D1235"/>
  <c r="D1236"/>
  <c r="D1237"/>
  <c r="D1238"/>
  <c r="D1239"/>
  <c r="D1240"/>
  <c r="D1241"/>
  <c r="D1242"/>
  <c r="D1243"/>
  <c r="D1244"/>
  <c r="D1245"/>
  <c r="D1246"/>
  <c r="D1247"/>
  <c r="D1077"/>
  <c r="C1065"/>
  <c r="C1034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3"/>
  <c r="D1624"/>
  <c r="D1625"/>
  <c r="D1626"/>
  <c r="D1627"/>
  <c r="D1628"/>
  <c r="D1629"/>
  <c r="D1630"/>
  <c r="D1631"/>
  <c r="D1632"/>
  <c r="D1633"/>
  <c r="D1635"/>
  <c r="D1637"/>
  <c r="D1030"/>
  <c r="B1717"/>
  <c r="D1023"/>
  <c r="D1024"/>
  <c r="D1025"/>
  <c r="D1026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05"/>
  <c r="D926"/>
  <c r="XFD926"/>
  <c r="D927"/>
  <c r="XFD927"/>
  <c r="D928"/>
  <c r="XFD928"/>
  <c r="D929"/>
  <c r="XFD929"/>
  <c r="D930"/>
  <c r="XFD930"/>
  <c r="D931"/>
  <c r="XFD931"/>
  <c r="D932"/>
  <c r="XFD932"/>
  <c r="D933"/>
  <c r="XFD933"/>
  <c r="D934"/>
  <c r="XFD934"/>
  <c r="D935"/>
  <c r="XFD935"/>
  <c r="D936"/>
  <c r="XFD936"/>
  <c r="D937"/>
  <c r="XFD937"/>
  <c r="D938"/>
  <c r="XFD938"/>
  <c r="D939"/>
  <c r="XFD939"/>
  <c r="D940"/>
  <c r="XFD940"/>
  <c r="D941"/>
  <c r="XFD941"/>
  <c r="D942"/>
  <c r="XFD942"/>
  <c r="D943"/>
  <c r="XFD943"/>
  <c r="D944"/>
  <c r="XFD944"/>
  <c r="D945"/>
  <c r="XFD945"/>
  <c r="D946"/>
  <c r="XFD946"/>
  <c r="D947"/>
  <c r="XFD947"/>
  <c r="D948"/>
  <c r="XFD948"/>
  <c r="D949"/>
  <c r="XFD949"/>
  <c r="D950"/>
  <c r="XFD950"/>
  <c r="D951"/>
  <c r="XFD951"/>
  <c r="D952"/>
  <c r="XFD952"/>
  <c r="D953"/>
  <c r="XFD953"/>
  <c r="D954"/>
  <c r="XFD954"/>
  <c r="D955"/>
  <c r="XFD955"/>
  <c r="D956"/>
  <c r="XFD956"/>
  <c r="D957"/>
  <c r="XFD957"/>
  <c r="D958"/>
  <c r="XFD958"/>
  <c r="D959"/>
  <c r="XFD959"/>
  <c r="D960"/>
  <c r="XFD960"/>
  <c r="D961"/>
  <c r="XFD961"/>
  <c r="D962"/>
  <c r="XFD962"/>
  <c r="D963"/>
  <c r="XFD963"/>
  <c r="D964"/>
  <c r="XFD964"/>
  <c r="D965"/>
  <c r="XFD965"/>
  <c r="D966"/>
  <c r="XFD966"/>
  <c r="D967"/>
  <c r="XFD967"/>
  <c r="D968"/>
  <c r="XFD968"/>
  <c r="D969"/>
  <c r="XFD969"/>
  <c r="D970"/>
  <c r="XFD970"/>
  <c r="D971"/>
  <c r="XFD971"/>
  <c r="D972"/>
  <c r="XFD972"/>
  <c r="D973"/>
  <c r="XFD973"/>
  <c r="D974"/>
  <c r="XFD974"/>
  <c r="D975"/>
  <c r="XFD975"/>
  <c r="D976"/>
  <c r="XFD976"/>
  <c r="D977"/>
  <c r="XFD977"/>
  <c r="D978"/>
  <c r="XFD978"/>
  <c r="D979"/>
  <c r="XFD979"/>
  <c r="D980"/>
  <c r="XFD980"/>
  <c r="D981"/>
  <c r="XFD981"/>
  <c r="D982"/>
  <c r="XFD982"/>
  <c r="D983"/>
  <c r="XFD983"/>
  <c r="D984"/>
  <c r="XFD984"/>
  <c r="D985"/>
  <c r="XFD985"/>
  <c r="D986"/>
  <c r="XFD986"/>
  <c r="D987"/>
  <c r="XFD987"/>
  <c r="D988"/>
  <c r="XFD988"/>
  <c r="D989"/>
  <c r="XFD989"/>
  <c r="D990"/>
  <c r="XFD990"/>
  <c r="D991"/>
  <c r="XFD991"/>
  <c r="D992"/>
  <c r="XFD992"/>
  <c r="D993"/>
  <c r="XFD993"/>
  <c r="D994"/>
  <c r="XFD994"/>
  <c r="D995"/>
  <c r="XFD995"/>
  <c r="D996"/>
  <c r="XFD996"/>
  <c r="D997"/>
  <c r="XFD997"/>
  <c r="D998"/>
  <c r="XFD998"/>
  <c r="D999"/>
  <c r="XFD999"/>
  <c r="D1000"/>
  <c r="XFD1000"/>
  <c r="D1001"/>
  <c r="XFD1001"/>
  <c r="D925"/>
  <c r="C90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851"/>
  <c r="D853"/>
  <c r="C852"/>
  <c r="D852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15"/>
  <c r="C698"/>
  <c r="D698"/>
  <c r="C576"/>
  <c r="D576"/>
  <c r="C575"/>
  <c r="D575"/>
  <c r="D578"/>
  <c r="D577"/>
  <c r="C573"/>
  <c r="D573"/>
  <c r="D530"/>
  <c r="D529"/>
  <c r="D528"/>
  <c r="D527"/>
  <c r="D525"/>
  <c r="D524"/>
  <c r="D523"/>
  <c r="D443"/>
  <c r="D44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6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4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3"/>
  <c r="D684"/>
  <c r="D685"/>
  <c r="D686"/>
  <c r="D687"/>
  <c r="D688"/>
  <c r="D689"/>
  <c r="D690"/>
  <c r="D691"/>
  <c r="D692"/>
  <c r="D693"/>
  <c r="D694"/>
  <c r="D695"/>
  <c r="D696"/>
  <c r="D697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354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10"/>
  <c r="C204"/>
  <c r="D20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1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236"/>
  <c r="D204"/>
  <c r="D205"/>
  <c r="D206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184"/>
  <c r="D172"/>
  <c r="D173"/>
  <c r="D174"/>
  <c r="D175"/>
  <c r="D176"/>
  <c r="D177"/>
  <c r="D178"/>
  <c r="D179"/>
  <c r="D180"/>
  <c r="D171"/>
  <c r="D5"/>
  <c r="D6"/>
  <c r="D7"/>
  <c r="D8"/>
  <c r="D9"/>
  <c r="D11"/>
  <c r="D12"/>
  <c r="D13"/>
  <c r="D14"/>
  <c r="D15"/>
  <c r="D16"/>
  <c r="D17"/>
  <c r="D18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4"/>
  <c r="D876" i="2"/>
  <c r="D877"/>
  <c r="D608"/>
  <c r="D2038"/>
  <c r="D1537"/>
  <c r="D2410"/>
  <c r="D2409"/>
  <c r="D2403"/>
  <c r="D2398"/>
  <c r="D2397"/>
  <c r="B2391"/>
  <c r="D2353"/>
  <c r="D2352"/>
  <c r="D2351"/>
  <c r="D2350"/>
  <c r="D2349"/>
  <c r="D2348"/>
  <c r="D2347"/>
  <c r="D2346"/>
  <c r="D2345"/>
  <c r="D2344"/>
  <c r="D2343"/>
  <c r="D2342"/>
  <c r="D2341"/>
  <c r="D2340"/>
  <c r="D2339"/>
  <c r="D2338"/>
  <c r="D2337"/>
  <c r="D2336"/>
  <c r="D2335"/>
  <c r="D2334"/>
  <c r="D2333"/>
  <c r="D2332"/>
  <c r="D2331"/>
  <c r="D2330"/>
  <c r="D2329"/>
  <c r="D2328"/>
  <c r="D2327"/>
  <c r="D2326"/>
  <c r="D2325"/>
  <c r="D2324"/>
  <c r="D2323"/>
  <c r="D2322"/>
  <c r="D2321"/>
  <c r="D2320"/>
  <c r="D2319"/>
  <c r="D2318"/>
  <c r="D2317"/>
  <c r="D2316"/>
  <c r="D2315"/>
  <c r="D2314"/>
  <c r="D2313"/>
  <c r="D2312"/>
  <c r="D2311"/>
  <c r="D2310"/>
  <c r="D2309"/>
  <c r="D2308"/>
  <c r="D2307"/>
  <c r="D2306"/>
  <c r="D2305"/>
  <c r="D2304"/>
  <c r="D2303"/>
  <c r="D2302"/>
  <c r="D2301"/>
  <c r="D2300"/>
  <c r="D2299"/>
  <c r="D2298"/>
  <c r="D2297"/>
  <c r="D2296"/>
  <c r="D2295"/>
  <c r="D2294"/>
  <c r="D2293"/>
  <c r="D2292"/>
  <c r="D2291"/>
  <c r="D2290"/>
  <c r="D2289"/>
  <c r="D2288"/>
  <c r="D2287"/>
  <c r="D2286"/>
  <c r="D2285"/>
  <c r="D2284"/>
  <c r="D2283"/>
  <c r="D2282"/>
  <c r="D2281"/>
  <c r="D2280"/>
  <c r="D2279"/>
  <c r="D2278"/>
  <c r="D2277"/>
  <c r="D2276"/>
  <c r="D2275"/>
  <c r="D2274"/>
  <c r="D2273"/>
  <c r="D2272"/>
  <c r="D2271"/>
  <c r="D2270"/>
  <c r="D2269"/>
  <c r="D2268"/>
  <c r="D2267"/>
  <c r="D2266"/>
  <c r="D2265"/>
  <c r="D2264"/>
  <c r="D2263"/>
  <c r="D2262"/>
  <c r="D2261"/>
  <c r="D2260"/>
  <c r="D2259"/>
  <c r="D2258"/>
  <c r="D2257"/>
  <c r="D2256"/>
  <c r="D2255"/>
  <c r="D2254"/>
  <c r="D2253"/>
  <c r="D2252"/>
  <c r="D2251"/>
  <c r="D2250"/>
  <c r="D2249"/>
  <c r="D2248"/>
  <c r="D2247"/>
  <c r="D2246"/>
  <c r="D2245"/>
  <c r="D2244"/>
  <c r="D2243"/>
  <c r="D2242"/>
  <c r="D2241"/>
  <c r="D2240"/>
  <c r="D2239"/>
  <c r="D2238"/>
  <c r="D2237"/>
  <c r="D2236"/>
  <c r="D2235"/>
  <c r="D2234"/>
  <c r="D2233"/>
  <c r="D2232"/>
  <c r="D2231"/>
  <c r="D2230"/>
  <c r="D2229"/>
  <c r="D2228"/>
  <c r="D2227"/>
  <c r="D2226"/>
  <c r="D2225"/>
  <c r="D2224"/>
  <c r="D2223"/>
  <c r="D2222"/>
  <c r="D2221"/>
  <c r="D2220"/>
  <c r="D2219"/>
  <c r="D2218"/>
  <c r="D2217"/>
  <c r="D2216"/>
  <c r="D2215"/>
  <c r="D2214"/>
  <c r="D2213"/>
  <c r="D2212"/>
  <c r="D2211"/>
  <c r="D2210"/>
  <c r="D2209"/>
  <c r="D2208"/>
  <c r="D2207"/>
  <c r="D2206"/>
  <c r="D2205"/>
  <c r="D2204"/>
  <c r="D2203"/>
  <c r="D2202"/>
  <c r="D2201"/>
  <c r="D2200"/>
  <c r="D2199"/>
  <c r="D2198"/>
  <c r="D2197"/>
  <c r="D2196"/>
  <c r="D2195"/>
  <c r="D2194"/>
  <c r="D2193"/>
  <c r="D2192"/>
  <c r="D2191"/>
  <c r="D2190"/>
  <c r="D2189"/>
  <c r="D2188"/>
  <c r="D2187"/>
  <c r="D2186"/>
  <c r="D2185"/>
  <c r="D2184"/>
  <c r="D2183"/>
  <c r="D2182"/>
  <c r="D2181"/>
  <c r="D2180"/>
  <c r="D2179"/>
  <c r="D2178"/>
  <c r="D2177"/>
  <c r="D2176"/>
  <c r="D2175"/>
  <c r="D2174"/>
  <c r="D2173"/>
  <c r="D2172"/>
  <c r="D2171"/>
  <c r="D2170"/>
  <c r="D2169"/>
  <c r="D2168"/>
  <c r="D2167"/>
  <c r="D2166"/>
  <c r="D2165"/>
  <c r="D2164"/>
  <c r="D2163"/>
  <c r="D2162"/>
  <c r="D2161"/>
  <c r="D2160"/>
  <c r="D2159"/>
  <c r="D2158"/>
  <c r="D2157"/>
  <c r="D2156"/>
  <c r="D2155"/>
  <c r="D2154"/>
  <c r="D2153"/>
  <c r="D2152"/>
  <c r="D2151"/>
  <c r="D2150"/>
  <c r="D2149"/>
  <c r="D2148"/>
  <c r="D2147"/>
  <c r="D2146"/>
  <c r="D2145"/>
  <c r="D2144"/>
  <c r="D2143"/>
  <c r="D2142"/>
  <c r="D2141"/>
  <c r="D2140"/>
  <c r="D2139"/>
  <c r="D2138"/>
  <c r="D2137"/>
  <c r="D2136"/>
  <c r="D2135"/>
  <c r="D2134"/>
  <c r="D2133"/>
  <c r="D2132"/>
  <c r="D2131"/>
  <c r="D2130"/>
  <c r="D2129"/>
  <c r="D2128"/>
  <c r="D2127"/>
  <c r="D2126"/>
  <c r="D2125"/>
  <c r="D2124"/>
  <c r="D2123"/>
  <c r="D2122"/>
  <c r="D2121"/>
  <c r="D2120"/>
  <c r="D2119"/>
  <c r="D2118"/>
  <c r="D2117"/>
  <c r="D2116"/>
  <c r="D2115"/>
  <c r="D2114"/>
  <c r="D2113"/>
  <c r="D2112"/>
  <c r="D2111"/>
  <c r="D2110"/>
  <c r="D2109"/>
  <c r="D2108"/>
  <c r="D2107"/>
  <c r="D2106"/>
  <c r="D2105"/>
  <c r="D2104"/>
  <c r="D2103"/>
  <c r="D2102"/>
  <c r="D2101"/>
  <c r="D2100"/>
  <c r="D2099"/>
  <c r="D2098"/>
  <c r="D2097"/>
  <c r="D2096"/>
  <c r="D2095"/>
  <c r="D2094"/>
  <c r="D2093"/>
  <c r="D2092"/>
  <c r="D2091"/>
  <c r="D2090"/>
  <c r="D2089"/>
  <c r="D2088"/>
  <c r="D2087"/>
  <c r="D2086"/>
  <c r="D2085"/>
  <c r="D2084"/>
  <c r="D2083"/>
  <c r="D2082"/>
  <c r="D2081"/>
  <c r="D2080"/>
  <c r="D2079"/>
  <c r="D2078"/>
  <c r="D2077"/>
  <c r="D2076"/>
  <c r="D2075"/>
  <c r="D2074"/>
  <c r="D2073"/>
  <c r="D2072"/>
  <c r="D2071"/>
  <c r="D2070"/>
  <c r="D2069"/>
  <c r="D2068"/>
  <c r="D2067"/>
  <c r="D2066"/>
  <c r="D2065"/>
  <c r="D2064"/>
  <c r="D2063"/>
  <c r="D2062"/>
  <c r="D2061"/>
  <c r="D2060"/>
  <c r="D2059"/>
  <c r="D2058"/>
  <c r="D2057"/>
  <c r="D2056"/>
  <c r="D2055"/>
  <c r="D2054"/>
  <c r="D2053"/>
  <c r="D2052"/>
  <c r="D2051"/>
  <c r="D2050"/>
  <c r="D2049"/>
  <c r="D2048"/>
  <c r="D2047"/>
  <c r="D2046"/>
  <c r="D2045"/>
  <c r="D2044"/>
  <c r="D2043"/>
  <c r="D2042"/>
  <c r="D2041"/>
  <c r="D2040"/>
  <c r="D2039"/>
  <c r="D2037"/>
  <c r="D2036"/>
  <c r="D2035"/>
  <c r="D2034"/>
  <c r="D2033"/>
  <c r="D2032"/>
  <c r="D2031"/>
  <c r="D2030"/>
  <c r="D2029"/>
  <c r="D2028"/>
  <c r="D2027"/>
  <c r="D2026"/>
  <c r="D2025"/>
  <c r="D2024"/>
  <c r="D2023"/>
  <c r="D2022"/>
  <c r="D2021"/>
  <c r="D2020"/>
  <c r="D2019"/>
  <c r="D2018"/>
  <c r="D2017"/>
  <c r="D2016"/>
  <c r="D2015"/>
  <c r="D2014"/>
  <c r="D2013"/>
  <c r="D2012"/>
  <c r="D2011"/>
  <c r="D2010"/>
  <c r="D2009"/>
  <c r="D2008"/>
  <c r="D2007"/>
  <c r="D2006"/>
  <c r="D2005"/>
  <c r="D2004"/>
  <c r="D2003"/>
  <c r="D2002"/>
  <c r="D2001"/>
  <c r="D2000"/>
  <c r="D1999"/>
  <c r="D1998"/>
  <c r="D1997"/>
  <c r="D1996"/>
  <c r="D1995"/>
  <c r="D1994"/>
  <c r="D1993"/>
  <c r="D1992"/>
  <c r="D1991"/>
  <c r="D1990"/>
  <c r="D1989"/>
  <c r="D1988"/>
  <c r="D1987"/>
  <c r="D1986"/>
  <c r="D1985"/>
  <c r="D1984"/>
  <c r="D1983"/>
  <c r="D1982"/>
  <c r="D1981"/>
  <c r="D1980"/>
  <c r="D1979"/>
  <c r="D1978"/>
  <c r="D1977"/>
  <c r="D1976"/>
  <c r="D1975"/>
  <c r="D1974"/>
  <c r="D1973"/>
  <c r="D1972"/>
  <c r="D1971"/>
  <c r="D1970"/>
  <c r="D1969"/>
  <c r="D1968"/>
  <c r="D1967"/>
  <c r="D1966"/>
  <c r="D1965"/>
  <c r="D1964"/>
  <c r="D1963"/>
  <c r="D1962"/>
  <c r="D1961"/>
  <c r="D1960"/>
  <c r="D1959"/>
  <c r="D1958"/>
  <c r="D1957"/>
  <c r="D1956"/>
  <c r="D1955"/>
  <c r="D1954"/>
  <c r="D1953"/>
  <c r="D1952"/>
  <c r="D1951"/>
  <c r="D1950"/>
  <c r="D1949"/>
  <c r="D1948"/>
  <c r="D1947"/>
  <c r="D1946"/>
  <c r="D1945"/>
  <c r="D1944"/>
  <c r="D1943"/>
  <c r="D1942"/>
  <c r="D1941"/>
  <c r="D1940"/>
  <c r="D1939"/>
  <c r="D1938"/>
  <c r="D1937"/>
  <c r="D1936"/>
  <c r="D1935"/>
  <c r="D1934"/>
  <c r="D1933"/>
  <c r="D1932"/>
  <c r="D1931"/>
  <c r="D1930"/>
  <c r="D1929"/>
  <c r="D1928"/>
  <c r="D1927"/>
  <c r="D1926"/>
  <c r="D1925"/>
  <c r="D1924"/>
  <c r="D1923"/>
  <c r="D1922"/>
  <c r="D1921"/>
  <c r="D1920"/>
  <c r="D1919"/>
  <c r="D1918"/>
  <c r="D1917"/>
  <c r="D1916"/>
  <c r="D1915"/>
  <c r="D1914"/>
  <c r="D1913"/>
  <c r="D1912"/>
  <c r="D1911"/>
  <c r="D1910"/>
  <c r="D1909"/>
  <c r="D1908"/>
  <c r="D1907"/>
  <c r="D1906"/>
  <c r="D1905"/>
  <c r="D1904"/>
  <c r="D1903"/>
  <c r="D1902"/>
  <c r="D1901"/>
  <c r="D1900"/>
  <c r="D1899"/>
  <c r="D1898"/>
  <c r="D1897"/>
  <c r="D1896"/>
  <c r="D1895"/>
  <c r="D1894"/>
  <c r="D1893"/>
  <c r="D1892"/>
  <c r="D1891"/>
  <c r="D1890"/>
  <c r="D1889"/>
  <c r="D1888"/>
  <c r="D1887"/>
  <c r="D1886"/>
  <c r="D1885"/>
  <c r="D1884"/>
  <c r="D1883"/>
  <c r="D1882"/>
  <c r="D1881"/>
  <c r="D1880"/>
  <c r="D1879"/>
  <c r="D1878"/>
  <c r="D1877"/>
  <c r="D1876"/>
  <c r="D1875"/>
  <c r="D1874"/>
  <c r="D1873"/>
  <c r="D1872"/>
  <c r="D1871"/>
  <c r="D1870"/>
  <c r="D1869"/>
  <c r="D1868"/>
  <c r="D1867"/>
  <c r="D1866"/>
  <c r="D1865"/>
  <c r="D1864"/>
  <c r="D1863"/>
  <c r="D1862"/>
  <c r="D1861"/>
  <c r="D1856"/>
  <c r="D1855"/>
  <c r="D1854"/>
  <c r="D1853"/>
  <c r="D1852"/>
  <c r="D1851"/>
  <c r="D1850"/>
  <c r="D1849"/>
  <c r="D1848"/>
  <c r="D1847"/>
  <c r="D1846"/>
  <c r="D1845"/>
  <c r="D1844"/>
  <c r="D1843"/>
  <c r="D1842"/>
  <c r="D1841"/>
  <c r="D1840"/>
  <c r="D1839"/>
  <c r="D1838"/>
  <c r="D1837"/>
  <c r="D1836"/>
  <c r="D1835"/>
  <c r="D1857"/>
  <c r="D1834"/>
  <c r="D1829"/>
  <c r="D1828"/>
  <c r="D1826"/>
  <c r="D1824"/>
  <c r="D1823"/>
  <c r="D1822"/>
  <c r="D1821"/>
  <c r="D1820"/>
  <c r="D1819"/>
  <c r="D1818"/>
  <c r="D1817"/>
  <c r="D1816"/>
  <c r="D1815"/>
  <c r="D1814"/>
  <c r="D1813"/>
  <c r="D1812"/>
  <c r="D1811"/>
  <c r="D1810"/>
  <c r="D1809"/>
  <c r="D1808"/>
  <c r="D1807"/>
  <c r="D1806"/>
  <c r="D1805"/>
  <c r="D1804"/>
  <c r="D1803"/>
  <c r="D1802"/>
  <c r="D1801"/>
  <c r="D1800"/>
  <c r="D1799"/>
  <c r="D1798"/>
  <c r="D1797"/>
  <c r="D1796"/>
  <c r="D1795"/>
  <c r="D1794"/>
  <c r="D1793"/>
  <c r="D1792"/>
  <c r="D1791"/>
  <c r="D1790"/>
  <c r="D1789"/>
  <c r="D1788"/>
  <c r="D1787"/>
  <c r="D1786"/>
  <c r="D1785"/>
  <c r="D1784"/>
  <c r="D1783"/>
  <c r="D1782"/>
  <c r="D1781"/>
  <c r="D1780"/>
  <c r="D1779"/>
  <c r="D1778"/>
  <c r="D1777"/>
  <c r="D1776"/>
  <c r="D1775"/>
  <c r="D1774"/>
  <c r="D1772"/>
  <c r="D1771"/>
  <c r="D1770"/>
  <c r="D1768"/>
  <c r="D1767"/>
  <c r="D1765"/>
  <c r="D1764"/>
  <c r="D1762"/>
  <c r="D1760"/>
  <c r="D1758"/>
  <c r="D1757"/>
  <c r="D1756"/>
  <c r="D1755"/>
  <c r="D1754"/>
  <c r="D1752"/>
  <c r="D1750"/>
  <c r="D1748"/>
  <c r="D1747"/>
  <c r="D1745"/>
  <c r="D1744"/>
  <c r="D1742"/>
  <c r="D1830"/>
  <c r="B1738"/>
  <c r="D1661"/>
  <c r="D1660"/>
  <c r="D1659"/>
  <c r="C1658"/>
  <c r="D1658"/>
  <c r="D1657"/>
  <c r="D1656"/>
  <c r="D1655"/>
  <c r="C1654"/>
  <c r="D1654"/>
  <c r="D1653"/>
  <c r="D1652"/>
  <c r="D1651"/>
  <c r="D1650"/>
  <c r="D1649"/>
  <c r="D1648"/>
  <c r="D1647"/>
  <c r="D1646"/>
  <c r="D1645"/>
  <c r="D1644"/>
  <c r="C1643"/>
  <c r="D1643"/>
  <c r="D1642"/>
  <c r="D1641"/>
  <c r="D1640"/>
  <c r="D1639"/>
  <c r="D1638"/>
  <c r="D1637"/>
  <c r="D1636"/>
  <c r="D1635"/>
  <c r="D1634"/>
  <c r="D1633"/>
  <c r="D1632"/>
  <c r="D1631"/>
  <c r="D1630"/>
  <c r="D1629"/>
  <c r="D1628"/>
  <c r="D1627"/>
  <c r="D1626"/>
  <c r="D1625"/>
  <c r="D1624"/>
  <c r="D1623"/>
  <c r="D1622"/>
  <c r="D1621"/>
  <c r="D1620"/>
  <c r="D1619"/>
  <c r="D1618"/>
  <c r="D1617"/>
  <c r="D1616"/>
  <c r="D1615"/>
  <c r="D1614"/>
  <c r="D1613"/>
  <c r="D1612"/>
  <c r="D1611"/>
  <c r="D1610"/>
  <c r="D1609"/>
  <c r="D1608"/>
  <c r="D1607"/>
  <c r="D1606"/>
  <c r="D1605"/>
  <c r="D1604"/>
  <c r="D1603"/>
  <c r="D1602"/>
  <c r="D1601"/>
  <c r="D1600"/>
  <c r="D1599"/>
  <c r="D1598"/>
  <c r="D1597"/>
  <c r="D1596"/>
  <c r="D1595"/>
  <c r="D1594"/>
  <c r="D1593"/>
  <c r="D1592"/>
  <c r="D1591"/>
  <c r="D1590"/>
  <c r="D1589"/>
  <c r="D1588"/>
  <c r="D1587"/>
  <c r="D1586"/>
  <c r="D1585"/>
  <c r="D1584"/>
  <c r="D1583"/>
  <c r="D1582"/>
  <c r="D1581"/>
  <c r="D1580"/>
  <c r="D1579"/>
  <c r="D1578"/>
  <c r="D1577"/>
  <c r="D1576"/>
  <c r="D1575"/>
  <c r="D1574"/>
  <c r="D1573"/>
  <c r="D1572"/>
  <c r="D1571"/>
  <c r="D1570"/>
  <c r="D1569"/>
  <c r="D1568"/>
  <c r="D1567"/>
  <c r="D1566"/>
  <c r="D1565"/>
  <c r="D1564"/>
  <c r="D1563"/>
  <c r="D1562"/>
  <c r="D1561"/>
  <c r="D1560"/>
  <c r="D1559"/>
  <c r="D1558"/>
  <c r="D1557"/>
  <c r="D1556"/>
  <c r="D1555"/>
  <c r="D1554"/>
  <c r="D1553"/>
  <c r="D1552"/>
  <c r="D1551"/>
  <c r="D1550"/>
  <c r="D1549"/>
  <c r="D1548"/>
  <c r="D1547"/>
  <c r="D1546"/>
  <c r="D1545"/>
  <c r="D1544"/>
  <c r="D1543"/>
  <c r="D1542"/>
  <c r="D1541"/>
  <c r="D1540"/>
  <c r="D1539"/>
  <c r="D1538"/>
  <c r="D1536"/>
  <c r="D1535"/>
  <c r="D1534"/>
  <c r="D1533"/>
  <c r="D1532"/>
  <c r="D1531"/>
  <c r="D1530"/>
  <c r="D1529"/>
  <c r="D1528"/>
  <c r="D1527"/>
  <c r="D1526"/>
  <c r="D1525"/>
  <c r="D1524"/>
  <c r="D1523"/>
  <c r="D1522"/>
  <c r="D1521"/>
  <c r="D1520"/>
  <c r="D1519"/>
  <c r="D1518"/>
  <c r="D1517"/>
  <c r="D1516"/>
  <c r="D1515"/>
  <c r="D1514"/>
  <c r="D1513"/>
  <c r="D1512"/>
  <c r="D1511"/>
  <c r="D1510"/>
  <c r="D1509"/>
  <c r="D1508"/>
  <c r="D1507"/>
  <c r="D1506"/>
  <c r="D1505"/>
  <c r="D1504"/>
  <c r="D1503"/>
  <c r="D1502"/>
  <c r="D1501"/>
  <c r="D1500"/>
  <c r="D1499"/>
  <c r="D1498"/>
  <c r="D1497"/>
  <c r="D1496"/>
  <c r="D1495"/>
  <c r="D1494"/>
  <c r="D1493"/>
  <c r="D1492"/>
  <c r="D1491"/>
  <c r="D1490"/>
  <c r="D1489"/>
  <c r="D1488"/>
  <c r="D1487"/>
  <c r="D1486"/>
  <c r="C1485"/>
  <c r="D1485"/>
  <c r="D1484"/>
  <c r="D1483"/>
  <c r="D1482"/>
  <c r="D1481"/>
  <c r="D1480"/>
  <c r="D1479"/>
  <c r="D1478"/>
  <c r="D1477"/>
  <c r="D1476"/>
  <c r="D1475"/>
  <c r="D1474"/>
  <c r="D1473"/>
  <c r="D1472"/>
  <c r="D1471"/>
  <c r="D1470"/>
  <c r="D1469"/>
  <c r="D1468"/>
  <c r="D1467"/>
  <c r="D1466"/>
  <c r="D1465"/>
  <c r="D1464"/>
  <c r="D1463"/>
  <c r="D1462"/>
  <c r="D1461"/>
  <c r="D1460"/>
  <c r="D1459"/>
  <c r="D1458"/>
  <c r="D1457"/>
  <c r="D1456"/>
  <c r="D1455"/>
  <c r="D1454"/>
  <c r="D1453"/>
  <c r="D1452"/>
  <c r="D1451"/>
  <c r="D1450"/>
  <c r="D1449"/>
  <c r="D1448"/>
  <c r="D1447"/>
  <c r="D1446"/>
  <c r="D1445"/>
  <c r="D1444"/>
  <c r="D1443"/>
  <c r="D1442"/>
  <c r="D1441"/>
  <c r="D1440"/>
  <c r="D1439"/>
  <c r="D1438"/>
  <c r="D1437"/>
  <c r="D1436"/>
  <c r="D1435"/>
  <c r="D1434"/>
  <c r="D1433"/>
  <c r="D1432"/>
  <c r="D1431"/>
  <c r="D1430"/>
  <c r="D1429"/>
  <c r="D1428"/>
  <c r="D1427"/>
  <c r="D1426"/>
  <c r="D1425"/>
  <c r="D1424"/>
  <c r="D1423"/>
  <c r="D1422"/>
  <c r="D1421"/>
  <c r="D1420"/>
  <c r="D1419"/>
  <c r="D1418"/>
  <c r="D1417"/>
  <c r="D1416"/>
  <c r="D1415"/>
  <c r="D1414"/>
  <c r="D1413"/>
  <c r="D1412"/>
  <c r="D1411"/>
  <c r="D1410"/>
  <c r="D1409"/>
  <c r="D1408"/>
  <c r="D1407"/>
  <c r="D1406"/>
  <c r="D1405"/>
  <c r="D1404"/>
  <c r="D1403"/>
  <c r="D1402"/>
  <c r="D1401"/>
  <c r="D1400"/>
  <c r="D1399"/>
  <c r="D1398"/>
  <c r="D1397"/>
  <c r="D1396"/>
  <c r="D1395"/>
  <c r="D1394"/>
  <c r="D1393"/>
  <c r="D1392"/>
  <c r="D1391"/>
  <c r="D1390"/>
  <c r="D1389"/>
  <c r="D1388"/>
  <c r="D1387"/>
  <c r="D1386"/>
  <c r="D1385"/>
  <c r="D1384"/>
  <c r="D1383"/>
  <c r="D1382"/>
  <c r="D1381"/>
  <c r="D1380"/>
  <c r="D1379"/>
  <c r="D1378"/>
  <c r="D1377"/>
  <c r="D1376"/>
  <c r="D1375"/>
  <c r="D1374"/>
  <c r="D1373"/>
  <c r="D1372"/>
  <c r="D1371"/>
  <c r="D1370"/>
  <c r="D1369"/>
  <c r="D1368"/>
  <c r="D1367"/>
  <c r="D1366"/>
  <c r="D1365"/>
  <c r="D1364"/>
  <c r="D1363"/>
  <c r="D1362"/>
  <c r="D1361"/>
  <c r="D1360"/>
  <c r="D1359"/>
  <c r="D1358"/>
  <c r="D1357"/>
  <c r="D1356"/>
  <c r="D1355"/>
  <c r="D1354"/>
  <c r="D1353"/>
  <c r="D1352"/>
  <c r="D1351"/>
  <c r="D1350"/>
  <c r="D1349"/>
  <c r="D1348"/>
  <c r="D1347"/>
  <c r="D1346"/>
  <c r="D1345"/>
  <c r="D1344"/>
  <c r="D1343"/>
  <c r="D1342"/>
  <c r="D1341"/>
  <c r="D1340"/>
  <c r="D1339"/>
  <c r="D1338"/>
  <c r="D1337"/>
  <c r="D1336"/>
  <c r="D1335"/>
  <c r="D1334"/>
  <c r="D1333"/>
  <c r="C1332"/>
  <c r="D1332"/>
  <c r="D1331"/>
  <c r="D1330"/>
  <c r="D1329"/>
  <c r="C1328"/>
  <c r="D1328"/>
  <c r="D1327"/>
  <c r="D1326"/>
  <c r="D1325"/>
  <c r="D1324"/>
  <c r="D1323"/>
  <c r="D1322"/>
  <c r="D1321"/>
  <c r="D1320"/>
  <c r="D1319"/>
  <c r="D1318"/>
  <c r="D1317"/>
  <c r="D1316"/>
  <c r="D1315"/>
  <c r="D1314"/>
  <c r="D1313"/>
  <c r="D1312"/>
  <c r="D1311"/>
  <c r="D1310"/>
  <c r="D1309"/>
  <c r="D1308"/>
  <c r="D1307"/>
  <c r="D1306"/>
  <c r="D1305"/>
  <c r="D1304"/>
  <c r="D1303"/>
  <c r="D1302"/>
  <c r="D1301"/>
  <c r="D1300"/>
  <c r="D1299"/>
  <c r="D1298"/>
  <c r="D1297"/>
  <c r="D1296"/>
  <c r="D1295"/>
  <c r="D1294"/>
  <c r="D1293"/>
  <c r="D1292"/>
  <c r="D1291"/>
  <c r="D1290"/>
  <c r="D1289"/>
  <c r="D1288"/>
  <c r="D1287"/>
  <c r="D1286"/>
  <c r="D1285"/>
  <c r="D1284"/>
  <c r="D1283"/>
  <c r="D1282"/>
  <c r="D1281"/>
  <c r="D1280"/>
  <c r="D1279"/>
  <c r="D1278"/>
  <c r="D1277"/>
  <c r="D1276"/>
  <c r="D1275"/>
  <c r="D1274"/>
  <c r="D1273"/>
  <c r="D1272"/>
  <c r="D1271"/>
  <c r="D1270"/>
  <c r="D1269"/>
  <c r="D1268"/>
  <c r="D1267"/>
  <c r="D1266"/>
  <c r="D1265"/>
  <c r="D1264"/>
  <c r="D1263"/>
  <c r="D1262"/>
  <c r="D1261"/>
  <c r="D1260"/>
  <c r="D1259"/>
  <c r="D1258"/>
  <c r="D1257"/>
  <c r="D1256"/>
  <c r="B1255"/>
  <c r="D1255"/>
  <c r="D1254"/>
  <c r="D1253"/>
  <c r="D1252"/>
  <c r="D1251"/>
  <c r="D1250"/>
  <c r="D1249"/>
  <c r="D1248"/>
  <c r="D1247"/>
  <c r="D1246"/>
  <c r="D1245"/>
  <c r="D1244"/>
  <c r="D1243"/>
  <c r="D1242"/>
  <c r="D1241"/>
  <c r="D1240"/>
  <c r="D1239"/>
  <c r="D1238"/>
  <c r="D1237"/>
  <c r="D1236"/>
  <c r="D1235"/>
  <c r="D1234"/>
  <c r="D1233"/>
  <c r="D1232"/>
  <c r="D1231"/>
  <c r="D1230"/>
  <c r="D1229"/>
  <c r="D1228"/>
  <c r="D1227"/>
  <c r="D1226"/>
  <c r="D1225"/>
  <c r="D1224"/>
  <c r="D1223"/>
  <c r="D1222"/>
  <c r="D1221"/>
  <c r="D1220"/>
  <c r="D1219"/>
  <c r="D1218"/>
  <c r="D1217"/>
  <c r="D1216"/>
  <c r="D1215"/>
  <c r="D1214"/>
  <c r="D1213"/>
  <c r="D1212"/>
  <c r="D1211"/>
  <c r="D1210"/>
  <c r="D1209"/>
  <c r="D1208"/>
  <c r="D1207"/>
  <c r="D1206"/>
  <c r="D1205"/>
  <c r="D1204"/>
  <c r="D1203"/>
  <c r="D1202"/>
  <c r="D1201"/>
  <c r="D1200"/>
  <c r="D1199"/>
  <c r="D1198"/>
  <c r="D1197"/>
  <c r="D1196"/>
  <c r="D1195"/>
  <c r="D1194"/>
  <c r="D1193"/>
  <c r="D1192"/>
  <c r="D1191"/>
  <c r="D1190"/>
  <c r="D1189"/>
  <c r="D1188"/>
  <c r="D1187"/>
  <c r="D1186"/>
  <c r="D1185"/>
  <c r="D1184"/>
  <c r="D1183"/>
  <c r="D1182"/>
  <c r="D1181"/>
  <c r="D1180"/>
  <c r="D1179"/>
  <c r="D1178"/>
  <c r="D1177"/>
  <c r="D1176"/>
  <c r="D1175"/>
  <c r="D1174"/>
  <c r="D1173"/>
  <c r="D1172"/>
  <c r="D1171"/>
  <c r="D1170"/>
  <c r="D1169"/>
  <c r="D1168"/>
  <c r="D1167"/>
  <c r="D1166"/>
  <c r="D1165"/>
  <c r="D1164"/>
  <c r="D1163"/>
  <c r="D1162"/>
  <c r="D1161"/>
  <c r="D1160"/>
  <c r="D1159"/>
  <c r="D1158"/>
  <c r="D1157"/>
  <c r="D1156"/>
  <c r="D1155"/>
  <c r="D1154"/>
  <c r="D1153"/>
  <c r="D1152"/>
  <c r="D1151"/>
  <c r="D1150"/>
  <c r="D1149"/>
  <c r="D1148"/>
  <c r="D1147"/>
  <c r="D1146"/>
  <c r="D1145"/>
  <c r="D1144"/>
  <c r="D1143"/>
  <c r="D1142"/>
  <c r="D1141"/>
  <c r="D1140"/>
  <c r="D1139"/>
  <c r="D1138"/>
  <c r="D1137"/>
  <c r="D1136"/>
  <c r="D1135"/>
  <c r="D1134"/>
  <c r="D1133"/>
  <c r="D1132"/>
  <c r="D1131"/>
  <c r="D1130"/>
  <c r="D1129"/>
  <c r="D1128"/>
  <c r="D1127"/>
  <c r="D1126"/>
  <c r="D1125"/>
  <c r="D1124"/>
  <c r="D1123"/>
  <c r="D1122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D1102"/>
  <c r="D1101"/>
  <c r="D1100"/>
  <c r="D1099"/>
  <c r="D1098"/>
  <c r="D1097"/>
  <c r="D1096"/>
  <c r="D1095"/>
  <c r="D1094"/>
  <c r="D1093"/>
  <c r="D1092"/>
  <c r="D1091"/>
  <c r="D1090"/>
  <c r="D1089"/>
  <c r="D1088"/>
  <c r="D1087"/>
  <c r="D1086"/>
  <c r="D1085"/>
  <c r="D1080"/>
  <c r="D1077"/>
  <c r="D1074"/>
  <c r="D1073"/>
  <c r="D1072"/>
  <c r="D1071"/>
  <c r="D1068"/>
  <c r="D1067"/>
  <c r="D1066"/>
  <c r="D1065"/>
  <c r="D1064"/>
  <c r="D1061"/>
  <c r="D1055"/>
  <c r="D1054"/>
  <c r="D1053"/>
  <c r="D1052"/>
  <c r="D1051"/>
  <c r="D1050"/>
  <c r="D1049"/>
  <c r="D1048"/>
  <c r="D1046"/>
  <c r="D1045"/>
  <c r="D1044"/>
  <c r="D1043"/>
  <c r="D1042"/>
  <c r="D1041"/>
  <c r="D1039"/>
  <c r="D1038"/>
  <c r="D1037"/>
  <c r="D1036"/>
  <c r="D1035"/>
  <c r="D1034"/>
  <c r="D1033"/>
  <c r="D1032"/>
  <c r="D1031"/>
  <c r="D1030"/>
  <c r="D1029"/>
  <c r="D1028"/>
  <c r="D1026"/>
  <c r="D1025"/>
  <c r="D1024"/>
  <c r="D1022"/>
  <c r="D1021"/>
  <c r="D1019"/>
  <c r="D1017"/>
  <c r="D1015"/>
  <c r="D1013"/>
  <c r="D1012"/>
  <c r="D1011"/>
  <c r="D1009"/>
  <c r="D1007"/>
  <c r="D1005"/>
  <c r="D1004"/>
  <c r="D1002"/>
  <c r="D1001"/>
  <c r="D1000"/>
  <c r="D998"/>
  <c r="D996"/>
  <c r="D995"/>
  <c r="D994"/>
  <c r="D993"/>
  <c r="D992"/>
  <c r="D990"/>
  <c r="D988"/>
  <c r="D987"/>
  <c r="D985"/>
  <c r="D983"/>
  <c r="D981"/>
  <c r="D1056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77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926"/>
  <c r="D893"/>
  <c r="D888"/>
  <c r="D887"/>
  <c r="D886"/>
  <c r="D885"/>
  <c r="D884"/>
  <c r="D883"/>
  <c r="D882"/>
  <c r="D881"/>
  <c r="D880"/>
  <c r="D879"/>
  <c r="D878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59"/>
  <c r="D558"/>
  <c r="D557"/>
  <c r="D556"/>
  <c r="D555"/>
  <c r="D554"/>
  <c r="D553"/>
  <c r="D552"/>
  <c r="D551"/>
  <c r="D550"/>
  <c r="D548"/>
  <c r="D546"/>
  <c r="D544"/>
  <c r="D543"/>
  <c r="D541"/>
  <c r="D539"/>
  <c r="D538"/>
  <c r="D537"/>
  <c r="D536"/>
  <c r="D535"/>
  <c r="D534"/>
  <c r="D533"/>
  <c r="D532"/>
  <c r="D531"/>
  <c r="D530"/>
  <c r="D529"/>
  <c r="D528"/>
  <c r="D527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419"/>
  <c r="D383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379"/>
  <c r="D295"/>
  <c r="D294"/>
  <c r="D293"/>
  <c r="D292"/>
  <c r="D291"/>
  <c r="D290"/>
  <c r="D289"/>
  <c r="D288"/>
  <c r="D287"/>
  <c r="D285"/>
  <c r="D284"/>
  <c r="D283"/>
  <c r="D296"/>
  <c r="D282"/>
  <c r="D280"/>
  <c r="D279"/>
  <c r="D274"/>
  <c r="D273"/>
  <c r="D272"/>
  <c r="D271"/>
  <c r="D269"/>
  <c r="D268"/>
  <c r="D267"/>
  <c r="D266"/>
  <c r="D265"/>
  <c r="D263"/>
  <c r="D261"/>
  <c r="D260"/>
  <c r="D259"/>
  <c r="D258"/>
  <c r="D257"/>
  <c r="D255"/>
  <c r="D250"/>
  <c r="D251"/>
  <c r="B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B225"/>
  <c r="D224"/>
  <c r="D223"/>
  <c r="D222"/>
  <c r="D221"/>
  <c r="D220"/>
  <c r="B218"/>
  <c r="B246"/>
  <c r="B2399"/>
  <c r="D217"/>
  <c r="D216"/>
  <c r="D215"/>
  <c r="D214"/>
  <c r="D213"/>
  <c r="D212"/>
  <c r="D211"/>
  <c r="D210"/>
  <c r="D209"/>
  <c r="D208"/>
  <c r="D207"/>
  <c r="D206"/>
  <c r="D201"/>
  <c r="D199"/>
  <c r="D198"/>
  <c r="D197"/>
  <c r="D196"/>
  <c r="D195"/>
  <c r="D194"/>
  <c r="D193"/>
  <c r="D192"/>
  <c r="D190"/>
  <c r="D189"/>
  <c r="D188"/>
  <c r="D187"/>
  <c r="D185"/>
  <c r="D184"/>
  <c r="D183"/>
  <c r="B182"/>
  <c r="D181"/>
  <c r="D179"/>
  <c r="D178"/>
  <c r="D177"/>
  <c r="D176"/>
  <c r="D174"/>
  <c r="D173"/>
  <c r="D172"/>
  <c r="D170"/>
  <c r="D169"/>
  <c r="D168"/>
  <c r="D166"/>
  <c r="D165"/>
  <c r="D164"/>
  <c r="D162"/>
  <c r="D160"/>
  <c r="D158"/>
  <c r="D157"/>
  <c r="D156"/>
  <c r="D154"/>
  <c r="D152"/>
  <c r="D150"/>
  <c r="D148"/>
  <c r="D146"/>
  <c r="D144"/>
  <c r="D142"/>
  <c r="B141"/>
  <c r="D140"/>
  <c r="D138"/>
  <c r="D136"/>
  <c r="D134"/>
  <c r="D133"/>
  <c r="D132"/>
  <c r="D131"/>
  <c r="D130"/>
  <c r="D128"/>
  <c r="D127"/>
  <c r="D126"/>
  <c r="D125"/>
  <c r="D124"/>
  <c r="D123"/>
  <c r="D122"/>
  <c r="D120"/>
  <c r="D119"/>
  <c r="D118"/>
  <c r="D117"/>
  <c r="D116"/>
  <c r="D115"/>
  <c r="D113"/>
  <c r="D111"/>
  <c r="D110"/>
  <c r="D109"/>
  <c r="D108"/>
  <c r="D107"/>
  <c r="D106"/>
  <c r="D105"/>
  <c r="D104"/>
  <c r="D103"/>
  <c r="D101"/>
  <c r="D100"/>
  <c r="D98"/>
  <c r="D97"/>
  <c r="D96"/>
  <c r="D94"/>
  <c r="D92"/>
  <c r="D91"/>
  <c r="D90"/>
  <c r="D88"/>
  <c r="D87"/>
  <c r="D85"/>
  <c r="D84"/>
  <c r="D82"/>
  <c r="D81"/>
  <c r="D79"/>
  <c r="D78"/>
  <c r="D77"/>
  <c r="D75"/>
  <c r="D73"/>
  <c r="D72"/>
  <c r="D70"/>
  <c r="D68"/>
  <c r="D66"/>
  <c r="D64"/>
  <c r="D63"/>
  <c r="D62"/>
  <c r="D61"/>
  <c r="D60"/>
  <c r="D59"/>
  <c r="D58"/>
  <c r="D57"/>
  <c r="D56"/>
  <c r="D55"/>
  <c r="D54"/>
  <c r="D52"/>
  <c r="D51"/>
  <c r="D50"/>
  <c r="D49"/>
  <c r="D48"/>
  <c r="D46"/>
  <c r="D45"/>
  <c r="D43"/>
  <c r="D41"/>
  <c r="D40"/>
  <c r="D39"/>
  <c r="D38"/>
  <c r="D36"/>
  <c r="D34"/>
  <c r="D33"/>
  <c r="D31"/>
  <c r="D30"/>
  <c r="D29"/>
  <c r="D28"/>
  <c r="D27"/>
  <c r="D26"/>
  <c r="D24"/>
  <c r="D23"/>
  <c r="D22"/>
  <c r="D21"/>
  <c r="D18"/>
  <c r="D16"/>
  <c r="D15"/>
  <c r="D11"/>
  <c r="D9"/>
  <c r="D8"/>
  <c r="D7"/>
  <c r="D6"/>
  <c r="D5"/>
  <c r="D4"/>
  <c r="D154" i="1"/>
  <c r="D155"/>
  <c r="D159"/>
  <c r="D152"/>
  <c r="D149"/>
  <c r="D136"/>
  <c r="D137"/>
  <c r="D138"/>
  <c r="D139"/>
  <c r="D140"/>
  <c r="D141"/>
  <c r="D142"/>
  <c r="D143"/>
  <c r="D144"/>
  <c r="D145"/>
  <c r="D146"/>
  <c r="D147"/>
  <c r="D148"/>
  <c r="D135"/>
  <c r="C174"/>
  <c r="C173"/>
  <c r="C158"/>
  <c r="D158"/>
  <c r="C157"/>
  <c r="D157"/>
  <c r="C156"/>
  <c r="D156"/>
  <c r="C153"/>
  <c r="D153"/>
  <c r="D175"/>
  <c r="D163"/>
  <c r="D164"/>
  <c r="D165"/>
  <c r="D166"/>
  <c r="D167"/>
  <c r="D168"/>
  <c r="D169"/>
  <c r="D170"/>
  <c r="D171"/>
  <c r="D172"/>
  <c r="D173"/>
  <c r="D174"/>
  <c r="D162"/>
  <c r="D2187"/>
  <c r="D1919"/>
  <c r="D1895"/>
  <c r="D1885"/>
  <c r="D1886"/>
  <c r="D1887"/>
  <c r="D1888"/>
  <c r="D1889"/>
  <c r="D1890"/>
  <c r="D1891"/>
  <c r="D1892"/>
  <c r="D1893"/>
  <c r="D1894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1874"/>
  <c r="D1875"/>
  <c r="D1876"/>
  <c r="D1877"/>
  <c r="D1878"/>
  <c r="D1879"/>
  <c r="D1880"/>
  <c r="D1881"/>
  <c r="D1882"/>
  <c r="D1883"/>
  <c r="D1884"/>
  <c r="D1870"/>
  <c r="D1871"/>
  <c r="D1872"/>
  <c r="D1873"/>
  <c r="D1865"/>
  <c r="D1866"/>
  <c r="D1867"/>
  <c r="D1868"/>
  <c r="D1869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25"/>
  <c r="D1826"/>
  <c r="D1827"/>
  <c r="D1828"/>
  <c r="D1829"/>
  <c r="D1830"/>
  <c r="D1810"/>
  <c r="D1811"/>
  <c r="D1812"/>
  <c r="D1813"/>
  <c r="D1814"/>
  <c r="D1815"/>
  <c r="D1816"/>
  <c r="D1817"/>
  <c r="D1818"/>
  <c r="D1819"/>
  <c r="D1820"/>
  <c r="D1821"/>
  <c r="D1822"/>
  <c r="D1823"/>
  <c r="D1824"/>
  <c r="D1809"/>
  <c r="D2346"/>
  <c r="D2341"/>
  <c r="D2340"/>
  <c r="B2334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781"/>
  <c r="C1704"/>
  <c r="D1704"/>
  <c r="D1690"/>
  <c r="D1691"/>
  <c r="D1692"/>
  <c r="D1693"/>
  <c r="D1694"/>
  <c r="D1695"/>
  <c r="D1696"/>
  <c r="D1697"/>
  <c r="D1698"/>
  <c r="D1699"/>
  <c r="D1700"/>
  <c r="D1701"/>
  <c r="D1702"/>
  <c r="D1703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689"/>
  <c r="C1603"/>
  <c r="D1603"/>
  <c r="C1589"/>
  <c r="D1589"/>
  <c r="C1436"/>
  <c r="D1436"/>
  <c r="C1284"/>
  <c r="D1284"/>
  <c r="C1280"/>
  <c r="D1280"/>
  <c r="B1209"/>
  <c r="D1209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1"/>
  <c r="D1282"/>
  <c r="D1283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90"/>
  <c r="D1591"/>
  <c r="D1592"/>
  <c r="D1593"/>
  <c r="D1594"/>
  <c r="D1595"/>
  <c r="D1596"/>
  <c r="D1597"/>
  <c r="D1598"/>
  <c r="D1599"/>
  <c r="D1600"/>
  <c r="D1601"/>
  <c r="D1602"/>
  <c r="D1604"/>
  <c r="D1605"/>
  <c r="D1606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065"/>
  <c r="D1066"/>
  <c r="D1067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41"/>
  <c r="B1685"/>
  <c r="D1036"/>
  <c r="D1033"/>
  <c r="D1030"/>
  <c r="D1029"/>
  <c r="D1028"/>
  <c r="D1027"/>
  <c r="D1024"/>
  <c r="D1023"/>
  <c r="D1022"/>
  <c r="D1021"/>
  <c r="D1020"/>
  <c r="D1017"/>
  <c r="D966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934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877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C872"/>
  <c r="D840"/>
  <c r="D841"/>
  <c r="D842"/>
  <c r="D843"/>
  <c r="D844"/>
  <c r="D845"/>
  <c r="D846"/>
  <c r="D847"/>
  <c r="D848"/>
  <c r="D849"/>
  <c r="D850"/>
  <c r="D868"/>
  <c r="D869"/>
  <c r="D870"/>
  <c r="D871"/>
  <c r="D872"/>
  <c r="D873"/>
  <c r="D839"/>
  <c r="D824"/>
  <c r="D825"/>
  <c r="D544"/>
  <c r="D545"/>
  <c r="D546"/>
  <c r="D547"/>
  <c r="D548"/>
  <c r="D549"/>
  <c r="D550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6"/>
  <c r="D827"/>
  <c r="D828"/>
  <c r="D829"/>
  <c r="D830"/>
  <c r="D831"/>
  <c r="D832"/>
  <c r="D833"/>
  <c r="D834"/>
  <c r="D383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46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264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42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18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3"/>
  <c r="D204"/>
  <c r="D205"/>
  <c r="D206"/>
  <c r="D207"/>
  <c r="D208"/>
  <c r="D209"/>
  <c r="D210"/>
  <c r="D211"/>
  <c r="D212"/>
  <c r="D213"/>
  <c r="D182"/>
  <c r="D275" i="2"/>
  <c r="B176" i="1"/>
  <c r="B160"/>
  <c r="B150"/>
  <c r="D20"/>
  <c r="D130"/>
  <c r="D128"/>
  <c r="D127"/>
  <c r="D126"/>
  <c r="D125"/>
  <c r="D124"/>
  <c r="D123"/>
  <c r="D122"/>
  <c r="D120"/>
  <c r="D119"/>
  <c r="D118"/>
  <c r="D117"/>
  <c r="D115"/>
  <c r="D114"/>
  <c r="D113"/>
  <c r="D111"/>
  <c r="D110"/>
  <c r="D109"/>
  <c r="D108"/>
  <c r="D107"/>
  <c r="D105"/>
  <c r="D104"/>
  <c r="D103"/>
  <c r="D101"/>
  <c r="D100"/>
  <c r="D99"/>
  <c r="D97"/>
  <c r="D95"/>
  <c r="D93"/>
  <c r="D91"/>
  <c r="D89"/>
  <c r="D87"/>
  <c r="D86"/>
  <c r="D85"/>
  <c r="D83"/>
  <c r="D82"/>
  <c r="D81"/>
  <c r="D80"/>
  <c r="D79"/>
  <c r="D78"/>
  <c r="D77"/>
  <c r="D75"/>
  <c r="D74"/>
  <c r="D73"/>
  <c r="D72"/>
  <c r="D71"/>
  <c r="D70"/>
  <c r="D69"/>
  <c r="D68"/>
  <c r="D67"/>
  <c r="D66"/>
  <c r="D65"/>
  <c r="D64"/>
  <c r="D63"/>
  <c r="D62"/>
  <c r="D61"/>
  <c r="D60"/>
  <c r="D58"/>
  <c r="D56"/>
  <c r="D54"/>
  <c r="D53"/>
  <c r="D51"/>
  <c r="D50"/>
  <c r="D48"/>
  <c r="D46"/>
  <c r="D45"/>
  <c r="D43"/>
  <c r="D41"/>
  <c r="D39"/>
  <c r="D37"/>
  <c r="D36"/>
  <c r="D35"/>
  <c r="D34"/>
  <c r="D33"/>
  <c r="D31"/>
  <c r="D30"/>
  <c r="D29"/>
  <c r="D28"/>
  <c r="D27"/>
  <c r="D25"/>
  <c r="D24"/>
  <c r="D23"/>
  <c r="D22"/>
  <c r="D18"/>
  <c r="D17"/>
  <c r="D15"/>
  <c r="D14"/>
  <c r="D13"/>
  <c r="D12"/>
  <c r="D9"/>
  <c r="D7"/>
  <c r="D5"/>
  <c r="D4"/>
  <c r="D225" i="2"/>
  <c r="D889"/>
  <c r="D874" i="1"/>
  <c r="D930"/>
  <c r="D1037"/>
  <c r="D1778"/>
  <c r="D1805"/>
  <c r="D2295"/>
  <c r="D176"/>
  <c r="D160"/>
  <c r="D150"/>
  <c r="D1081" i="2"/>
  <c r="D202"/>
  <c r="D2400"/>
  <c r="D218"/>
  <c r="D244"/>
  <c r="D239" i="1"/>
  <c r="D1607"/>
  <c r="D1833" i="3"/>
  <c r="D2354" i="2"/>
  <c r="D380" i="1"/>
  <c r="D1826" i="3"/>
  <c r="D260" i="1"/>
  <c r="D835"/>
  <c r="D214"/>
  <c r="D342"/>
  <c r="D1012"/>
  <c r="D922" i="3"/>
  <c r="D854"/>
  <c r="D207"/>
  <c r="D1002"/>
  <c r="D120"/>
  <c r="D1638"/>
  <c r="D1662" i="2"/>
  <c r="D812" i="3"/>
  <c r="D313"/>
  <c r="D232"/>
  <c r="D1027"/>
  <c r="XFD925"/>
  <c r="D215" i="1"/>
  <c r="D131"/>
  <c r="B178"/>
  <c r="B2342"/>
  <c r="D181" i="3"/>
  <c r="D351"/>
  <c r="D246" i="2"/>
  <c r="D2399"/>
  <c r="D2404"/>
  <c r="D178" i="1"/>
  <c r="D2342"/>
  <c r="D2371" i="3"/>
  <c r="D2373"/>
  <c r="D2377"/>
  <c r="D2381"/>
  <c r="D2393" i="2"/>
  <c r="D2396"/>
  <c r="D2406"/>
  <c r="D2336" i="1"/>
  <c r="D2339"/>
  <c r="D2343"/>
  <c r="D2347"/>
  <c r="D2349"/>
  <c r="D2383" i="3"/>
</calcChain>
</file>

<file path=xl/comments1.xml><?xml version="1.0" encoding="utf-8"?>
<comments xmlns="http://schemas.openxmlformats.org/spreadsheetml/2006/main">
  <authors>
    <author>Автор</author>
  </authors>
  <commentList>
    <comment ref="C28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50 шт новый приход по 240р.+ 20шт. По 225,63 цена прошлого месяца</t>
        </r>
      </text>
    </comment>
    <comment ref="C28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50шт. По нов цене 165р.+14шт. По цене прошл мес. 150р.</t>
        </r>
      </text>
    </comment>
    <comment ref="C29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90шт. По 258,5+180 по 233,09
</t>
        </r>
      </text>
    </comment>
    <comment ref="C29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старая цена приход 21,02,17</t>
        </r>
      </text>
    </comment>
    <comment ref="C39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</t>
        </r>
      </text>
    </comment>
    <comment ref="B39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22 шт по цене 58,2 это старые остатки 
и 12 шт по цене 48,50 новый приход от 12.09.17</t>
        </r>
      </text>
    </comment>
    <comment ref="C39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</t>
        </r>
      </text>
    </comment>
    <comment ref="B40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покупала Романова в 2013 г за наличку в Китае , цены нет</t>
        </r>
      </text>
    </comment>
    <comment ref="C40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старые остатки приход 21.02.17</t>
        </r>
      </text>
    </comment>
    <comment ref="C5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средняя. Приход по 88,05 и 121,07 руб - 50 шт.</t>
        </r>
      </text>
    </comment>
    <comment ref="C7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80 кг по старой цене 323,91+200 кг по 325,26 новая цена
</t>
        </r>
      </text>
    </comment>
    <comment ref="B80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8 шт по цене 825,33
15 шт по цене 570,29 (приход 30.08.17)</t>
        </r>
      </text>
    </comment>
    <comment ref="C80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</t>
        </r>
      </text>
    </comment>
    <comment ref="B8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4 шт по цене 162,58 руб
16 шт новый приход по цене 182,55
</t>
        </r>
      </text>
    </comment>
    <comment ref="C8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</t>
        </r>
      </text>
    </comment>
    <comment ref="C8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5шт. По стар цене 5808,82+15шт по нов цене 5239,4</t>
        </r>
      </text>
    </comment>
    <comment ref="C8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2шт. По стар цене 4768,01+5шт по нов цене 5239,4
</t>
        </r>
      </text>
    </comment>
    <comment ref="C8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5шт. По старой цене 574,27+ 15шт. По нов цене 574,27
</t>
        </r>
      </text>
    </comment>
    <comment ref="B84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 шт по цене 202,96+ 20 шт по цене 181,13, средняя</t>
        </r>
      </text>
    </comment>
    <comment ref="C9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260 по 31,36 стар цена+ 400р со скл материалов по 30,82
</t>
        </r>
      </text>
    </comment>
    <comment ref="C9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200 по 37,35 стар+800 по цене со ск матер 35,76
</t>
        </r>
      </text>
    </comment>
    <comment ref="C9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75 кг по 213,28 нов цена+57,6кг по 209,61 </t>
        </r>
      </text>
    </comment>
    <comment ref="B97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старые остатки</t>
        </r>
      </text>
    </comment>
    <comment ref="B97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старые остатки</t>
        </r>
      </text>
    </comment>
    <comment ref="B98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 шт по цене 25700 руб, 1 шт по цене 23280 руб приход 05.10.17</t>
        </r>
      </text>
    </comment>
    <comment ref="C98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</t>
        </r>
      </text>
    </comment>
    <comment ref="C10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31.03.2014</t>
        </r>
      </text>
    </comment>
    <comment ref="C106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приходили в 2016 г</t>
        </r>
      </text>
    </comment>
    <comment ref="C106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31.08.2015</t>
        </r>
      </text>
    </comment>
    <comment ref="B107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31.03.16
2 шт по цене 70374,45</t>
        </r>
      </text>
    </comment>
    <comment ref="B110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680 шт по цене 99,31
300 шт по цене 70,93 новый приход</t>
        </r>
      </text>
    </comment>
    <comment ref="C110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</t>
        </r>
      </text>
    </comment>
    <comment ref="B11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282 шт старые остатки по цене 202 руб
360 шт новый приход 05.10.17 по цене 153 руб</t>
        </r>
      </text>
    </comment>
    <comment ref="C11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
</t>
        </r>
      </text>
    </comment>
    <comment ref="C116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</t>
        </r>
      </text>
    </comment>
    <comment ref="C118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</t>
        </r>
      </text>
    </comment>
    <comment ref="C126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цена за м2, цену за м п делим на 1,5</t>
        </r>
      </text>
    </comment>
    <comment ref="B130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50 м по цене 131,46 цена сентябрь
200 м приход октябрь по цене 129,85 руб</t>
        </r>
      </text>
    </comment>
    <comment ref="C130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средяя цена с остатками</t>
        </r>
      </text>
    </comment>
    <comment ref="C130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 с остатками</t>
        </r>
      </text>
    </comment>
    <comment ref="C130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 с остатками</t>
        </r>
      </text>
    </comment>
    <comment ref="C130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с остатками</t>
        </r>
      </text>
    </comment>
    <comment ref="B1324" authorId="0">
      <text>
        <r>
          <rPr>
            <b/>
            <sz val="8"/>
            <color indexed="81"/>
            <rFont val="Tahoma"/>
            <family val="2"/>
            <charset val="204"/>
          </rPr>
          <t>Автор:
230 шт</t>
        </r>
        <r>
          <rPr>
            <sz val="8"/>
            <color indexed="81"/>
            <rFont val="Tahoma"/>
            <family val="2"/>
            <charset val="204"/>
          </rPr>
          <t>по цене 50,78
300 шт новый приход по цене 41,80</t>
        </r>
      </text>
    </comment>
    <comment ref="C13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</t>
        </r>
      </text>
    </comment>
    <comment ref="C135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от ноября
</t>
        </r>
      </text>
    </comment>
    <comment ref="C137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от ноября
</t>
        </r>
      </text>
    </comment>
    <comment ref="C148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745 со склада Муром
</t>
        </r>
      </text>
    </comment>
    <comment ref="C149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400тыс шт по 0,94 руб приход 29.03.17 , остальные по 0,58 руб</t>
        </r>
      </text>
    </comment>
    <comment ref="C154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200 по 520,68 новый приход, остальное по 787,13
</t>
        </r>
      </text>
    </comment>
    <comment ref="C16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
</t>
        </r>
      </text>
    </comment>
    <comment ref="C165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с нов приходом
</t>
        </r>
      </text>
    </comment>
    <comment ref="C165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с новым приходом
</t>
        </r>
      </text>
    </comment>
    <comment ref="C174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последнего прихода
</t>
        </r>
      </text>
    </comment>
    <comment ref="C17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цена нового прихода
</t>
        </r>
      </text>
    </comment>
    <comment ref="C175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 шт по цене 1650 новый приход, 6 шт по ц, 1987,5 цена окт ( сред)</t>
        </r>
      </text>
    </comment>
    <comment ref="C175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 шт. по 2250 новый приход, 6 шт. по ц, 1837,5 окт (сред)</t>
        </r>
      </text>
    </comment>
    <comment ref="B17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1шт-14910
1 шт-10990
1 шт-10990</t>
        </r>
      </text>
    </comment>
    <comment ref="C17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</t>
        </r>
      </text>
    </comment>
    <comment ref="C178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 шт по цене 19770 старый приход, 1 шт по ц, 11330 новый приход</t>
        </r>
      </text>
    </comment>
    <comment ref="C18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старые остатки по старой цене</t>
        </r>
      </text>
    </comment>
    <comment ref="C19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200</t>
        </r>
        <r>
          <rPr>
            <b/>
            <sz val="8"/>
            <color indexed="81"/>
            <rFont val="Tahoma"/>
            <family val="2"/>
            <charset val="204"/>
          </rPr>
          <t xml:space="preserve"> </t>
        </r>
        <r>
          <rPr>
            <sz val="8"/>
            <color indexed="81"/>
            <rFont val="Tahoma"/>
            <family val="2"/>
            <charset val="204"/>
          </rPr>
          <t xml:space="preserve">шт по 7,75 новый приход, остальное по 8,29р.
</t>
        </r>
      </text>
    </comment>
    <comment ref="C19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610 по 15,88 старый приход, 300 по 16,36 новый приход</t>
        </r>
      </text>
    </comment>
    <comment ref="C195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перемещение со склада мат, цена последнего прихода</t>
        </r>
      </text>
    </comment>
    <comment ref="C19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приход со скл материалов
</t>
        </r>
      </text>
    </comment>
    <comment ref="C20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 по 112,86 старый приход, 10 по 109,44 новый приход</t>
        </r>
      </text>
    </comment>
    <comment ref="C209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2000 по 1,3 новый приход, 2358 по 1,4 старый приход</t>
        </r>
      </text>
    </comment>
    <comment ref="C234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посл цена со скл материалов
</t>
        </r>
      </text>
    </comment>
    <comment ref="C235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посл цена со скл материалов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24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остаток 120 по 9,55, нов приход 400 по 9,80</t>
        </r>
      </text>
    </comment>
    <comment ref="C24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нов приход от 30.01.18</t>
        </r>
      </text>
    </comment>
    <comment ref="C25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с декабря</t>
        </r>
      </text>
    </comment>
    <comment ref="C25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с декабря</t>
        </r>
      </text>
    </comment>
    <comment ref="C25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90шт. По 258,5+180 по 233,09
</t>
        </r>
      </text>
    </comment>
    <comment ref="C25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старая цена приход 21,02,17</t>
        </r>
      </text>
    </comment>
    <comment ref="C34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55 по 97,47 остаток+приход со скл мат 40шт по 90,62
</t>
        </r>
      </text>
    </comment>
    <comment ref="D3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</t>
        </r>
      </text>
    </comment>
    <comment ref="C35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</t>
        </r>
      </text>
    </comment>
    <comment ref="C35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</t>
        </r>
      </text>
    </comment>
    <comment ref="C36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 остаток по 787,13+4 шт со скл мат по 575,66
</t>
        </r>
      </text>
    </comment>
    <comment ref="C50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средняя. Приход по 88,05 и 121,07 руб - 50 шт.</t>
        </r>
      </text>
    </comment>
    <comment ref="C68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80 кг по старой цене 323,91+200 кг по 325,26 новая цена
</t>
        </r>
      </text>
    </comment>
    <comment ref="C7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</t>
        </r>
      </text>
    </comment>
    <comment ref="C76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</t>
        </r>
      </text>
    </comment>
    <comment ref="C77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5шт. По стар цене 5808,82+15шт по нов цене 5239,4</t>
        </r>
      </text>
    </comment>
    <comment ref="C77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2шт. По стар цене 4768,01+5шт по нов цене 5239,4
</t>
        </r>
      </text>
    </comment>
    <comment ref="C78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5шт. По старой цене 574,27+ 15шт. По нов цене 574,27
</t>
        </r>
      </text>
    </comment>
    <comment ref="C8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10000 по 1,62+500 остаток по 1,96
</t>
        </r>
      </text>
    </comment>
    <comment ref="C8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260 по 31,36 стар цена+ 400р со скл материалов по 30,82
</t>
        </r>
      </text>
    </comment>
    <comment ref="C87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
</t>
        </r>
      </text>
    </comment>
    <comment ref="C88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75 кг по 213,28 нов цена+57,6кг по 209,61 </t>
        </r>
      </text>
    </comment>
    <comment ref="B9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старые остатки</t>
        </r>
      </text>
    </comment>
    <comment ref="B9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старые остатки</t>
        </r>
      </text>
    </comment>
    <comment ref="C94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</t>
        </r>
      </text>
    </comment>
    <comment ref="C95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</t>
        </r>
      </text>
    </comment>
    <comment ref="C10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31.03.2014</t>
        </r>
      </text>
    </comment>
    <comment ref="C10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приходили в 2016 г</t>
        </r>
      </text>
    </comment>
    <comment ref="C10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31.08.2015</t>
        </r>
      </text>
    </comment>
    <comment ref="B10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31.03.16
2 шт по цене 70374,45</t>
        </r>
      </text>
    </comment>
    <comment ref="C106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</t>
        </r>
      </text>
    </comment>
    <comment ref="C109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
</t>
        </r>
      </text>
    </comment>
    <comment ref="C11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</t>
        </r>
      </text>
    </comment>
    <comment ref="C113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приход 5200 по 16,30+ 900 ост по 16,50
</t>
        </r>
      </text>
    </comment>
    <comment ref="C113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</t>
        </r>
      </text>
    </comment>
    <comment ref="C120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послед приход
</t>
        </r>
      </text>
    </comment>
    <comment ref="C12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цена за м2, цену за м п делим на 1,5</t>
        </r>
      </text>
    </comment>
    <comment ref="C125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средяя цена с остатками</t>
        </r>
      </text>
    </comment>
    <comment ref="C125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 с остатками</t>
        </r>
      </text>
    </comment>
    <comment ref="C125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 с остатками</t>
        </r>
      </text>
    </comment>
    <comment ref="C12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с остатками</t>
        </r>
      </text>
    </comment>
    <comment ref="C12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</t>
        </r>
      </text>
    </comment>
    <comment ref="C128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
</t>
        </r>
      </text>
    </comment>
    <comment ref="C128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
</t>
        </r>
      </text>
    </comment>
    <comment ref="C130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от ноября
</t>
        </r>
      </text>
    </comment>
    <comment ref="C13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от ноября
</t>
        </r>
      </text>
    </comment>
    <comment ref="C14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745 со склада Муром
</t>
        </r>
      </text>
    </comment>
    <comment ref="C14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400тыс шт по 0,94 руб приход 29.03.17 , остальные по 0,58 руб</t>
        </r>
      </text>
    </comment>
    <comment ref="C149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200 по 520,68 новый приход, остальное по 787,13
</t>
        </r>
      </text>
    </comment>
    <comment ref="C158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
</t>
        </r>
      </text>
    </comment>
    <comment ref="C159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5175 по 31,75, 915 ост по 30,82
</t>
        </r>
      </text>
    </comment>
    <comment ref="C160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с новым приходом
</t>
        </r>
      </text>
    </comment>
    <comment ref="C160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3054 по 62,46 нов приход+ 1172 по 59,00 ост</t>
        </r>
      </text>
    </comment>
    <comment ref="C160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5966 по 69,54 нов приход, 1152 по 66,93 ост
</t>
        </r>
      </text>
    </comment>
    <comment ref="C169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последнего прихода
</t>
        </r>
      </text>
    </comment>
    <comment ref="C169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цена нового прихода
</t>
        </r>
      </text>
    </comment>
    <comment ref="C170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 шт по цене 1650 новый приход, 6 шт по ц, 1987,5 цена окт ( сред)</t>
        </r>
      </text>
    </comment>
    <comment ref="C170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5* 2250 нов приход+ 3 шт. по 1975</t>
        </r>
      </text>
    </comment>
    <comment ref="C17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</t>
        </r>
      </text>
    </comment>
    <comment ref="C17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 шт по цене 19770 старый приход, 1 шт по ц, 11330 новый приход</t>
        </r>
      </text>
    </comment>
    <comment ref="C17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старые остатки по старой цене</t>
        </r>
      </text>
    </comment>
    <comment ref="C178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2850 по 20,00 руб нов прих+900 шт. остатки по 23.10
</t>
        </r>
      </text>
    </comment>
    <comment ref="C187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200</t>
        </r>
        <r>
          <rPr>
            <b/>
            <sz val="8"/>
            <color indexed="81"/>
            <rFont val="Tahoma"/>
            <family val="2"/>
            <charset val="204"/>
          </rPr>
          <t xml:space="preserve"> </t>
        </r>
        <r>
          <rPr>
            <sz val="8"/>
            <color indexed="81"/>
            <rFont val="Tahoma"/>
            <family val="2"/>
            <charset val="204"/>
          </rPr>
          <t xml:space="preserve">шт по 7,75 новый приход, остальное по 8,29р.
</t>
        </r>
      </text>
    </comment>
    <comment ref="C188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610 по 15,88 старый приход, 300 по 16,36 новый приход</t>
        </r>
      </text>
    </comment>
    <comment ref="C190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
</t>
        </r>
      </text>
    </comment>
    <comment ref="C19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приход со скл материалов
</t>
        </r>
      </text>
    </comment>
    <comment ref="C19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 по 112,86 старый приход, 10 по 109,44 новый приход</t>
        </r>
      </text>
    </comment>
    <comment ref="C202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с остатками</t>
        </r>
      </text>
    </comment>
    <comment ref="C20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2000 по 1,3 новый приход, 2358 по 1,4 старый приход</t>
        </r>
      </text>
    </comment>
    <comment ref="C228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посл цена со скл материалов
</t>
        </r>
      </text>
    </comment>
    <comment ref="C229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посл цена со скл материалов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1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с ингейдж
</t>
        </r>
      </text>
    </comment>
    <comment ref="C16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с ингейдж
</t>
        </r>
      </text>
    </comment>
    <comment ref="C19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остаток 120 по 9,55, нов приход 400 по 9,80</t>
        </r>
      </text>
    </comment>
    <comment ref="C1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нов приход от 30.01.18</t>
        </r>
      </text>
    </comment>
    <comment ref="C19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с декабря</t>
        </r>
      </text>
    </comment>
    <comment ref="C19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90шт. По 258,5+180 по 233,09
</t>
        </r>
      </text>
    </comment>
    <comment ref="C19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старая цена приход 21,02,17</t>
        </r>
      </text>
    </comment>
    <comment ref="C20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с новым приходом
</t>
        </r>
      </text>
    </comment>
    <comment ref="C2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остаток по 15 р. Приход от 31.01.18
</t>
        </r>
      </text>
    </comment>
    <comment ref="C3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55 по 97,47 остаток+приход со скл мат 40шт по 90,62
</t>
        </r>
      </text>
    </comment>
    <comment ref="C3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приход 5200 по 16,30+ 900 ост по 16,50
</t>
        </r>
      </text>
    </comment>
    <comment ref="C3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</t>
        </r>
      </text>
    </comment>
    <comment ref="C3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 остаток по 787,13+4 шт со скл мат по 575,66
</t>
        </r>
      </text>
    </comment>
    <comment ref="C34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3054 по 62,46 нов приход+ 1172 по 59,00 ост</t>
        </r>
      </text>
    </comment>
    <comment ref="C35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5966 по 69,54 нов приход, 1152 по 66,93 ост
</t>
        </r>
      </text>
    </comment>
    <comment ref="C4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1000 по 2,56 +100х3,22
</t>
        </r>
      </text>
    </comment>
    <comment ref="C47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средняя. Приход по 88,05 и 121,07 руб - 50 шт.</t>
        </r>
      </text>
    </comment>
    <comment ref="C57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 цена по формуле
</t>
        </r>
      </text>
    </comment>
    <comment ref="C57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 цена по формуле
</t>
        </r>
      </text>
    </comment>
    <comment ref="C57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 цена по формуле
</t>
        </r>
      </text>
    </comment>
    <comment ref="C69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 цена по формуле
</t>
        </r>
      </text>
    </comment>
    <comment ref="C73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</t>
        </r>
      </text>
    </comment>
    <comment ref="C7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</t>
        </r>
      </text>
    </comment>
    <comment ref="C75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5шт. По стар цене 5808,82+15шт по нов цене 5239,4</t>
        </r>
      </text>
    </comment>
    <comment ref="C75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2шт. По стар цене 4768,01+5шт по нов цене 5239,4
</t>
        </r>
      </text>
    </comment>
    <comment ref="C75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5шт. По старой цене 574,27+ 15шт. По нов цене 574,27
</t>
        </r>
      </text>
    </comment>
    <comment ref="C8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10000 по 1,62+500 остаток по 1,96
</t>
        </r>
      </text>
    </comment>
    <comment ref="C85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260 по 31,36 стар цена+ 400р со скл материалов по 30,82
</t>
        </r>
      </text>
    </comment>
    <comment ref="C85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
</t>
        </r>
      </text>
    </comment>
    <comment ref="C86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последнего прихода
</t>
        </r>
      </text>
    </comment>
    <comment ref="C90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
</t>
        </r>
      </text>
    </comment>
    <comment ref="B9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старые остатки</t>
        </r>
      </text>
    </comment>
    <comment ref="B91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старые остатки</t>
        </r>
      </text>
    </comment>
    <comment ref="C93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</t>
        </r>
      </text>
    </comment>
    <comment ref="C9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приход 5200 по 16,30+ 900 ост по 16,50
</t>
        </r>
      </text>
    </comment>
    <comment ref="C94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</t>
        </r>
      </text>
    </comment>
    <comment ref="C99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5175 по 31,75, 915 ост по 30,82
</t>
        </r>
      </text>
    </comment>
    <comment ref="C100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3054 по 62,46 нов приход+ 1172 по 59,00 ост</t>
        </r>
      </text>
    </comment>
    <comment ref="C100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5966 по 69,54 нов приход, 1152 по 66,93 ост
</t>
        </r>
      </text>
    </comment>
    <comment ref="C100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31.03.2014</t>
        </r>
      </text>
    </comment>
    <comment ref="C10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приходили в 2016 г</t>
        </r>
      </text>
    </comment>
    <comment ref="C10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31.08.2015</t>
        </r>
      </text>
    </comment>
    <comment ref="C10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по формуле
</t>
        </r>
      </text>
    </comment>
    <comment ref="C105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</t>
        </r>
      </text>
    </comment>
    <comment ref="C109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
</t>
        </r>
      </text>
    </comment>
    <comment ref="C111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</t>
        </r>
      </text>
    </comment>
    <comment ref="C11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</t>
        </r>
      </text>
    </comment>
    <comment ref="C12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послед приход
</t>
        </r>
      </text>
    </comment>
    <comment ref="C12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цена за м2, цену за м п делим на 1,5</t>
        </r>
      </text>
    </comment>
    <comment ref="C126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 по формуле
</t>
        </r>
      </text>
    </comment>
    <comment ref="C128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</t>
        </r>
      </text>
    </comment>
    <comment ref="C128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
</t>
        </r>
      </text>
    </comment>
    <comment ref="C129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
</t>
        </r>
      </text>
    </comment>
    <comment ref="C13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от ноября
</t>
        </r>
      </text>
    </comment>
    <comment ref="C13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от ноября
</t>
        </r>
      </text>
    </comment>
    <comment ref="C14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745 со склада Муром
</t>
        </r>
      </text>
    </comment>
    <comment ref="C147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400тыс шт по 0,94 руб приход 29.03.17 , остальные по 0,58 руб</t>
        </r>
      </text>
    </comment>
    <comment ref="C15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200 по 520,68 новый приход, остальное по 787,13
</t>
        </r>
      </text>
    </comment>
    <comment ref="C16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
</t>
        </r>
      </text>
    </comment>
    <comment ref="C16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 цена по формуле
</t>
        </r>
      </text>
    </comment>
    <comment ref="C16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 цен по формуле
</t>
        </r>
      </text>
    </comment>
    <comment ref="C16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по формуле
</t>
        </r>
      </text>
    </comment>
    <comment ref="C16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5966 по 69,54 нов приход, 1152 по 66,93 ост
</t>
        </r>
      </text>
    </comment>
    <comment ref="C17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последнего прихода
</t>
        </r>
      </text>
    </comment>
    <comment ref="C17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цена нового прихода
</t>
        </r>
      </text>
    </comment>
    <comment ref="C17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2850 по 20,00 руб нов прих+900 шт. остатки по 23.10
</t>
        </r>
      </text>
    </comment>
    <comment ref="C17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по формуле
</t>
        </r>
      </text>
    </comment>
    <comment ref="C17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5* 2250 нов приход+ 3 шт. по 1975</t>
        </r>
      </text>
    </comment>
    <comment ref="C175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</t>
        </r>
      </text>
    </comment>
    <comment ref="C176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 шт по цене 19770 старый приход, 1 шт по ц, 11330 новый приход</t>
        </r>
      </text>
    </comment>
    <comment ref="C18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старые остатки по старой цене</t>
        </r>
      </text>
    </comment>
    <comment ref="C18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3054 по 62,46 нов приход+ 1172 по 59,00 ост</t>
        </r>
      </text>
    </comment>
    <comment ref="C184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 по формуле
</t>
        </r>
      </text>
    </comment>
    <comment ref="C190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200</t>
        </r>
        <r>
          <rPr>
            <b/>
            <sz val="8"/>
            <color indexed="81"/>
            <rFont val="Tahoma"/>
            <family val="2"/>
            <charset val="204"/>
          </rPr>
          <t xml:space="preserve"> </t>
        </r>
        <r>
          <rPr>
            <sz val="8"/>
            <color indexed="81"/>
            <rFont val="Tahoma"/>
            <family val="2"/>
            <charset val="204"/>
          </rPr>
          <t xml:space="preserve">шт по 7,75 новый приход, остальное по 8,29р.
</t>
        </r>
      </text>
    </comment>
    <comment ref="C19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по формуле
</t>
        </r>
      </text>
    </comment>
    <comment ref="C19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610 по 15,88 старый приход, 300 по 16,36 новый приход</t>
        </r>
      </text>
    </comment>
    <comment ref="C194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
</t>
        </r>
      </text>
    </comment>
    <comment ref="C195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приход со скл материалов
</t>
        </r>
      </text>
    </comment>
    <comment ref="C201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 по 112,86 старый приход, 10 по 109,44 новый приход</t>
        </r>
      </text>
    </comment>
    <comment ref="C205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средяя цена с остатками</t>
        </r>
      </text>
    </comment>
    <comment ref="C205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 с остатками</t>
        </r>
      </text>
    </comment>
    <comment ref="C20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 с остатками</t>
        </r>
      </text>
    </comment>
    <comment ref="C206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с остатками</t>
        </r>
      </text>
    </comment>
    <comment ref="C208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2000 по 1,3 новый приход, 2358 по 1,4 старый приход</t>
        </r>
      </text>
    </comment>
    <comment ref="C225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по формуле
</t>
        </r>
      </text>
    </comment>
    <comment ref="C226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по формуле</t>
        </r>
      </text>
    </comment>
    <comment ref="C23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посл цена со скл материалов
</t>
        </r>
      </text>
    </comment>
    <comment ref="C23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посл цена со скл материалов
</t>
        </r>
      </text>
    </comment>
    <comment ref="C23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по формуле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C1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остаток 120 по 9,55, нов приход 400 по 9,80</t>
        </r>
      </text>
    </comment>
    <comment ref="C19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нов приход от 30.01.18</t>
        </r>
      </text>
    </comment>
    <comment ref="C19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с декабря</t>
        </r>
      </text>
    </comment>
    <comment ref="C19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90шт. По 258,5+180 по 233,09
</t>
        </r>
      </text>
    </comment>
    <comment ref="C20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старая цена приход 21,02,17</t>
        </r>
      </text>
    </comment>
    <comment ref="C3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55 по 97,47 остаток+приход со скл мат 40шт по 90,62
</t>
        </r>
      </text>
    </comment>
    <comment ref="C3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приход 5200 по 16,30+ 900 ост по 16,50
</t>
        </r>
      </text>
    </comment>
    <comment ref="C3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</t>
        </r>
      </text>
    </comment>
    <comment ref="C3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 остаток по 787,13+4 шт со скл мат по 575,66
</t>
        </r>
      </text>
    </comment>
    <comment ref="C3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
</t>
        </r>
      </text>
    </comment>
    <comment ref="C3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 цена по формуле
</t>
        </r>
      </text>
    </comment>
    <comment ref="C34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 цен по формуле
</t>
        </r>
      </text>
    </comment>
    <comment ref="C34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по формуле
</t>
        </r>
      </text>
    </comment>
    <comment ref="C35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5966 по 69,54 нов приход, 1152 по 66,93 ост
</t>
        </r>
      </text>
    </comment>
    <comment ref="C4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1000 по 2,56 +100х3,22
</t>
        </r>
      </text>
    </comment>
    <comment ref="C44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средняя. Приход по 88,05 и 121,07 руб - 50 шт.</t>
        </r>
      </text>
    </comment>
    <comment ref="C5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 цена по формуле
</t>
        </r>
      </text>
    </comment>
    <comment ref="C5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 цена по формуле
</t>
        </r>
      </text>
    </comment>
    <comment ref="C54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 цена по формуле
</t>
        </r>
      </text>
    </comment>
    <comment ref="C66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 цена по формуле
</t>
        </r>
      </text>
    </comment>
    <comment ref="C70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</t>
        </r>
      </text>
    </comment>
    <comment ref="C7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</t>
        </r>
      </text>
    </comment>
    <comment ref="C7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5шт. По стар цене 5808,82+15шт по нов цене 5239,4</t>
        </r>
      </text>
    </comment>
    <comment ref="C7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2шт. По стар цене 4768,01+5шт по нов цене 5239,4
</t>
        </r>
      </text>
    </comment>
    <comment ref="C7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5шт. По старой цене 574,27+ 15шт. По нов цене 574,27
</t>
        </r>
      </text>
    </comment>
    <comment ref="C80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10000 по 1,62+500 остаток по 1,96
</t>
        </r>
      </text>
    </comment>
    <comment ref="C83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260 по 31,36 стар цена+ 400р со скл материалов по 30,82
</t>
        </r>
      </text>
    </comment>
    <comment ref="C8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
</t>
        </r>
      </text>
    </comment>
    <comment ref="C8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 по формуле
</t>
        </r>
      </text>
    </comment>
    <comment ref="C84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последнего прихода
</t>
        </r>
      </text>
    </comment>
    <comment ref="C88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сред формула
</t>
        </r>
      </text>
    </comment>
    <comment ref="C89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
</t>
        </r>
      </text>
    </comment>
    <comment ref="C99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31.03.2014</t>
        </r>
      </text>
    </comment>
    <comment ref="C100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по формуле
</t>
        </r>
      </text>
    </comment>
    <comment ref="C100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приходили в 2016 г</t>
        </r>
      </text>
    </comment>
    <comment ref="C100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31.08.2015</t>
        </r>
      </text>
    </comment>
    <comment ref="C100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по формуле
нов приход 3шт. По 19500
</t>
        </r>
      </text>
    </comment>
    <comment ref="C10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по формуле
</t>
        </r>
      </text>
    </comment>
    <comment ref="C104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</t>
        </r>
      </text>
    </comment>
    <comment ref="C108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
</t>
        </r>
      </text>
    </comment>
    <comment ref="C110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</t>
        </r>
      </text>
    </comment>
    <comment ref="C1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</t>
        </r>
      </text>
    </comment>
    <comment ref="C119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средняя по формуле
</t>
        </r>
      </text>
    </comment>
    <comment ref="C12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цена за м2, цену за м п делим на 1,5</t>
        </r>
      </text>
    </comment>
    <comment ref="C122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средняя по формуле
</t>
        </r>
      </text>
    </comment>
    <comment ref="C122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средняя по формуле
</t>
        </r>
      </text>
    </comment>
    <comment ref="C125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 по формуле
</t>
        </r>
      </text>
    </comment>
    <comment ref="C126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средняя по формуле
</t>
        </r>
      </text>
    </comment>
    <comment ref="C126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средняя по формуле
</t>
        </r>
      </text>
    </comment>
    <comment ref="C127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</t>
        </r>
      </text>
    </comment>
    <comment ref="C127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
</t>
        </r>
      </text>
    </comment>
    <comment ref="C128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
</t>
        </r>
      </text>
    </comment>
    <comment ref="C13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от ноября
</t>
        </r>
      </text>
    </comment>
    <comment ref="C13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от ноября
</t>
        </r>
      </text>
    </comment>
    <comment ref="C14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745 со склада Муром
</t>
        </r>
      </text>
    </comment>
    <comment ref="C14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400тыс шт по 0,94 руб приход 29.03.17 , остальные по 0,58 руб</t>
        </r>
      </text>
    </comment>
    <comment ref="C150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среднее по формуле
</t>
        </r>
      </text>
    </comment>
    <comment ref="C150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среднее по формуле
</t>
        </r>
      </text>
    </comment>
    <comment ref="C150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среднее по формуле
</t>
        </r>
      </text>
    </comment>
    <comment ref="C152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200 по 520,68 новый приход, остальное по 787,13
</t>
        </r>
      </text>
    </comment>
    <comment ref="C16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по формуле
</t>
        </r>
      </text>
    </comment>
    <comment ref="C16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5966 по 69,54 нов приход, 1152 по 66,93 ост
</t>
        </r>
      </text>
    </comment>
    <comment ref="C17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последнего прихода
</t>
        </r>
      </text>
    </comment>
    <comment ref="C17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цена нового прихода
</t>
        </r>
      </text>
    </comment>
    <comment ref="C17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по формуле
</t>
        </r>
      </text>
    </comment>
    <comment ref="C17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5* 2250 нов приход+ 3 шт. по 1975</t>
        </r>
      </text>
    </comment>
    <comment ref="C17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по формуле
</t>
        </r>
      </text>
    </comment>
    <comment ref="C175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</t>
        </r>
      </text>
    </comment>
    <comment ref="C17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 шт по цене 19770 старый приход, 1 шт по ц, 11330 новый приход</t>
        </r>
      </text>
    </comment>
    <comment ref="C182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средняя по формуле
</t>
        </r>
      </text>
    </comment>
    <comment ref="C185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 по формуле
</t>
        </r>
      </text>
    </comment>
    <comment ref="C19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200</t>
        </r>
        <r>
          <rPr>
            <b/>
            <sz val="8"/>
            <color indexed="81"/>
            <rFont val="Tahoma"/>
            <family val="2"/>
            <charset val="204"/>
          </rPr>
          <t xml:space="preserve"> </t>
        </r>
        <r>
          <rPr>
            <sz val="8"/>
            <color indexed="81"/>
            <rFont val="Tahoma"/>
            <family val="2"/>
            <charset val="204"/>
          </rPr>
          <t xml:space="preserve">шт по 7,75 новый приход, остальное по 8,29р.
</t>
        </r>
      </text>
    </comment>
    <comment ref="C19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по формуле
</t>
        </r>
      </text>
    </comment>
    <comment ref="C191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610 по 15,88 старый приход, 300 по 16,36 новый приход</t>
        </r>
      </text>
    </comment>
    <comment ref="C19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по формуле
</t>
        </r>
      </text>
    </comment>
    <comment ref="C19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
</t>
        </r>
      </text>
    </comment>
    <comment ref="C195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приход со скл материалов
</t>
        </r>
      </text>
    </comment>
    <comment ref="C20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 по 112,86 старый приход, 10 по 109,44 новый приход</t>
        </r>
      </text>
    </comment>
    <comment ref="C206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 с остатками</t>
        </r>
      </text>
    </comment>
    <comment ref="C224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среднее по формуле
</t>
        </r>
      </text>
    </comment>
    <comment ref="C226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по формуле
</t>
        </r>
      </text>
    </comment>
    <comment ref="C227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по формуле</t>
        </r>
      </text>
    </comment>
    <comment ref="C228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среднее по формуле
</t>
        </r>
      </text>
    </comment>
    <comment ref="C231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среднее по формуле
</t>
        </r>
      </text>
    </comment>
    <comment ref="C23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 по форм
</t>
        </r>
      </text>
    </comment>
    <comment ref="C23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 по форм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C20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нов приход от 30.01.18</t>
        </r>
      </text>
    </comment>
    <comment ref="C20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90шт. По 258,5+180 по 233,09
</t>
        </r>
      </text>
    </comment>
    <comment ref="C20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старая цена приход 21,02,17</t>
        </r>
      </text>
    </comment>
    <comment ref="C3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55 по 97,47 остаток+приход со скл мат 40шт по 90,62
</t>
        </r>
      </text>
    </comment>
    <comment ref="C3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</t>
        </r>
      </text>
    </comment>
    <comment ref="C3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 остаток по 787,13+4 шт со скл мат по 575,66
</t>
        </r>
      </text>
    </comment>
    <comment ref="C35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
</t>
        </r>
      </text>
    </comment>
    <comment ref="C4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1000 по 2,56 +100х3,22
</t>
        </r>
      </text>
    </comment>
    <comment ref="C48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средняя. Приход по 88,05 и 121,07 руб - 50 шт.</t>
        </r>
      </text>
    </comment>
    <comment ref="C57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 цена по формуле
</t>
        </r>
      </text>
    </comment>
    <comment ref="C5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 цена по формуле
</t>
        </r>
      </text>
    </comment>
    <comment ref="C58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 цена по формуле
</t>
        </r>
      </text>
    </comment>
    <comment ref="C70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 цена по формуле
</t>
        </r>
      </text>
    </comment>
    <comment ref="C7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</t>
        </r>
      </text>
    </comment>
    <comment ref="C74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</t>
        </r>
      </text>
    </comment>
    <comment ref="C75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5шт. По стар цене 5808,82+15шт по нов цене 5239,4</t>
        </r>
      </text>
    </comment>
    <comment ref="C75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2шт. По стар цене 4768,01+5шт по нов цене 5239,4
</t>
        </r>
      </text>
    </comment>
    <comment ref="C75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5шт. По старой цене 574,27+ 15шт. По нов цене 574,27
</t>
        </r>
      </text>
    </comment>
    <comment ref="C8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10000 по 1,62+500 остаток по 1,96
</t>
        </r>
      </text>
    </comment>
    <comment ref="C8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последнего прихода
</t>
        </r>
      </text>
    </comment>
    <comment ref="C9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сред формула
</t>
        </r>
      </text>
    </comment>
    <comment ref="C10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31.03.2014</t>
        </r>
      </text>
    </comment>
    <comment ref="C105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по формуле
</t>
        </r>
      </text>
    </comment>
    <comment ref="C105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приходили в 2016 г</t>
        </r>
      </text>
    </comment>
    <comment ref="C105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31.08.2015</t>
        </r>
      </text>
    </comment>
    <comment ref="C10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по формуле
нов приход 3шт. По 19500
</t>
        </r>
      </text>
    </comment>
    <comment ref="C107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по формуле
</t>
        </r>
      </text>
    </comment>
    <comment ref="C109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</t>
        </r>
      </text>
    </comment>
    <comment ref="C114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
</t>
        </r>
      </text>
    </comment>
    <comment ref="C116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</t>
        </r>
      </text>
    </comment>
    <comment ref="C117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</t>
        </r>
      </text>
    </comment>
    <comment ref="C127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цена за м2, цену за м п делим на 1,5</t>
        </r>
      </text>
    </comment>
    <comment ref="C127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средняя по формуле
</t>
        </r>
      </text>
    </comment>
    <comment ref="C127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средняя по формуле
</t>
        </r>
      </text>
    </comment>
    <comment ref="C132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средняя по формуле
</t>
        </r>
      </text>
    </comment>
    <comment ref="C133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</t>
        </r>
      </text>
    </comment>
    <comment ref="C13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
</t>
        </r>
      </text>
    </comment>
    <comment ref="C13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
</t>
        </r>
      </text>
    </comment>
    <comment ref="C136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от ноября
</t>
        </r>
      </text>
    </comment>
    <comment ref="C138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от ноября
</t>
        </r>
      </text>
    </comment>
    <comment ref="C150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745 со склада Муром
</t>
        </r>
      </text>
    </comment>
    <comment ref="C154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400тыс шт по 0,94 руб приход 29.03.17 , остальные по 0,58 руб</t>
        </r>
      </text>
    </comment>
    <comment ref="C156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среднее по формуле
</t>
        </r>
      </text>
    </comment>
    <comment ref="C157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среднее по формуле
</t>
        </r>
      </text>
    </comment>
    <comment ref="C157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среднее по формуле
</t>
        </r>
      </text>
    </comment>
    <comment ref="C159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200 по 520,68 новый приход, остальное по 787,13
</t>
        </r>
      </text>
    </comment>
    <comment ref="C170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5966 по 69,54 нов приход, 1152 по 66,93 ост
</t>
        </r>
      </text>
    </comment>
    <comment ref="C180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последнего прихода
</t>
        </r>
      </text>
    </comment>
    <comment ref="C180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цена нового прихода
</t>
        </r>
      </text>
    </comment>
    <comment ref="C18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по формуле
</t>
        </r>
      </text>
    </comment>
    <comment ref="C18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5* 2250 нов приход+ 3 шт. по 1975</t>
        </r>
      </text>
    </comment>
    <comment ref="C18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по формуле
</t>
        </r>
      </text>
    </comment>
    <comment ref="B183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Кучкарова Жанна:расход в апреле 2072шт. Отсюда остатков не должно быть
(ост. 324 в марте
)
</t>
        </r>
      </text>
    </comment>
    <comment ref="C183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расход 952-255 (коррект) по методу fifa = 697, ост 1233-697</t>
        </r>
      </text>
    </comment>
    <comment ref="C18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</t>
        </r>
      </text>
    </comment>
    <comment ref="C18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 шт по цене 19770 старый приход, 1 шт по ц, 11330 новый приход</t>
        </r>
      </text>
    </comment>
    <comment ref="C190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средняя по формуле
</t>
        </r>
      </text>
    </comment>
    <comment ref="C19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 по формуле
</t>
        </r>
      </text>
    </comment>
    <comment ref="C199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200</t>
        </r>
        <r>
          <rPr>
            <b/>
            <sz val="8"/>
            <color indexed="81"/>
            <rFont val="Tahoma"/>
            <family val="2"/>
            <charset val="204"/>
          </rPr>
          <t xml:space="preserve"> </t>
        </r>
        <r>
          <rPr>
            <sz val="8"/>
            <color indexed="81"/>
            <rFont val="Tahoma"/>
            <family val="2"/>
            <charset val="204"/>
          </rPr>
          <t xml:space="preserve">шт по 7,75 новый приход, остальное по 8,29р.
</t>
        </r>
      </text>
    </comment>
    <comment ref="C199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по формуле
</t>
        </r>
      </text>
    </comment>
    <comment ref="C200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610 по 15,88 старый приход, 300 по 16,36 новый приход</t>
        </r>
      </text>
    </comment>
    <comment ref="C200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по формуле
</t>
        </r>
      </text>
    </comment>
    <comment ref="C203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
</t>
        </r>
      </text>
    </comment>
    <comment ref="C2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 по 112,86 старый приход, 10 по 109,44 новый приход</t>
        </r>
      </text>
    </comment>
    <comment ref="C235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среднее по формуле
</t>
        </r>
      </text>
    </comment>
    <comment ref="C237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по формуле
</t>
        </r>
      </text>
    </comment>
    <comment ref="C23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по формуле</t>
        </r>
      </text>
    </comment>
    <comment ref="C238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среднее по формуле
</t>
        </r>
      </text>
    </comment>
    <comment ref="C244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 по форм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C2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нов приход от 30.01.18</t>
        </r>
      </text>
    </comment>
    <comment ref="C2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90шт. По 258,5+180 по 233,09
</t>
        </r>
      </text>
    </comment>
    <comment ref="C21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старая цена приход 21,02,17</t>
        </r>
      </text>
    </comment>
    <comment ref="C3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55 по 97,47 остаток+приход со скл мат 40шт по 90,62
</t>
        </r>
      </text>
    </comment>
    <comment ref="C35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 остаток по 787,13+4 шт со скл мат по 575,66
</t>
        </r>
      </text>
    </comment>
    <comment ref="C4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1000 по 2,56 +100х3,22
</t>
        </r>
      </text>
    </comment>
    <comment ref="C49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средняя. Приход по 88,05 и 121,07 руб - 50 шт.</t>
        </r>
      </text>
    </comment>
    <comment ref="C58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 цена по формуле
</t>
        </r>
      </text>
    </comment>
    <comment ref="C58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 цена по формуле
</t>
        </r>
      </text>
    </comment>
    <comment ref="C59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 цена по формуле
</t>
        </r>
      </text>
    </comment>
    <comment ref="C70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 цена по формуле
</t>
        </r>
      </text>
    </comment>
    <comment ref="C7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</t>
        </r>
      </text>
    </comment>
    <comment ref="C75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</t>
        </r>
      </text>
    </comment>
    <comment ref="C76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5шт. По стар цене 5808,82+15шт по нов цене 5239,4</t>
        </r>
      </text>
    </comment>
    <comment ref="C76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2шт. По стар цене 4768,01+5шт по нов цене 5239,4
</t>
        </r>
      </text>
    </comment>
    <comment ref="C76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5шт. По старой цене 574,27+ 15шт. По нов цене 574,27
</t>
        </r>
      </text>
    </comment>
    <comment ref="C84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среднее
</t>
        </r>
      </text>
    </comment>
    <comment ref="C87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</t>
        </r>
      </text>
    </comment>
    <comment ref="C87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
</t>
        </r>
      </text>
    </comment>
    <comment ref="C88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последнего прихода
</t>
        </r>
      </text>
    </comment>
    <comment ref="C89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средее
</t>
        </r>
      </text>
    </comment>
    <comment ref="C8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
</t>
        </r>
      </text>
    </comment>
    <comment ref="C90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
</t>
        </r>
      </text>
    </comment>
    <comment ref="C90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
</t>
        </r>
      </text>
    </comment>
    <comment ref="C9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сред формула
</t>
        </r>
      </text>
    </comment>
    <comment ref="C105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31.03.2014</t>
        </r>
      </text>
    </comment>
    <comment ref="C106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по формуле
</t>
        </r>
      </text>
    </comment>
    <comment ref="C10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приходили в 2016 г</t>
        </r>
      </text>
    </comment>
    <comment ref="C106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31.08.2015</t>
        </r>
      </text>
    </comment>
    <comment ref="C106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по формуле
нов приход 3шт. По 19500
</t>
        </r>
      </text>
    </comment>
    <comment ref="C107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
</t>
        </r>
      </text>
    </comment>
    <comment ref="C108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по формуле
</t>
        </r>
      </text>
    </comment>
    <comment ref="C109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среднее
</t>
        </r>
      </text>
    </comment>
    <comment ref="C110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</t>
        </r>
      </text>
    </comment>
    <comment ref="C11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
</t>
        </r>
      </text>
    </comment>
    <comment ref="C116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</t>
        </r>
      </text>
    </comment>
    <comment ref="C118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среднее
</t>
        </r>
      </text>
    </comment>
    <comment ref="C118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среднее
</t>
        </r>
      </text>
    </comment>
    <comment ref="C127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цена за м2, цену за м п делим на 1,5</t>
        </r>
      </text>
    </comment>
    <comment ref="C128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средняя по формуле
</t>
        </r>
      </text>
    </comment>
    <comment ref="C128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средняя по формуле
</t>
        </r>
      </text>
    </comment>
    <comment ref="C132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среднее
</t>
        </r>
      </text>
    </comment>
    <comment ref="C133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средняя по формуле
</t>
        </r>
      </text>
    </comment>
    <comment ref="C13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</t>
        </r>
      </text>
    </comment>
    <comment ref="C13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
</t>
        </r>
      </text>
    </comment>
    <comment ref="C13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
</t>
        </r>
      </text>
    </comment>
    <comment ref="C137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от ноября
</t>
        </r>
      </text>
    </comment>
    <comment ref="C139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от ноября
</t>
        </r>
      </text>
    </comment>
    <comment ref="C155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400тыс шт по 0,94 руб приход 29.03.17 , остальные по 0,58 руб</t>
        </r>
      </text>
    </comment>
    <comment ref="C158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среднее по формуле
</t>
        </r>
      </text>
    </comment>
    <comment ref="C158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среднее по формуле
</t>
        </r>
      </text>
    </comment>
    <comment ref="C159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среднее по формуле
</t>
        </r>
      </text>
    </comment>
    <comment ref="C160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200 по 520,68 новый приход, остальное по 787,13
</t>
        </r>
      </text>
    </comment>
    <comment ref="C18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последнего прихода
</t>
        </r>
      </text>
    </comment>
    <comment ref="C18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цена нового прихода
</t>
        </r>
      </text>
    </comment>
    <comment ref="C18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по формуле
</t>
        </r>
      </text>
    </comment>
    <comment ref="C18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нов прих 10*2250
</t>
        </r>
      </text>
    </comment>
    <comment ref="C18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средняя по формуле
</t>
        </r>
      </text>
    </comment>
    <comment ref="C18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
</t>
        </r>
      </text>
    </comment>
    <comment ref="C18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</t>
        </r>
      </text>
    </comment>
    <comment ref="C18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 шт по цене 19770 старый приход, 1 шт по ц, 11330 новый приход</t>
        </r>
      </text>
    </comment>
    <comment ref="C191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средняя по формуле
</t>
        </r>
      </text>
    </comment>
    <comment ref="C19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
</t>
        </r>
      </text>
    </comment>
    <comment ref="C19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 по формуле
</t>
        </r>
      </text>
    </comment>
    <comment ref="C200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200</t>
        </r>
        <r>
          <rPr>
            <b/>
            <sz val="8"/>
            <color indexed="81"/>
            <rFont val="Tahoma"/>
            <family val="2"/>
            <charset val="204"/>
          </rPr>
          <t xml:space="preserve"> </t>
        </r>
        <r>
          <rPr>
            <sz val="8"/>
            <color indexed="81"/>
            <rFont val="Tahoma"/>
            <family val="2"/>
            <charset val="204"/>
          </rPr>
          <t xml:space="preserve">шт по 7,75 новый приход, остальное по 8,29р.
</t>
        </r>
      </text>
    </comment>
    <comment ref="C200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по формуле
</t>
        </r>
      </text>
    </comment>
    <comment ref="C20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610 по 15,88 старый приход, 300 по 16,36 новый приход</t>
        </r>
      </text>
    </comment>
    <comment ref="C20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по формуле
</t>
        </r>
      </text>
    </comment>
    <comment ref="C204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
</t>
        </r>
      </text>
    </comment>
    <comment ref="C21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 по 112,86 старый приход, 10 по 109,44 новый приход</t>
        </r>
      </text>
    </comment>
    <comment ref="C237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среднее по формуле
</t>
        </r>
      </text>
    </comment>
    <comment ref="C238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по формуле
</t>
        </r>
      </text>
    </comment>
    <comment ref="C239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по формуле</t>
        </r>
      </text>
    </comment>
    <comment ref="C240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среднее по формуле
</t>
        </r>
      </text>
    </comment>
    <comment ref="C243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среднее
</t>
        </r>
      </text>
    </comment>
    <comment ref="C246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среднее
</t>
        </r>
      </text>
    </comment>
  </commentList>
</comments>
</file>

<file path=xl/sharedStrings.xml><?xml version="1.0" encoding="utf-8"?>
<sst xmlns="http://schemas.openxmlformats.org/spreadsheetml/2006/main" count="14990" uniqueCount="1994">
  <si>
    <t>Товары на складах</t>
  </si>
  <si>
    <t>Склад Сырьевого (химия) цеха</t>
  </si>
  <si>
    <t>остатки</t>
  </si>
  <si>
    <t>цена</t>
  </si>
  <si>
    <t>сумма</t>
  </si>
  <si>
    <t>Период: Январь 2018г.</t>
  </si>
  <si>
    <t>MEP-40 (Polyolefin Alloy Elastomer) Модификатор ударной прочности, кг</t>
  </si>
  <si>
    <t>RMB-N (Recycle agent) Добавка для улучшения переработки отходов, кг</t>
  </si>
  <si>
    <t>Белила цинковые, кг</t>
  </si>
  <si>
    <t>БЦОМ (ГОСТ 202-84)</t>
  </si>
  <si>
    <t>Воск, кг</t>
  </si>
  <si>
    <t>Plastaid GR-943 синтетический</t>
  </si>
  <si>
    <t>ПЭ</t>
  </si>
  <si>
    <t>образец</t>
  </si>
  <si>
    <t>Вспенивающий агент (азодикарбонамид, профор), кг</t>
  </si>
  <si>
    <t>ADC-005</t>
  </si>
  <si>
    <t>CELLCOM AC 7000ST</t>
  </si>
  <si>
    <t>CELLCOM AC 7001F</t>
  </si>
  <si>
    <t>Вулканокс, кг</t>
  </si>
  <si>
    <t>HS</t>
  </si>
  <si>
    <t>Диоксид титана, кг</t>
  </si>
  <si>
    <t>R-5566 (китай)</t>
  </si>
  <si>
    <t>R-902 (китай)</t>
  </si>
  <si>
    <t>Дюпон R-104</t>
  </si>
  <si>
    <t>Дюпон R-902</t>
  </si>
  <si>
    <t>Ингейдж (эластомер), кг</t>
  </si>
  <si>
    <t>Каучук, кг</t>
  </si>
  <si>
    <t>SUPRENE 553 этиленпропилендиеновый</t>
  </si>
  <si>
    <t>SVR-3L натуральный</t>
  </si>
  <si>
    <t>Нордель IP 4520 ЭПДМ</t>
  </si>
  <si>
    <t>Келтан, кг</t>
  </si>
  <si>
    <t>8550 CDE</t>
  </si>
  <si>
    <t>Компрессор, шт</t>
  </si>
  <si>
    <t>SKTG11-10-500</t>
  </si>
  <si>
    <t>Концентрат пластифицирующий, кг</t>
  </si>
  <si>
    <t>Баско</t>
  </si>
  <si>
    <t>Лак, кг</t>
  </si>
  <si>
    <t>ЖБ, Красный</t>
  </si>
  <si>
    <t>СК м.Б, Рубиновый</t>
  </si>
  <si>
    <t>Мел, кг</t>
  </si>
  <si>
    <t>МК-90Т</t>
  </si>
  <si>
    <t>Мешки полипропиленовые (п/п), шт</t>
  </si>
  <si>
    <t>55*95</t>
  </si>
  <si>
    <t>Мешкозашивочная машина, шт</t>
  </si>
  <si>
    <t>Микрокальцит, кг</t>
  </si>
  <si>
    <t>LimCard 2xK</t>
  </si>
  <si>
    <t>Нитки полиэстер (для химии), шт</t>
  </si>
  <si>
    <t>Олеамид, кг</t>
  </si>
  <si>
    <t>Finawax O</t>
  </si>
  <si>
    <t>Органический пероксид, кг</t>
  </si>
  <si>
    <t>Luperox F 40/Perkadox 14-40 B-gr</t>
  </si>
  <si>
    <t>Пигмент, кг</t>
  </si>
  <si>
    <t>Голубой 11151 PL</t>
  </si>
  <si>
    <t>Голубой 15:3</t>
  </si>
  <si>
    <t>Желтый 1513</t>
  </si>
  <si>
    <t>Желтый 3</t>
  </si>
  <si>
    <t>Желтый 83</t>
  </si>
  <si>
    <t>Зеленый</t>
  </si>
  <si>
    <t>Зеленый 7</t>
  </si>
  <si>
    <t>Красный 122</t>
  </si>
  <si>
    <t>Красный 170</t>
  </si>
  <si>
    <t>Красный Радуга 14482 (48:2)</t>
  </si>
  <si>
    <t>Красный Радуга 14531 (53:1)</t>
  </si>
  <si>
    <t>Красный Радуга 14571 (57:1)</t>
  </si>
  <si>
    <t>Оранжевый 34</t>
  </si>
  <si>
    <t>Синий</t>
  </si>
  <si>
    <t>Фиолетовый 19</t>
  </si>
  <si>
    <t>Фиолетовый 23</t>
  </si>
  <si>
    <t>Пигмент железооксидный (ж/о), кг</t>
  </si>
  <si>
    <t>Желтый 313Н</t>
  </si>
  <si>
    <t>Желтый 42</t>
  </si>
  <si>
    <t>Желтый 920 байферрокс</t>
  </si>
  <si>
    <t>Коричневый</t>
  </si>
  <si>
    <t>Коричневый 686 Китай</t>
  </si>
  <si>
    <t>Красный</t>
  </si>
  <si>
    <t>Красный 110 Байферрокс</t>
  </si>
  <si>
    <t>Пигмент флуоресцентный, кг</t>
  </si>
  <si>
    <t>оранжево-желтый</t>
  </si>
  <si>
    <t>Розовый 27</t>
  </si>
  <si>
    <t>Полиэтилен высокого давления (ПВД), кг</t>
  </si>
  <si>
    <t>158-03-020</t>
  </si>
  <si>
    <t>Полиэтиленгликоль, кг</t>
  </si>
  <si>
    <t>ПЭГ-115</t>
  </si>
  <si>
    <t>Полумаска, шт</t>
  </si>
  <si>
    <t>SPIROTEK VS 1200</t>
  </si>
  <si>
    <t>Продукт Tafmer, кг</t>
  </si>
  <si>
    <t>DF-710</t>
  </si>
  <si>
    <t>Сера, кг</t>
  </si>
  <si>
    <t>молотая</t>
  </si>
  <si>
    <t>Сетка нержавеющая, м2</t>
  </si>
  <si>
    <t>0,16*0,12*1000 (ТУ 14-4-507-99)</t>
  </si>
  <si>
    <t>0,25*0,16*1000 ( ТУ 14-4-507-99)</t>
  </si>
  <si>
    <t>0,4*0,2*1000 ( ГОСТ 3826-82)</t>
  </si>
  <si>
    <t>Стеарат цинка, кг</t>
  </si>
  <si>
    <t>DLI</t>
  </si>
  <si>
    <t>Индия</t>
  </si>
  <si>
    <t>Китай</t>
  </si>
  <si>
    <t>Стеариновая кислота, кг</t>
  </si>
  <si>
    <t>Стрейч-пленка, шт</t>
  </si>
  <si>
    <t>Сульфенамид Ц (CBS), кг</t>
  </si>
  <si>
    <t>Сэвилен 26% Е 265 F(этиленвинилацетат, ЭВА) , кг</t>
  </si>
  <si>
    <t>Тиурам TMTD, кг</t>
  </si>
  <si>
    <t>Углерод технический (сажа), кг</t>
  </si>
  <si>
    <t>П-234</t>
  </si>
  <si>
    <t>П-701</t>
  </si>
  <si>
    <t>П-803</t>
  </si>
  <si>
    <t>Ультрамарин, кг</t>
  </si>
  <si>
    <t>09/25 (39698)</t>
  </si>
  <si>
    <t>GP-58</t>
  </si>
  <si>
    <t>Цинк окись, кг</t>
  </si>
  <si>
    <t>ЭВА  Ecomax-5188A, кг</t>
  </si>
  <si>
    <t>Эластомер полиолефиновый, кг</t>
  </si>
  <si>
    <t>LC 160</t>
  </si>
  <si>
    <t>LC 165</t>
  </si>
  <si>
    <t>LC 168</t>
  </si>
  <si>
    <t>LC 170</t>
  </si>
  <si>
    <t>LC 370</t>
  </si>
  <si>
    <t>LC 565</t>
  </si>
  <si>
    <t>LC 670</t>
  </si>
  <si>
    <t>Этикетки самоклеящиеся, шт</t>
  </si>
  <si>
    <t>105*70</t>
  </si>
  <si>
    <t>Итого</t>
  </si>
  <si>
    <t>Гибкий вал, шт</t>
  </si>
  <si>
    <t>Для гравера PRORAB SF-33</t>
  </si>
  <si>
    <t>Сэвилен в цвете</t>
  </si>
  <si>
    <t>Склад Листовая эва</t>
  </si>
  <si>
    <t>ЛИСТОВАЯ Сэвилен Амарантовый , кг</t>
  </si>
  <si>
    <t>ЛИСТОВАЯ Сэвилен Белый , кг</t>
  </si>
  <si>
    <t>ЛИСТОВАЯ Сэвилен Васильковый, кг</t>
  </si>
  <si>
    <t>ЛИСТОВАЯ Сэвилен Желтый , кг</t>
  </si>
  <si>
    <t>ЛИСТОВАЯ Сэвилен Зеленый , кг</t>
  </si>
  <si>
    <t>ЛИСТОВАЯ Сэвилен Красный, кг</t>
  </si>
  <si>
    <t>ЛИСТОВАЯ Сэвилен Оранжевый , кг</t>
  </si>
  <si>
    <t>ЛИСТОВАЯ Сэвилен Переработка (середина будо-матов) , кг</t>
  </si>
  <si>
    <t>ЛИСТОВАЯ Сэвилен Песочный, кг</t>
  </si>
  <si>
    <t>ЛИСТОВАЯ Сэвилен Розовый , кг</t>
  </si>
  <si>
    <t>ЛИСТОВАЯ Сэвилен Салатовый , кг</t>
  </si>
  <si>
    <t>ЛИСТОВАЯ Сэвилен Синий , кг</t>
  </si>
  <si>
    <t>ЛИСТОВАЯ Сэвилен Тёмно-синий, кг</t>
  </si>
  <si>
    <t>ЛИСТОВАЯ Сэвилен Черный , кг</t>
  </si>
  <si>
    <t>ЛИСТОВАЯ Сэвилен Черный П-подошва дельфин, кг</t>
  </si>
  <si>
    <t>Склад Литьевого цеха</t>
  </si>
  <si>
    <t>Сэвилен (сливы, утечки), кг</t>
  </si>
  <si>
    <t>Сэвилен Амарантовый, кг</t>
  </si>
  <si>
    <t>Сэвилен Желтый, кг</t>
  </si>
  <si>
    <t>Сэвилен Розовый, кг</t>
  </si>
  <si>
    <t>Сэвилен Салатовый, кг</t>
  </si>
  <si>
    <t>Сэвилен Спаржа, кг</t>
  </si>
  <si>
    <t>Сэвилен Темно-Синий, кг</t>
  </si>
  <si>
    <t>Сэвилен Фиолетовый, кг</t>
  </si>
  <si>
    <t>Сэвилен Черный, кг</t>
  </si>
  <si>
    <t>ЛИСТОВАЯ Сэвилен Серый, кг</t>
  </si>
  <si>
    <t>Сэвилен Аква концентрат, кг</t>
  </si>
  <si>
    <t>Сэвилен Василек, кг</t>
  </si>
  <si>
    <t>Сэвилен Коричневый концентрат, кг</t>
  </si>
  <si>
    <t>Сэвилен Мята, кг</t>
  </si>
  <si>
    <t>Сэвилен Салатовый концентрат, кг</t>
  </si>
  <si>
    <t>Сэвилен Серый концентрат, кг</t>
  </si>
  <si>
    <t>Итого цветного сэвилена:</t>
  </si>
  <si>
    <t>Склад Непрофильной продукции (бур)</t>
  </si>
  <si>
    <t>БСК-1502</t>
  </si>
  <si>
    <t>Мешки ПВД (80 мкм), шт</t>
  </si>
  <si>
    <t>850*1450</t>
  </si>
  <si>
    <t>Нитки 70ЛЛ 2500 м, боб</t>
  </si>
  <si>
    <t>Черный</t>
  </si>
  <si>
    <t>BIPB 40-GR</t>
  </si>
  <si>
    <t>Пломба, шт</t>
  </si>
  <si>
    <t>Силикон, кг</t>
  </si>
  <si>
    <t>Скотч прозрачный, шт</t>
  </si>
  <si>
    <t>для паллетоупаковщика, 20 мкн, 500 мм, 15 кг</t>
  </si>
  <si>
    <t>Стяжка, шт</t>
  </si>
  <si>
    <t>Термоэтикетка, шт</t>
  </si>
  <si>
    <t>50*70</t>
  </si>
  <si>
    <t>Тесьма окантовочная 18 мм, м</t>
  </si>
  <si>
    <t>Тесьма окантовочная 20 мм, м</t>
  </si>
  <si>
    <t>серо-белая</t>
  </si>
  <si>
    <t>Темно-синий - василек</t>
  </si>
  <si>
    <t>Штанцевальная матрица, шт</t>
  </si>
  <si>
    <t>Коврик 33*33, 3шт 18-00748</t>
  </si>
  <si>
    <t>Склад  МАТЫ-ТАТАМИ (переработка вторички)</t>
  </si>
  <si>
    <t>Герметик, шт</t>
  </si>
  <si>
    <t>Момент Акриловый универсальный (420 мл)</t>
  </si>
  <si>
    <t>Клей, кг</t>
  </si>
  <si>
    <t>ATS 552, адгезив, нейтральный (для матов)</t>
  </si>
  <si>
    <t>для композиционного ППУ</t>
  </si>
  <si>
    <t>КРК (ВП) для матов, кубиков</t>
  </si>
  <si>
    <t>однокомпонентный Изолан Стретч</t>
  </si>
  <si>
    <t>Поролон 3-го сорта, кг</t>
  </si>
  <si>
    <t>Ткань антислип, м2</t>
  </si>
  <si>
    <t>Vinytol 635 (основа PES), Серый</t>
  </si>
  <si>
    <t>Ткань для спортивных матов Джудо (рисовая соломка), м2</t>
  </si>
  <si>
    <t>Желтый</t>
  </si>
  <si>
    <t>Ткань для спортивных матов ПВХ, м2</t>
  </si>
  <si>
    <t>белый</t>
  </si>
  <si>
    <t>желтый</t>
  </si>
  <si>
    <t>красный</t>
  </si>
  <si>
    <t>без цены</t>
  </si>
  <si>
    <t>Склад ЖУКОВСКИЙ прочее(запчасти-инвентарь)</t>
  </si>
  <si>
    <t>Гидравлическая тележка, шт</t>
  </si>
  <si>
    <t>Proline 30-115 TP, г/п 3 т.</t>
  </si>
  <si>
    <t>700*1300</t>
  </si>
  <si>
    <t>950*1550</t>
  </si>
  <si>
    <t>Перчатки х/б, шт</t>
  </si>
  <si>
    <t>Поддон, шт</t>
  </si>
  <si>
    <t>1200*800, б/у, 2-й сорт (евро с клеймом)</t>
  </si>
  <si>
    <t>1200*800, Евростандарт, б/у</t>
  </si>
  <si>
    <t>Этикет-пистолет, шт</t>
  </si>
  <si>
    <t>Ящик картонный Т-24, шт</t>
  </si>
  <si>
    <t>590*390*220 (без печати, АШАН)</t>
  </si>
  <si>
    <t>700*330*450 с печатью</t>
  </si>
  <si>
    <t>800*515*515</t>
  </si>
  <si>
    <t>Склад материалов для продажи</t>
  </si>
  <si>
    <t>Ткань Оксфорд, м</t>
  </si>
  <si>
    <t>1200D WR PU 800, Рубчик хаки, Army Creen</t>
  </si>
  <si>
    <t>150D WR PU 300 PRINTING, Голубой КМФ</t>
  </si>
  <si>
    <t>150D WR PU 300 PRINTING, Коричневая клетка, №04656</t>
  </si>
  <si>
    <t>150D WR PU 300 PRINTING, Коричневая клетка, №04661</t>
  </si>
  <si>
    <t>150D WR PU 300 PRINTING, Редлайн, №04663</t>
  </si>
  <si>
    <t>150D WR PU 300 PRINTING, розово-красный тростник, №04668</t>
  </si>
  <si>
    <t>150D WR PU 300 PRINTING, серая клетка с розовой полосой, №04679</t>
  </si>
  <si>
    <t>150D WR PU 300 PRINTING, фиолетовая клетка, №04656</t>
  </si>
  <si>
    <t>150D WR PU 300, Бирюзовый, Blue</t>
  </si>
  <si>
    <t>150D WR PU 300, Бордовый, Red</t>
  </si>
  <si>
    <t>150D WR PU 300, Зеленый, Green</t>
  </si>
  <si>
    <t>150D WR PU 300, Малиновый, Lady pink</t>
  </si>
  <si>
    <t>150D WR PU 300, Оливковый, Army Creen</t>
  </si>
  <si>
    <t>150D WR PU 300, Оранжевый, Orange</t>
  </si>
  <si>
    <t>150D WR PU 300, Сиреневый, Purple</t>
  </si>
  <si>
    <t>150D WR PU 300, Сталь, Dark grey</t>
  </si>
  <si>
    <t>150D WR PU 300, Темно-коричневый, Coffee</t>
  </si>
  <si>
    <t>150D WR PU 300, Темно-синий, Navy Blue</t>
  </si>
  <si>
    <t xml:space="preserve">150D WR PU 300, Черный, Black </t>
  </si>
  <si>
    <t>1680D TWO TONE WR PU 800, Красный</t>
  </si>
  <si>
    <t>1680D TWO TONE WR PU 800, Оливковый, Army Creen</t>
  </si>
  <si>
    <t>1680D TWO TONE WR PU 800, Темно-синий</t>
  </si>
  <si>
    <t>1800D WR PU 800, Рубчик хаки, Army Creen</t>
  </si>
  <si>
    <t>1800D WR PU 800, Рубчик черный, Black</t>
  </si>
  <si>
    <t>210D WR PU 300 DOBBY, Темно-синий, Navy Blue</t>
  </si>
  <si>
    <t>210D WR PU 300 PRINTING, город, City</t>
  </si>
  <si>
    <t>210D WR PU 300 RIPSTOP, Оливковый, Army Creen</t>
  </si>
  <si>
    <t>210D WR PU 300 RIPSTOP, Серый, Dark grey</t>
  </si>
  <si>
    <t>210D WR PU 300, Сталь, Dark grey</t>
  </si>
  <si>
    <t xml:space="preserve">240D WR PU 1000, Голубой, Blue </t>
  </si>
  <si>
    <t>240D WR PU 1000, Зеленый, Green</t>
  </si>
  <si>
    <t>240D WR PU 1000, Красный, Red</t>
  </si>
  <si>
    <t xml:space="preserve">240D WR PU 1000, Розовый, Pink </t>
  </si>
  <si>
    <t>240D WR PU 1000, Сталь, Dark grey</t>
  </si>
  <si>
    <t>240D WR PU 1000, Черный, Black</t>
  </si>
  <si>
    <t>300 однослойный, Светло-зеленый</t>
  </si>
  <si>
    <t>300 однослойный, Синий</t>
  </si>
  <si>
    <t>300 однослойный, Темно-зеленый</t>
  </si>
  <si>
    <t xml:space="preserve">330T TASLON WR PU 500, Черный, Black </t>
  </si>
  <si>
    <t>420D WR PU 500 PRINTING, розово-красный тростник, №04668</t>
  </si>
  <si>
    <t>420D WR PU 500 PRINTING, Снежинки</t>
  </si>
  <si>
    <t>420D WR PU 800 PRINTING, Квадрат, №127-1</t>
  </si>
  <si>
    <t>420D WR PU 800 PRINTING, черно-серо-оранж абстракция, №04660</t>
  </si>
  <si>
    <t>420D WR PU 800, Морской, Blue</t>
  </si>
  <si>
    <t>420D WR PU 800, Оливковый, Army Creen</t>
  </si>
  <si>
    <t>420D WR PU 800, Сиреневый, Purple</t>
  </si>
  <si>
    <t xml:space="preserve">420D WR PU 800, Сталь, Dark grey </t>
  </si>
  <si>
    <t>420D WR PU 800, Темно-синий, Navy Blue</t>
  </si>
  <si>
    <t>600, Нато КМФ</t>
  </si>
  <si>
    <t>600D WR PU 600 RIPSTOP, Василек</t>
  </si>
  <si>
    <t>600D WR PU 600 RIPSTOP, Вишня</t>
  </si>
  <si>
    <t>600D WR PU 600 RIPSTOP, Кирпич</t>
  </si>
  <si>
    <t>600D WR PU 600 RIPSTOP, Красный пурпур</t>
  </si>
  <si>
    <t>600D WR PU 600 RIPSTOP, Оранжевый</t>
  </si>
  <si>
    <t>600D WR PU 600 RIPSTOP, Шоколад</t>
  </si>
  <si>
    <t>600D WR PU 800 DOUBLE TONE, черный/серый</t>
  </si>
  <si>
    <t>600D WR PU 800 PRINTING, Билайн, №04666</t>
  </si>
  <si>
    <t>600D WR PU 800 PRINTING, Зимний лес, №04674</t>
  </si>
  <si>
    <t>600D WR PU 800 PRINTING, Камыш, №32</t>
  </si>
  <si>
    <t>600D WR PU 800, Бежевый, Beige</t>
  </si>
  <si>
    <t>600D WR PU 800, Голубой, (Pantone 331)</t>
  </si>
  <si>
    <t>600D WR PU 800, Зеленый, Green</t>
  </si>
  <si>
    <t>600D WR PU 800, Красный, Red</t>
  </si>
  <si>
    <t>600D WR PU 800, Оливковый, Army Creen</t>
  </si>
  <si>
    <t>600D WR PU 800, Оранжевый, Orange</t>
  </si>
  <si>
    <t>600D WR PU 800, Розовый, (Pantone 337)</t>
  </si>
  <si>
    <t>600D WR PU 800, Серый, (Pantone 314)</t>
  </si>
  <si>
    <t>600D WR PU 800, Сталь, Dark grey</t>
  </si>
  <si>
    <t>600D WR PU 800, Темно-синий, Navy Blue</t>
  </si>
  <si>
    <t>600D WR PU 800, Черный, Black</t>
  </si>
  <si>
    <t>600D*600D*72t WR ULY 800, Мурена, Navy Blue</t>
  </si>
  <si>
    <t>840D WR PU 1000 DOBBY, Оливковый, Army Creen</t>
  </si>
  <si>
    <t>840D WR PU 1000 DOBBY, Светло-серый, №41</t>
  </si>
  <si>
    <t>840D WR PU 1000 DOBBY, Серый, Grey, №4</t>
  </si>
  <si>
    <t>840D WR PU 1000 DOBBY, Темно-синий, Navy Blue, №5</t>
  </si>
  <si>
    <t>840D WR PU 1000 DOBBY, Черный, Black, №3</t>
  </si>
  <si>
    <t>Голубой КМФ</t>
  </si>
  <si>
    <t>Жаккард, Черно-серый</t>
  </si>
  <si>
    <t>Склад Фасовки (Буря)</t>
  </si>
  <si>
    <t>Биркодержатели (SHOES PINS), шт</t>
  </si>
  <si>
    <t>58 мм</t>
  </si>
  <si>
    <t>Запайщик пакетов, шт</t>
  </si>
  <si>
    <t>Ручной, Hualian Machinery FS-600H</t>
  </si>
  <si>
    <t>Иглы для этикет-пистолетов, шт</t>
  </si>
  <si>
    <t>Пакеты, шт</t>
  </si>
  <si>
    <t>BOPP, 470*340 (Азбука)</t>
  </si>
  <si>
    <t>PP, 240*320 (для наколенников Сибин)</t>
  </si>
  <si>
    <t>PP, 330*420 (сиденье туристическое)</t>
  </si>
  <si>
    <t>PP, 330*520 (доска для плавания)</t>
  </si>
  <si>
    <t>Перекусы, шт</t>
  </si>
  <si>
    <t>Скотч с логотипом, шт</t>
  </si>
  <si>
    <t>Этикет-машинка, шт</t>
  </si>
  <si>
    <t>Этикетка "ЗИМА" (синие), шт</t>
  </si>
  <si>
    <t>Этикетка "ЛЕТО" (зеленые), шт</t>
  </si>
  <si>
    <t>Этикетка "СИБРТЕХ" (Мир Инструмента), шт</t>
  </si>
  <si>
    <t>Этикетка (на изделия из ЭВА), шт</t>
  </si>
  <si>
    <t>Наколенники СИБИН</t>
  </si>
  <si>
    <t>Этикетка КД, шт</t>
  </si>
  <si>
    <t>500*400*400 с перфорацией (вьетнамки женские)</t>
  </si>
  <si>
    <t>590*390*280 с печатью (АШАН детские)</t>
  </si>
  <si>
    <t>700*330*350 с печатью  (женские+мужские короткие)</t>
  </si>
  <si>
    <t>780*380*400 с печатью  (Неман, Тайга)</t>
  </si>
  <si>
    <t>800*510*400</t>
  </si>
  <si>
    <t>со ск мат</t>
  </si>
  <si>
    <t>со ск мат остатки</t>
  </si>
  <si>
    <t>со скл листовая</t>
  </si>
  <si>
    <t>со скл мат</t>
  </si>
  <si>
    <t>нет цены</t>
  </si>
  <si>
    <t>со скл Литьевого цеха</t>
  </si>
  <si>
    <t>Склад запчастей Меленки (Комолов)</t>
  </si>
  <si>
    <t>Амперметр, шт</t>
  </si>
  <si>
    <t>Антифриз, шт</t>
  </si>
  <si>
    <t>200 л</t>
  </si>
  <si>
    <t>Блок, шт</t>
  </si>
  <si>
    <t>HG30CAZAH, Тайвань</t>
  </si>
  <si>
    <t>HGW30CCZAN</t>
  </si>
  <si>
    <t>HIWIN-HGW 35C</t>
  </si>
  <si>
    <t>ZBE101</t>
  </si>
  <si>
    <t>Болт, шт</t>
  </si>
  <si>
    <t>10*45, кл. 12,9 оксид</t>
  </si>
  <si>
    <t>10*50, кл. 12,9 оксид</t>
  </si>
  <si>
    <t>10*50, кл. 12.9 DIN 933</t>
  </si>
  <si>
    <t>10*65, кл. 12,9 оксид</t>
  </si>
  <si>
    <t>10*70, кл. 12,9 оксид</t>
  </si>
  <si>
    <t>12*70, кл. 10,9 DIN 931</t>
  </si>
  <si>
    <t xml:space="preserve">12*70, кл. 12,9 оксид </t>
  </si>
  <si>
    <t>12*90, кл. 12,9 DIN 931</t>
  </si>
  <si>
    <t>12*90, кл. 12,9 оксид</t>
  </si>
  <si>
    <t>14*80, кл. 12,9 оксид</t>
  </si>
  <si>
    <t>14*80, кл. 8,8 DIN 933</t>
  </si>
  <si>
    <t>16*150, кл. 12,9 оксид</t>
  </si>
  <si>
    <t>16*70, кл. 12,9 оксид</t>
  </si>
  <si>
    <t>18*80, кл. 12,9 оксид</t>
  </si>
  <si>
    <t>18*90, кл. 8,8 DIN 933</t>
  </si>
  <si>
    <t>20*120, кл. 12,9 оксид</t>
  </si>
  <si>
    <t>20*130, кл. 12,9 оксид</t>
  </si>
  <si>
    <t>24*100, кл. 12,9 оксид</t>
  </si>
  <si>
    <t>6*25, кл. 12,9 DIN 933</t>
  </si>
  <si>
    <t>6*25, кл. 12,9 оксид</t>
  </si>
  <si>
    <t>8*25, кл. 12,9 оксид</t>
  </si>
  <si>
    <t>8*50, кл. 12,9 оксид</t>
  </si>
  <si>
    <t>Вакуумметр, шт</t>
  </si>
  <si>
    <t>1...0 бар</t>
  </si>
  <si>
    <t>Вакуумная присоска пербунан, шт</t>
  </si>
  <si>
    <t>100 мм</t>
  </si>
  <si>
    <t>Вал , шт</t>
  </si>
  <si>
    <t>ведомый</t>
  </si>
  <si>
    <t>ведущий</t>
  </si>
  <si>
    <t>Экструдер верхний</t>
  </si>
  <si>
    <t>Экструдер нижний</t>
  </si>
  <si>
    <t>Вентилятор, шт</t>
  </si>
  <si>
    <t>120*120*38 мм</t>
  </si>
  <si>
    <t>Винт, шт</t>
  </si>
  <si>
    <t>12*35, в/ш пот. кл. 10,9</t>
  </si>
  <si>
    <t>12*60, в/ш пот. кл. 10,9</t>
  </si>
  <si>
    <t>Втулка, шт</t>
  </si>
  <si>
    <t>Летниковая</t>
  </si>
  <si>
    <t>Гильза (стакан) инжекционного цилиндра, шт</t>
  </si>
  <si>
    <t>Головка, шт</t>
  </si>
  <si>
    <t>на инжектор</t>
  </si>
  <si>
    <t>ZB4BR316</t>
  </si>
  <si>
    <t>ZB4BR416</t>
  </si>
  <si>
    <t>Грязесъемник, шт</t>
  </si>
  <si>
    <t>А02А 120-0-136-12/16м</t>
  </si>
  <si>
    <t>А02А 36-0-44,6-6/9</t>
  </si>
  <si>
    <t>А11-А 18-0-26-5/0</t>
  </si>
  <si>
    <t>А11-А 20-0-28-6/9</t>
  </si>
  <si>
    <t>А11-А 200-0-214-7/9,5</t>
  </si>
  <si>
    <t>А11-А 30-0-38-5/6,5</t>
  </si>
  <si>
    <t>А11-А 35-0-43-5/0</t>
  </si>
  <si>
    <t>А14-40-52-7/10</t>
  </si>
  <si>
    <t>Датчик, шт</t>
  </si>
  <si>
    <t>Безконтактный, PSN 17-5DP2</t>
  </si>
  <si>
    <t>температуры, JKM 165</t>
  </si>
  <si>
    <t>температуры, NTC NG6</t>
  </si>
  <si>
    <t>температуры, китай</t>
  </si>
  <si>
    <t>Звено соединительное, шт</t>
  </si>
  <si>
    <t>40-1 DH</t>
  </si>
  <si>
    <t>Индикаторная базовая плита, шт</t>
  </si>
  <si>
    <t>1103.14 ISO 3-выход в бок</t>
  </si>
  <si>
    <t>Кабель, м</t>
  </si>
  <si>
    <t>контрольный КВВГЭнг(А)-LS 4*1.5 (эксвайер)</t>
  </si>
  <si>
    <t>Каретка, шт</t>
  </si>
  <si>
    <t>HGH30CAZAH,Hiwin</t>
  </si>
  <si>
    <t>HGW35CCZAH,Hiwin</t>
  </si>
  <si>
    <t>R16517142Z(0) bosch rexroth</t>
  </si>
  <si>
    <t>Каркас инжектора, шт</t>
  </si>
  <si>
    <t>Кварцевый песок, кг</t>
  </si>
  <si>
    <t>Кислота, кг</t>
  </si>
  <si>
    <t>Щавелевая</t>
  </si>
  <si>
    <t>Клапан, шт</t>
  </si>
  <si>
    <t>DSG-01-2B2-D24-50</t>
  </si>
  <si>
    <t>DSG-01-3C2-D24-70</t>
  </si>
  <si>
    <t>DSG-03-2B2-D24-50</t>
  </si>
  <si>
    <t>DSG-03-3C2-D24-50</t>
  </si>
  <si>
    <t>DSG-03-3C4-D24-50</t>
  </si>
  <si>
    <t>R901089241 4WE 6 J7X/HG24N9K4, BOSCH REXROTH</t>
  </si>
  <si>
    <t>R901164608 4WE 6 D7X/HG24N9K4/V, BOSCH REXROTH</t>
  </si>
  <si>
    <t>вакумный, AG-3051</t>
  </si>
  <si>
    <t>электромагнитный SM55632 DN10</t>
  </si>
  <si>
    <t>электромагнитный гидравлический Китай, LS11A30NN</t>
  </si>
  <si>
    <t>Bostic Vinycol 1520M2</t>
  </si>
  <si>
    <t>Клеммная колодка, шт</t>
  </si>
  <si>
    <t>P2CF-08-E</t>
  </si>
  <si>
    <t>Кнопки, переключатели, шт</t>
  </si>
  <si>
    <t>ZB4BA24</t>
  </si>
  <si>
    <t>ZB4BA34</t>
  </si>
  <si>
    <t>ZB4BA44</t>
  </si>
  <si>
    <t>ZB4BD2</t>
  </si>
  <si>
    <t>ZB4BD3</t>
  </si>
  <si>
    <t>ZB4BD4</t>
  </si>
  <si>
    <t>ZB4BD5</t>
  </si>
  <si>
    <t>ZB4BD59</t>
  </si>
  <si>
    <t>ZB4BG4</t>
  </si>
  <si>
    <t>ZB4BK1233</t>
  </si>
  <si>
    <t>ZB4BS44</t>
  </si>
  <si>
    <t>ZB4BW533</t>
  </si>
  <si>
    <t>ZB4BW553</t>
  </si>
  <si>
    <t>ZB4BZ009</t>
  </si>
  <si>
    <t>ZBE102</t>
  </si>
  <si>
    <t>ZBV-B1</t>
  </si>
  <si>
    <t>Кожух вентилятора, шт</t>
  </si>
  <si>
    <t>R5 0025/0040</t>
  </si>
  <si>
    <t>Кольцо, шт</t>
  </si>
  <si>
    <t>Стопорное</t>
  </si>
  <si>
    <t>Контактор, шт</t>
  </si>
  <si>
    <t>Siemens 3RT1015-2BB42</t>
  </si>
  <si>
    <t>Siemens 3RT1016-2BB41</t>
  </si>
  <si>
    <t>Siemens 3RT1025-3BB40</t>
  </si>
  <si>
    <t>Крепежная колодка, шт</t>
  </si>
  <si>
    <t>одинарная, 25 мм</t>
  </si>
  <si>
    <t>Лопатка, шт</t>
  </si>
  <si>
    <t>0722000330, 100*39,8*3,75</t>
  </si>
  <si>
    <t>Манжета, шт</t>
  </si>
  <si>
    <t>1-80х65h=9</t>
  </si>
  <si>
    <t>150*165*10 для грязесъемника</t>
  </si>
  <si>
    <t>150*170*14</t>
  </si>
  <si>
    <t>190*250*12</t>
  </si>
  <si>
    <t>230*250*11</t>
  </si>
  <si>
    <t>RG1319/0011</t>
  </si>
  <si>
    <t>для инжекционного цилиндра</t>
  </si>
  <si>
    <t>Манометр, шт</t>
  </si>
  <si>
    <t>М-63-250/10R, гидравлический</t>
  </si>
  <si>
    <t>ТМ-510Р.05 (для прессов лист. эвы)</t>
  </si>
  <si>
    <t>Масло, л</t>
  </si>
  <si>
    <t>Вакуумное, VACUMAX 100</t>
  </si>
  <si>
    <t>Гидравлическое, AW 46</t>
  </si>
  <si>
    <t>Гидравлическое, AW 68</t>
  </si>
  <si>
    <t>Компрессорное, P 100</t>
  </si>
  <si>
    <t>Компрессорное, RARUS 425</t>
  </si>
  <si>
    <t>Компрессорное, S46</t>
  </si>
  <si>
    <t>Моторное, Лукойл Авангард 10w40</t>
  </si>
  <si>
    <t>Редукторное, 220</t>
  </si>
  <si>
    <t>Теплоноситель, AIMOL Heat trans 32</t>
  </si>
  <si>
    <t>Мотор, шт</t>
  </si>
  <si>
    <t>Редуктор (для машины H7-368)</t>
  </si>
  <si>
    <t>Муфта, шт</t>
  </si>
  <si>
    <t>Bowex М24</t>
  </si>
  <si>
    <t>Набор для ТО компрессора, компл.</t>
  </si>
  <si>
    <t>Ceccato CSA 10 CAI302258, "A" 4000 м/ч</t>
  </si>
  <si>
    <t>Ceccato CSA 10 CAI302258, "B" 6000 м/ч</t>
  </si>
  <si>
    <t>Ceccato CSA 10 CAI302258, "С" 12000 м/ч</t>
  </si>
  <si>
    <t>Ceccato CSM10X CAI436521, "A" 4000 м/ч</t>
  </si>
  <si>
    <t>Ceccato CSM10X CAI436521, "B" 6000 м/ч</t>
  </si>
  <si>
    <t>Ceccato CSM10X CAI436521, "С" 12000 м/ч</t>
  </si>
  <si>
    <t>Наконечник , шт</t>
  </si>
  <si>
    <t>Наконечник на инжектор, компл.</t>
  </si>
  <si>
    <t>Направляющая, шт</t>
  </si>
  <si>
    <t>F01 199,8-205,8-6,5( PA) Разрезное, кольцо</t>
  </si>
  <si>
    <t>F01 214-220-20( PA) Разрезное, кольцо</t>
  </si>
  <si>
    <t>F01 346-350-20 у Разрезное, кольцо</t>
  </si>
  <si>
    <t>Насос , шт</t>
  </si>
  <si>
    <t>Гидравлический, 40 Т</t>
  </si>
  <si>
    <t>Нихромовая нить, шт</t>
  </si>
  <si>
    <t>ТПЦ АП-370</t>
  </si>
  <si>
    <t>Ножка, шт</t>
  </si>
  <si>
    <t>Охлаждающая башня, шт</t>
  </si>
  <si>
    <t>Панель под реле, шт</t>
  </si>
  <si>
    <t>Finder 93.51.7.024</t>
  </si>
  <si>
    <t>Переходник, шт</t>
  </si>
  <si>
    <t>1,2/3,8 (внеш./внутр.)</t>
  </si>
  <si>
    <t>1,4/1,2 (внеш./внутр.)</t>
  </si>
  <si>
    <t>1/2-М26 (внеш./внутр.)</t>
  </si>
  <si>
    <t>М14-М14</t>
  </si>
  <si>
    <t>Пистолет продувочный, шт</t>
  </si>
  <si>
    <t>Пистолет силиконовый, шт</t>
  </si>
  <si>
    <t>W-101</t>
  </si>
  <si>
    <t>Пластина, шт</t>
  </si>
  <si>
    <t>Износотойкая, SF240299, GR6900750-T47</t>
  </si>
  <si>
    <t>Пневматический вибратор, шт</t>
  </si>
  <si>
    <t>ПШВ СТТ-10/14</t>
  </si>
  <si>
    <t>Пневмораспределитель, шт</t>
  </si>
  <si>
    <t>1013.53.31.3.5.М3R 5/3 3Ц ISO 3 элпнупр-е двухст.-пружина</t>
  </si>
  <si>
    <t>214.32.10.2/1</t>
  </si>
  <si>
    <t>488.52.0.1.М9 управление-пружина</t>
  </si>
  <si>
    <t>8884.32.С.39.F00</t>
  </si>
  <si>
    <t>Подшипник, шт</t>
  </si>
  <si>
    <t>AS 1528</t>
  </si>
  <si>
    <t>AXK  1528</t>
  </si>
  <si>
    <t>Шариковый KOYO, 6209 2RS</t>
  </si>
  <si>
    <t>Шариковый KOYO, 6211 2RS</t>
  </si>
  <si>
    <t>Шариковый KOYO, 6306 2Z</t>
  </si>
  <si>
    <t>Шариковый KOYO, 6309 2RS</t>
  </si>
  <si>
    <t>Предохранитель цилиндрический, шт</t>
  </si>
  <si>
    <t>10*38, 2 А</t>
  </si>
  <si>
    <t>10*38, 4 А</t>
  </si>
  <si>
    <t>10*38, 6 А</t>
  </si>
  <si>
    <t>10*38, 8 А</t>
  </si>
  <si>
    <t>10*38,10 А</t>
  </si>
  <si>
    <t>10*38,16 А</t>
  </si>
  <si>
    <t>10*38,20 А</t>
  </si>
  <si>
    <t>10*38,32 А</t>
  </si>
  <si>
    <t xml:space="preserve">8*32, 4 А, </t>
  </si>
  <si>
    <t>8*32,10 А</t>
  </si>
  <si>
    <t>Преобразователь первичный (для литьевой машины), шт</t>
  </si>
  <si>
    <t>LT-M-0600-S 0000X000X00</t>
  </si>
  <si>
    <t>Преобразователь частоты, шт</t>
  </si>
  <si>
    <t>Siemens Micromaster, 440 6SE6440-2UD22-2BA1-2.2/380</t>
  </si>
  <si>
    <t>Прокладка, шт</t>
  </si>
  <si>
    <t>Пружина, шт</t>
  </si>
  <si>
    <t>24*60*18</t>
  </si>
  <si>
    <t>30*120*20,5</t>
  </si>
  <si>
    <t>30*70*20,5</t>
  </si>
  <si>
    <t>32*85*24</t>
  </si>
  <si>
    <t>36*65*28</t>
  </si>
  <si>
    <t>36*90*20,5</t>
  </si>
  <si>
    <t>Прутки алюминиевые, шт</t>
  </si>
  <si>
    <t>TIG ER-4043 AISi5, 3,2 мм</t>
  </si>
  <si>
    <t>Пылеуловитель, шт</t>
  </si>
  <si>
    <t>Для смесителя JKM-DK75</t>
  </si>
  <si>
    <t>Регулятор давления, шт</t>
  </si>
  <si>
    <t>17129В.D</t>
  </si>
  <si>
    <t>Реле, шт</t>
  </si>
  <si>
    <t>Finder 34.51.7.024.0010</t>
  </si>
  <si>
    <t>Finder 40.52.7.024.0000</t>
  </si>
  <si>
    <t>Panasonic Electric JS1-48V-F</t>
  </si>
  <si>
    <t>Panasonic PA1A-5V</t>
  </si>
  <si>
    <t>TRU-12VDC-SB (SC) - CL</t>
  </si>
  <si>
    <t>Времени OMRON H3CR-A8E</t>
  </si>
  <si>
    <t>Промышленное MY4N 220/240AC</t>
  </si>
  <si>
    <t>Ремень, шт</t>
  </si>
  <si>
    <t>XPA 1107</t>
  </si>
  <si>
    <t>XPA 1180</t>
  </si>
  <si>
    <t>XPA 1207</t>
  </si>
  <si>
    <t>XPA 900</t>
  </si>
  <si>
    <t>В(Б) 17х11 Lp=1060</t>
  </si>
  <si>
    <t>Рукав высокого давления (РВД, шланг), шт</t>
  </si>
  <si>
    <t>06-2SN-2BSP 1/4 d=06-0/0-(0)-13 000</t>
  </si>
  <si>
    <t>06-2SN-2BSP 1/4 d=06-0/0-(0)-18 000</t>
  </si>
  <si>
    <t>10-2SC-R3/8lR3/8d=10-0/90-(0)-1300</t>
  </si>
  <si>
    <t>10-2SN-2BSP 3/8 d= 10-0/0-(0)-6 000</t>
  </si>
  <si>
    <t>10-2SN-2BSP 3/8 d= 10-0/0-(0)-7 000</t>
  </si>
  <si>
    <t>10-2SN-2BSP 3/8 d= 10-90/90-(0)-13 000</t>
  </si>
  <si>
    <t>12-2SN-2BSP 1/2 d= 12-0/00-(0)-13 000</t>
  </si>
  <si>
    <t>12-2SN-2BSP(r) 1/2-11000</t>
  </si>
  <si>
    <t>12-2SN-2JIC(r)3/4-270</t>
  </si>
  <si>
    <t>12-2SN-2JIC(r)3/4-800</t>
  </si>
  <si>
    <t>12-2SN-BSP 1/2 d= 12-0/90-(0)-13 000</t>
  </si>
  <si>
    <t>12-2SN-BSP 1/2 d= 12-0/90-(0)-18 000</t>
  </si>
  <si>
    <t>16-2SN-V26DKLO18bp5/8d=16-0/0-(0)-780</t>
  </si>
  <si>
    <t>20-2SN-2JIC(r)1.1/16-810</t>
  </si>
  <si>
    <t>20-2SN-BSP 3/4 d= 20-BSP 3/4 d=20-0/90-(0)-13000</t>
  </si>
  <si>
    <t>20-2SN-BSP(r) 3/4-0/90-(0)-950</t>
  </si>
  <si>
    <t>20-2SN-DKOS(r)M36*2-0/90-(0)-1800</t>
  </si>
  <si>
    <t>20-4SH-BSP 3/4 d=20-0/90-(0)-18 000</t>
  </si>
  <si>
    <t>20-4SP-2JIC(r)1.1/16-420</t>
  </si>
  <si>
    <t>20-4SP-2JIC(r)1.1/16-960</t>
  </si>
  <si>
    <t>20-870</t>
  </si>
  <si>
    <t>25-2SC-M36DKSO25bp1R1d=25-090/0-(0)-1000</t>
  </si>
  <si>
    <t>25-2SN-2JIC(r)1.5/16-950</t>
  </si>
  <si>
    <t>25-4SH-SAE3 1 1/4RAK1-SAE3 1RAK1d=25-0/0-(0)-1300</t>
  </si>
  <si>
    <t>25-4SH-SAE31RAK1-M42DKSO3090BSP1d=25-0/90-(0)-1150</t>
  </si>
  <si>
    <t>25-4SN-JIC 15/16-7000 (42*4)</t>
  </si>
  <si>
    <t>25-4SP-2BSP-1250</t>
  </si>
  <si>
    <t>25-4SP-2JIC(r)1.5/16-1000</t>
  </si>
  <si>
    <t>25-4SP-2JIC(r)1.5/16-1040</t>
  </si>
  <si>
    <t>25-4SP-2JIC(r)1.5/16-1055</t>
  </si>
  <si>
    <t>25-4SP-2JIC(r)1.5/16-1660</t>
  </si>
  <si>
    <t>25-4SP-2JIC(r)1.5/16-2400</t>
  </si>
  <si>
    <t>25-4SP-2JIC(r)1.5/16-2500</t>
  </si>
  <si>
    <t>25-4SP-2JIC(r)1.5/16-2550</t>
  </si>
  <si>
    <t>25-4SP-2JIC(r)1.5/16-2700</t>
  </si>
  <si>
    <t>25-4SP-2JIC(r)1.5/16-3300</t>
  </si>
  <si>
    <t>25-4SP-2JIC(r)1.5/16-3400</t>
  </si>
  <si>
    <t>25-4SP-2JIC(r)1.5/16-3450</t>
  </si>
  <si>
    <t>25-4SP-2JIC(r)1.5/16-5000</t>
  </si>
  <si>
    <t>25-4SP-2JIC(r)1.5/16-650</t>
  </si>
  <si>
    <t>25-4SP-2JIC(r)1.5/16-700</t>
  </si>
  <si>
    <t>25-4SP-2JIC(r)1.5/16-750</t>
  </si>
  <si>
    <t>25-4SP-BSP(r) 1-8200</t>
  </si>
  <si>
    <t>25-4SP-BSP(r)1-DKOS(r) M36*2-1600</t>
  </si>
  <si>
    <t>32-2SN-M45DKLO35bp11/4-R11/4d=32-90/0-(0)-1000</t>
  </si>
  <si>
    <t>32-4SP-2JIC(r)1.7/8-1040</t>
  </si>
  <si>
    <t>38-4SP-2JIC(r)1.7/8-1000</t>
  </si>
  <si>
    <t>DIN 2SN d25 JIC15/16-470</t>
  </si>
  <si>
    <t>DIN 4SN d25 JIC15/16 1750</t>
  </si>
  <si>
    <t>DIN 4SN d251-5/16 JIC 1470</t>
  </si>
  <si>
    <t>ф25  BSP 1" 850 90/2</t>
  </si>
  <si>
    <t>Сальник, шт</t>
  </si>
  <si>
    <t>2,2-120х150-1 (h=12)</t>
  </si>
  <si>
    <t>2,2-145х175-3 (h=14)</t>
  </si>
  <si>
    <t>2,2-150х180-15</t>
  </si>
  <si>
    <t>70*100*10</t>
  </si>
  <si>
    <t>КЭ 10-01 (эмульсия)</t>
  </si>
  <si>
    <t>Смазка, шт</t>
  </si>
  <si>
    <t>Консистентная Grease EP 00/000, 18 кг</t>
  </si>
  <si>
    <t>Консистентная, 18 кг</t>
  </si>
  <si>
    <t>Консистентная, 400 гр</t>
  </si>
  <si>
    <t>Силиконовая SI-M</t>
  </si>
  <si>
    <t>Соединение, шт</t>
  </si>
  <si>
    <t>Ротационное, S10-301-01R ROTOFLUX</t>
  </si>
  <si>
    <t>Ротационное, S10-301-02L ROTOFLUX</t>
  </si>
  <si>
    <t>Соленоид, шт</t>
  </si>
  <si>
    <t>30E</t>
  </si>
  <si>
    <t>52E</t>
  </si>
  <si>
    <t>MB58</t>
  </si>
  <si>
    <t>MF5, 24VDC</t>
  </si>
  <si>
    <t>Сопло горелки, шт</t>
  </si>
  <si>
    <t>Станция терморегулирования, шт</t>
  </si>
  <si>
    <t>на 1 зону, 36 кВт</t>
  </si>
  <si>
    <t>Стеклотекстолит, кг</t>
  </si>
  <si>
    <t>СТЭФ, 1000*1150*4 мм</t>
  </si>
  <si>
    <t>Термоконтроллер, шт</t>
  </si>
  <si>
    <t>DTA4848VO</t>
  </si>
  <si>
    <t>Трубка, м</t>
  </si>
  <si>
    <t xml:space="preserve">Армированная VSL18-12 PVC-DS_10.07.09.00016 </t>
  </si>
  <si>
    <t>Армированная VSL23-16 PVC-DS_PVC5000/CI-16/30</t>
  </si>
  <si>
    <t>Армированная VSL48-40 PVC-PS_10.07.09.00011, 48*40 мм</t>
  </si>
  <si>
    <t>Неармированная, 30.150.0</t>
  </si>
  <si>
    <t>Полиуретановая TRU, 4*2,5 см</t>
  </si>
  <si>
    <t>Полиуретановая TRU, 6*4</t>
  </si>
  <si>
    <t>Полиуретановая TRU, 8*5.5</t>
  </si>
  <si>
    <t>Полиуретановая спиральная UC, 8*5,5*5 (4 м)</t>
  </si>
  <si>
    <t>ТЭН, шт</t>
  </si>
  <si>
    <t>145 (для прессов листовая ЭВА)</t>
  </si>
  <si>
    <t>170А13/1,00 S220, прямой, Шп.М5 (для накаточной машины)</t>
  </si>
  <si>
    <t>Для дистиллятора</t>
  </si>
  <si>
    <t>Для литьевой линии</t>
  </si>
  <si>
    <t>СКП-104,0-6,7/2,20 220,7 отв.диаметр 13мм</t>
  </si>
  <si>
    <t>СКП-11,0-4,3/0,12-220</t>
  </si>
  <si>
    <t>СКП-21,5-7,0/0,25-220</t>
  </si>
  <si>
    <t>ХН-26,0-4,5/1,20-380, Шп</t>
  </si>
  <si>
    <t>ХН-26,0-8,0/2,2-380</t>
  </si>
  <si>
    <t>Уплотнение, шт</t>
  </si>
  <si>
    <t>Кольцо, 10,0*1,5</t>
  </si>
  <si>
    <t>Кольцо, 10,0*2,0</t>
  </si>
  <si>
    <t>Кольцо, 14,0*2,0</t>
  </si>
  <si>
    <t>Кольцо, 16,5*2,5</t>
  </si>
  <si>
    <t>Кольцо, 22,0*1,5</t>
  </si>
  <si>
    <t>Кольцо, 22,5*2,0</t>
  </si>
  <si>
    <t>Кольцо, 23,5*2,5</t>
  </si>
  <si>
    <t>Кольцо, 230*4</t>
  </si>
  <si>
    <t>Кольцо, 26,5*3,0</t>
  </si>
  <si>
    <t>Кольцо, 27,0*2,5</t>
  </si>
  <si>
    <t>Кольцо, 3,0*24,0</t>
  </si>
  <si>
    <t>Кольцо, 32,92*3,53</t>
  </si>
  <si>
    <t>Кольцо, 37,69*3,53</t>
  </si>
  <si>
    <t>Кольцо, 6,75*1,78</t>
  </si>
  <si>
    <t>Кольцо, 9,0*1,5</t>
  </si>
  <si>
    <t>Кольцо, 9,25*1,78</t>
  </si>
  <si>
    <t>Кольцо, 9,5*2,0</t>
  </si>
  <si>
    <t>Кольцо, 92,0*7,0</t>
  </si>
  <si>
    <t>Кольцо, SF020015, G95</t>
  </si>
  <si>
    <t>Кольцо, SF020064, BG95</t>
  </si>
  <si>
    <t>Кольцо, SF020097, BG60</t>
  </si>
  <si>
    <t>Кольцо, SF240123, ORAR00339-N7083</t>
  </si>
  <si>
    <t>На гидравлический цилиндр вырубного пресса 120Т (комплект)</t>
  </si>
  <si>
    <t>Набор RG1319/0011 (комплект)</t>
  </si>
  <si>
    <t>Поршня, K08-D 56-48-4.61</t>
  </si>
  <si>
    <t>Поршня, К01-Р 50-42-11у</t>
  </si>
  <si>
    <t>Поршня, К06-Р 220-200-11,9</t>
  </si>
  <si>
    <t>Пылезащитное, SF242757, WE3200750-T46</t>
  </si>
  <si>
    <t>Роторное, R10-F 24-32-3.2</t>
  </si>
  <si>
    <t>Роторное, R13 12.7*2</t>
  </si>
  <si>
    <t>Роторное, R13 16,0*3,0</t>
  </si>
  <si>
    <t>Роторное, R13 214,2*3,0</t>
  </si>
  <si>
    <t>Роторное, R13 35,2-3</t>
  </si>
  <si>
    <t>Роторное, R13 50,5-3,45</t>
  </si>
  <si>
    <t>Роторное, R14 12,4*1,8</t>
  </si>
  <si>
    <t>Роторное, R14 6-11,15-1,7</t>
  </si>
  <si>
    <t>Роторное, R14 6,75*1,6</t>
  </si>
  <si>
    <t>Ступенчатое, SF240183, PT0301000-T46</t>
  </si>
  <si>
    <t>Ступенчатое, SF240402, PT1300750-T46</t>
  </si>
  <si>
    <t>Штока, S01-Р 50-40/6</t>
  </si>
  <si>
    <t>Штока, S06-P 26-18/5</t>
  </si>
  <si>
    <t>Штока, S17 200.00-220.00-11.9 м ПУ (точение)</t>
  </si>
  <si>
    <t>Упор, шт</t>
  </si>
  <si>
    <t>для вальцев ХК-400</t>
  </si>
  <si>
    <t>для вальцев ХК-450</t>
  </si>
  <si>
    <t>Фильтр, шт</t>
  </si>
  <si>
    <t>Воздушный, 4092100200</t>
  </si>
  <si>
    <t>Воздушный, Piovan SL 8439</t>
  </si>
  <si>
    <t>Выхлопной, 0532140156</t>
  </si>
  <si>
    <t>Выхлопной, 0532140157</t>
  </si>
  <si>
    <t>Маслоотделитель, 4060100200</t>
  </si>
  <si>
    <t>Масляный, 0531000002</t>
  </si>
  <si>
    <t>Масляный, 4052004003</t>
  </si>
  <si>
    <t>Фильтроэлемент, шт</t>
  </si>
  <si>
    <t>0240D010BN4HC</t>
  </si>
  <si>
    <t>Фитинг, шт</t>
  </si>
  <si>
    <t>Муфта быстрофиксируемая с внутренней резьбой, 10211</t>
  </si>
  <si>
    <t>Прямой с накидной гайкой, 301Z0614</t>
  </si>
  <si>
    <t>Прямой с накидной гайкой, 301Z0814</t>
  </si>
  <si>
    <t>Цанговый коллектор трехуровневый поворотный, Т34081</t>
  </si>
  <si>
    <t>Цанговый прямой внутренний, 020614</t>
  </si>
  <si>
    <t>Цанговый прямой внутренний, 020814</t>
  </si>
  <si>
    <t>Цанговый прямой, 010614</t>
  </si>
  <si>
    <t>Цанговый прямой, 010618</t>
  </si>
  <si>
    <t>Цанговый прямой, 010814</t>
  </si>
  <si>
    <t>Цанговый прямой, 010818</t>
  </si>
  <si>
    <t>Цанговый прямой, 03.255.3</t>
  </si>
  <si>
    <t>Цанговый соединитель трубок, Т030400</t>
  </si>
  <si>
    <t>Цанговый соединитель трубок, Т030600</t>
  </si>
  <si>
    <t>Цанговый соединитель трубок, Т030608</t>
  </si>
  <si>
    <t>Цанговый соединитель трубок, Т030800</t>
  </si>
  <si>
    <t>Цанговый тройник поворотный, 200818</t>
  </si>
  <si>
    <t>Цанговый тройник, Т050600</t>
  </si>
  <si>
    <t>Цанговый тройник, Т050800</t>
  </si>
  <si>
    <t>Цанговый угловой поворотный, 220614</t>
  </si>
  <si>
    <t>Цанговый угловой поворотный, 220814</t>
  </si>
  <si>
    <t>Цанговый угловой поворотный, 220818</t>
  </si>
  <si>
    <t>Цанговый угловой поворотный, 220838</t>
  </si>
  <si>
    <t>Цанговый угловой поворотный, 221012</t>
  </si>
  <si>
    <t>Цанговый угловой поворотный, Т220838</t>
  </si>
  <si>
    <t>Цанговый угловой поворотный, Т22Т0818</t>
  </si>
  <si>
    <t>Цанговый угловой, 03.257.0</t>
  </si>
  <si>
    <t>Цанговый угловой, 190814</t>
  </si>
  <si>
    <t>Цанговый угловой, 220618</t>
  </si>
  <si>
    <t>Штекер для пневморозетки, А344/6</t>
  </si>
  <si>
    <t>Хладон, шт</t>
  </si>
  <si>
    <t>R-407C</t>
  </si>
  <si>
    <t>Цанга горелки, шт</t>
  </si>
  <si>
    <t>Цепи приводные, шт</t>
  </si>
  <si>
    <t>06В-2, 1 м</t>
  </si>
  <si>
    <t>ПР-31, 75-8900, 5 м</t>
  </si>
  <si>
    <t>Цилиндр, шт</t>
  </si>
  <si>
    <t>Пневматический AL-A-FA, 63*25 ST</t>
  </si>
  <si>
    <t>Шестерня, шт</t>
  </si>
  <si>
    <t>Шланг спиральный НВС Ф100 мм из ПВХ, м</t>
  </si>
  <si>
    <t>Шток, шт</t>
  </si>
  <si>
    <t>Эластичный элемент, шт</t>
  </si>
  <si>
    <t>Звездочка с круглыми лучами, 100*42*20 мм, 6 лучей</t>
  </si>
  <si>
    <t>Шестеренка, Желтый</t>
  </si>
  <si>
    <t>Электрод, шт</t>
  </si>
  <si>
    <t>Электроразъем, шт</t>
  </si>
  <si>
    <t>30 мм</t>
  </si>
  <si>
    <t>305.11.01L с индикацией 24V AC/DC, DIN 46244</t>
  </si>
  <si>
    <t>305.11.03L с индикацией 220V AC, DIN 46244</t>
  </si>
  <si>
    <t>7316.6005.0 GW connect molex 936010263</t>
  </si>
  <si>
    <t>7316.6105.0 GW connect molex 936010273</t>
  </si>
  <si>
    <t>Итог</t>
  </si>
  <si>
    <t>Склад Дорогобуж прочее(запчасти-инвентарь)</t>
  </si>
  <si>
    <t>Мешки ПНД (15 мкм), шт</t>
  </si>
  <si>
    <t>46*60</t>
  </si>
  <si>
    <t>фасовочные, 24*37 (наколенники)</t>
  </si>
  <si>
    <t>Сапоги мужские Байкал</t>
  </si>
  <si>
    <t>Сапоги мужские Вихрь</t>
  </si>
  <si>
    <t>90*60 мм</t>
  </si>
  <si>
    <t>Техноавиа, 50*75 мм</t>
  </si>
  <si>
    <t>Туфли домашние женские закрытые CX3029</t>
  </si>
  <si>
    <t>Туфли домашние женские закрытые S2M018</t>
  </si>
  <si>
    <t>Туфли домашние женские открытые CX3027</t>
  </si>
  <si>
    <t>Туфли домашние женские открытые S2M016</t>
  </si>
  <si>
    <t>Туфли домашние женские открытые S2M017</t>
  </si>
  <si>
    <t>Туфли домашние мужские закрытые CX2020</t>
  </si>
  <si>
    <t>Туфли домашние мужские закрытые CX3031</t>
  </si>
  <si>
    <t>Туфли домашние мужские закрытые S2M012-024-023</t>
  </si>
  <si>
    <t>Туфли домашние мужские открытые CX2022</t>
  </si>
  <si>
    <t>Туфли домашние мужские открытые S2M014</t>
  </si>
  <si>
    <t>Туфли домашние мужские открытые S2M094-095-096</t>
  </si>
  <si>
    <t>Туфли домашние Чуни женские</t>
  </si>
  <si>
    <t>Туфли домашние Чуни мужские</t>
  </si>
  <si>
    <t>Наколенники Жанетт</t>
  </si>
  <si>
    <t>Ящик картонный П-31, шт</t>
  </si>
  <si>
    <t>700*330*450</t>
  </si>
  <si>
    <t>с Жука</t>
  </si>
  <si>
    <t>Склад Дорогобуж швейный цех</t>
  </si>
  <si>
    <t>Блочка, шт</t>
  </si>
  <si>
    <t>2 мм</t>
  </si>
  <si>
    <t>5 мм</t>
  </si>
  <si>
    <t>Кант светоотражающий, м</t>
  </si>
  <si>
    <t>10 мм, 0165-0000</t>
  </si>
  <si>
    <t>SAR 30E полихлоропреновый</t>
  </si>
  <si>
    <t>Крючки обувные, шт</t>
  </si>
  <si>
    <t>2/99-644 окс</t>
  </si>
  <si>
    <t>Лента (стропа), м</t>
  </si>
  <si>
    <t>12 мм, 0111-1200, черный/желтый</t>
  </si>
  <si>
    <t>20 мм, 0108-0112, Черный</t>
  </si>
  <si>
    <t>40 мм, 0108-2148, Черный</t>
  </si>
  <si>
    <t>Логотип , шт</t>
  </si>
  <si>
    <t>Janett, серо-желтый HW-03 каучук</t>
  </si>
  <si>
    <t>Janett, черный/желтый HW-01 каучук</t>
  </si>
  <si>
    <t>Дельфин, 4*2,5 см, черный/желтый</t>
  </si>
  <si>
    <t>Молния, шт</t>
  </si>
  <si>
    <t>16 см, 0223-2116, Синий</t>
  </si>
  <si>
    <t>25 см, 0223-2117, Черный</t>
  </si>
  <si>
    <t>Наконечник крокодильчик, шт</t>
  </si>
  <si>
    <t>А-270</t>
  </si>
  <si>
    <t>Бежевый</t>
  </si>
  <si>
    <t>Петли обувные, шт</t>
  </si>
  <si>
    <t>Полукольца, шт</t>
  </si>
  <si>
    <t>Никель, 10 мм</t>
  </si>
  <si>
    <t>Пряжка двухщелевая пластик, шт</t>
  </si>
  <si>
    <t>40 мм, 0324-8565, Черный</t>
  </si>
  <si>
    <t>Рамка овальная , шт</t>
  </si>
  <si>
    <t>40*7 мм, оксид</t>
  </si>
  <si>
    <t>Резинка, м</t>
  </si>
  <si>
    <t>10 мм</t>
  </si>
  <si>
    <t>2,5 мм, Черный</t>
  </si>
  <si>
    <t>20 мм, 0144-0200, Черный</t>
  </si>
  <si>
    <t>3 мм, Black, 0370-1301, Черный</t>
  </si>
  <si>
    <t>3 мм, Grey, 0370-1301, Светло-серый MH6137</t>
  </si>
  <si>
    <t>Стержень металлизированный (гелевый), шт</t>
  </si>
  <si>
    <t>зелено-бежевый</t>
  </si>
  <si>
    <t>Фиксатор, шт</t>
  </si>
  <si>
    <t>Цилиндр, 0305-3076, Черный</t>
  </si>
  <si>
    <t>Цилиндр, А-288</t>
  </si>
  <si>
    <t>Чебурашка большой, 0305-3651, Прозрачный</t>
  </si>
  <si>
    <t>Чебурашка большой, 0305-3651, Черный</t>
  </si>
  <si>
    <t>Шнурки, пар.</t>
  </si>
  <si>
    <t>90 см, Черный</t>
  </si>
  <si>
    <t>Аквадистиллятор, шт</t>
  </si>
  <si>
    <t>Электрический Liston A1125</t>
  </si>
  <si>
    <t>Клещи, шт</t>
  </si>
  <si>
    <t>Н-36-16</t>
  </si>
  <si>
    <t>Кнопка, шт</t>
  </si>
  <si>
    <t>14 мм, бело-черный</t>
  </si>
  <si>
    <t>Колодка для обуви, шт</t>
  </si>
  <si>
    <t>женские Ц б м/п</t>
  </si>
  <si>
    <t>мужские Ц б м/п</t>
  </si>
  <si>
    <t>750*1200</t>
  </si>
  <si>
    <t>46*85</t>
  </si>
  <si>
    <t>Натяжитель, шт</t>
  </si>
  <si>
    <t>Н-23</t>
  </si>
  <si>
    <t>Неповоротная колесная опора , шт</t>
  </si>
  <si>
    <t xml:space="preserve">FC 85 d 250 </t>
  </si>
  <si>
    <t>PP, 29*32 (для Бабочки-Л)</t>
  </si>
  <si>
    <t>упаковочные Janett (для одной пары), китай</t>
  </si>
  <si>
    <t>Перчатки диэлектрические , компл.</t>
  </si>
  <si>
    <t>Платформенная тележка, шт</t>
  </si>
  <si>
    <t xml:space="preserve">ТПУД 7 (800*1400) </t>
  </si>
  <si>
    <t>Поворотная колесная опора , шт</t>
  </si>
  <si>
    <t xml:space="preserve">SC 85 d 250 </t>
  </si>
  <si>
    <t>6*52*93</t>
  </si>
  <si>
    <t>Размерники, шт</t>
  </si>
  <si>
    <t>13,5 мм</t>
  </si>
  <si>
    <t>Сланцы мужские Тайм</t>
  </si>
  <si>
    <t>Этикетка "Евроторг", шт</t>
  </si>
  <si>
    <t>Сланцы мужские Классика</t>
  </si>
  <si>
    <t>Сланцы мужские Отель</t>
  </si>
  <si>
    <t>Сабо женские Аннет</t>
  </si>
  <si>
    <t>Сабо мужские Одиссей</t>
  </si>
  <si>
    <t>Сланцы детские Классика</t>
  </si>
  <si>
    <t>Сланцы женские Ника</t>
  </si>
  <si>
    <t>Сланцы женские Отель</t>
  </si>
  <si>
    <t>Сланцы женские Флора</t>
  </si>
  <si>
    <t>Сланцы мужские Буревестник</t>
  </si>
  <si>
    <t>Сланцы мужские Спорт</t>
  </si>
  <si>
    <t>Сланцы девочки</t>
  </si>
  <si>
    <t>Сланцы женские, 36-37</t>
  </si>
  <si>
    <t>Сланцы женские, 38-39</t>
  </si>
  <si>
    <t>Сланцы женские, 40-41</t>
  </si>
  <si>
    <t>Сланцы мальчики</t>
  </si>
  <si>
    <t>Сланцы мужские, 40-41</t>
  </si>
  <si>
    <t>Сланцы мужские, 42-43</t>
  </si>
  <si>
    <t>Сланцы мужские, 44-45</t>
  </si>
  <si>
    <t>480*390*160 с печатью (игрушки)</t>
  </si>
  <si>
    <t>590*290*220 с печатью (детские сапоги 8 пар)</t>
  </si>
  <si>
    <t>600*400*400 с перфорацией (вьетнамки мужские)</t>
  </si>
  <si>
    <t xml:space="preserve">нов приход </t>
  </si>
  <si>
    <t>Плиты вырубные</t>
  </si>
  <si>
    <t>Плита вырубная, шт</t>
  </si>
  <si>
    <t>1600*650*50 мм</t>
  </si>
  <si>
    <t>1600*1350*50 мм</t>
  </si>
  <si>
    <t>1600*450*50 мм</t>
  </si>
  <si>
    <t>1600*500*50 мм</t>
  </si>
  <si>
    <t>1600*600*50 мм</t>
  </si>
  <si>
    <t xml:space="preserve">Склад материалов </t>
  </si>
  <si>
    <t>б/у, Белый</t>
  </si>
  <si>
    <t>б/у, Коричневый</t>
  </si>
  <si>
    <t>Склад материалов Раскройного и Дублировки</t>
  </si>
  <si>
    <t>Склад раскройного участка МУРОМ</t>
  </si>
  <si>
    <t>Байка п/ш, м</t>
  </si>
  <si>
    <t>Бирка пластиковая, шт</t>
  </si>
  <si>
    <t>67 мм</t>
  </si>
  <si>
    <t>75 мм</t>
  </si>
  <si>
    <t>7 мм</t>
  </si>
  <si>
    <t>Бязь, м</t>
  </si>
  <si>
    <t>Велюр, кг</t>
  </si>
  <si>
    <t>Вешалка для вьетнамок пластиковая, шт</t>
  </si>
  <si>
    <t>0494-0060, 110*100 мм, Прозрачный (с логотипом JT)</t>
  </si>
  <si>
    <t>9,9*9,2 см, Черный</t>
  </si>
  <si>
    <t>Двуслойка узкая, м</t>
  </si>
  <si>
    <t>Дублер Кожа искусственная + бязь, м</t>
  </si>
  <si>
    <t>Дублер Оксфорд + полотно ИП, м</t>
  </si>
  <si>
    <t>Дублер Оксфорд + ППУ, м</t>
  </si>
  <si>
    <t>300, Светло-зеленый</t>
  </si>
  <si>
    <t>600, 5 мм, камуфляж</t>
  </si>
  <si>
    <t>600, город</t>
  </si>
  <si>
    <t>Дублер Оксфорд + синтепон, м</t>
  </si>
  <si>
    <t>Дублер Спанбонд + ППУ, м</t>
  </si>
  <si>
    <t>Дублер Флис + ППУ , м</t>
  </si>
  <si>
    <t>Иглы, шт</t>
  </si>
  <si>
    <t>0319/33 №130</t>
  </si>
  <si>
    <t>DP*5 №130/21</t>
  </si>
  <si>
    <t>Картон  калиброванный, кг</t>
  </si>
  <si>
    <t>Кожа искусственная, м</t>
  </si>
  <si>
    <t>Белый</t>
  </si>
  <si>
    <t>гладкая</t>
  </si>
  <si>
    <t>М-117, Black, Черный</t>
  </si>
  <si>
    <t>М-117, Eggplant, Баклажан</t>
  </si>
  <si>
    <t>М-117, Lt blue, Серый</t>
  </si>
  <si>
    <t>М-117, Navy Blue, Темно-синий</t>
  </si>
  <si>
    <t>М-117, Purple, Фиолетовый</t>
  </si>
  <si>
    <t>Кожа искусственная - Нубук, м</t>
  </si>
  <si>
    <t>PU-1116, Lt blue, Серый</t>
  </si>
  <si>
    <t>PU-1117, Coffee, Коричневый</t>
  </si>
  <si>
    <t>PU-1118, Black, Черный</t>
  </si>
  <si>
    <t>PU-1118/hw-4, Black-brown, Темно-коричневый</t>
  </si>
  <si>
    <t>PU-1118/hw-8, Brown, Светло-коричневый</t>
  </si>
  <si>
    <t>Лазерное МФУ Kyocera ECOSYS, шт</t>
  </si>
  <si>
    <t>10 мм, светоотражающая, Черный (10/3)</t>
  </si>
  <si>
    <t>12 мм, 0108-2149, Черный</t>
  </si>
  <si>
    <t>12 мм, 0111-1200, черный/серый</t>
  </si>
  <si>
    <t>20 мм</t>
  </si>
  <si>
    <t>25 мм, 0107-0170, черно-бело-красный</t>
  </si>
  <si>
    <t>25 мм, 0107-0170, черно-серо-зелено-желтый</t>
  </si>
  <si>
    <t>25 мм, 0108-0430, черный/желтый</t>
  </si>
  <si>
    <t>25 мм, 0108-2125, Черный</t>
  </si>
  <si>
    <t>30 мм, 0108-0260, черно-сине-красный</t>
  </si>
  <si>
    <t>38 мм, 0108-0210, Black and grey, Черно-серый</t>
  </si>
  <si>
    <t>40 мм</t>
  </si>
  <si>
    <t>40 мм, 0108-0210, черный/серый</t>
  </si>
  <si>
    <t>40 мм, 0108-0330, черно-коричневый</t>
  </si>
  <si>
    <t>Лента клеющая (для дублировки), шт</t>
  </si>
  <si>
    <t>Лента контактная Липучка, м</t>
  </si>
  <si>
    <t>25 мм, 0150-2250, Черный</t>
  </si>
  <si>
    <t>38 мм, 0150-1381,  Синий</t>
  </si>
  <si>
    <t>38 мм, 0150-1381, Вишня</t>
  </si>
  <si>
    <t>38 мм, 0150-1381, Коричневый</t>
  </si>
  <si>
    <t>38 мм, 0150-1381, Серый</t>
  </si>
  <si>
    <t>38 мм, 0150-2380, Черный</t>
  </si>
  <si>
    <t>50 мм, 0150-1502, Вишня</t>
  </si>
  <si>
    <t>50 мм, 0150-1502, Коричневый</t>
  </si>
  <si>
    <t>50 мм, 0150-1502, Серый</t>
  </si>
  <si>
    <t>50 мм, 0150-1502, Темно-синий</t>
  </si>
  <si>
    <t>50 мм, 0150-2500, Черный</t>
  </si>
  <si>
    <t>Леска прозрачная, м</t>
  </si>
  <si>
    <t>Janett, 2,3*1,3 см, черный/желтый</t>
  </si>
  <si>
    <t>Дельфин, 4,6*2,9 см, черный/желтый</t>
  </si>
  <si>
    <t>Люверс, шт</t>
  </si>
  <si>
    <t>Мастер- пленка , шт</t>
  </si>
  <si>
    <t>Махра (китай) 190 гр/м2, кг</t>
  </si>
  <si>
    <t>Василек, Blue</t>
  </si>
  <si>
    <t>Темно-серый, Dark grey</t>
  </si>
  <si>
    <t>Фиолетовый, Purple</t>
  </si>
  <si>
    <t>Мех Енот, м</t>
  </si>
  <si>
    <t>Мех искусственный, м2</t>
  </si>
  <si>
    <t>839/Т-30/70-450-14-2 (шерстяной), Коричневый</t>
  </si>
  <si>
    <t>90302/Т 8 П 4 Л, 350 гр/м2, Белый (на чуни)</t>
  </si>
  <si>
    <t>90302/Т П 4/11 г/х Л, 380 гр/м2, Белый</t>
  </si>
  <si>
    <t>90302/Т П 5/11 г/х Л, 380 гр/м2, Черный</t>
  </si>
  <si>
    <t>ПШ-1</t>
  </si>
  <si>
    <t>Мех трикотажный , кг</t>
  </si>
  <si>
    <t>Двухсторонний, Бежевый</t>
  </si>
  <si>
    <t>650*1200</t>
  </si>
  <si>
    <t>70*80</t>
  </si>
  <si>
    <t>120 см, спиральная разъемная, Коричневый</t>
  </si>
  <si>
    <t>120 см, спиральная разъемная, Черный</t>
  </si>
  <si>
    <t>16 см</t>
  </si>
  <si>
    <t>16 см, 0223-2116, Баклажан</t>
  </si>
  <si>
    <t>16 см, 0223-2116, Вишня</t>
  </si>
  <si>
    <t>16 см, 0223-2116, Коричневый</t>
  </si>
  <si>
    <t>16 см, 0223-2116, Олива</t>
  </si>
  <si>
    <t>16 см, 0223-2116, Серый</t>
  </si>
  <si>
    <t>18 см, 0223-2118, Баклажан</t>
  </si>
  <si>
    <t>18 см, 0223-2118, Серый</t>
  </si>
  <si>
    <t>20 см, резаная</t>
  </si>
  <si>
    <t>23 см</t>
  </si>
  <si>
    <t>25 см, 0223-2117, Баклажан</t>
  </si>
  <si>
    <t>25 см, 0223-2117, Вишня</t>
  </si>
  <si>
    <t>25 см, 0223-2117, Коричневый</t>
  </si>
  <si>
    <t>25 см, 0223-2117, Серый</t>
  </si>
  <si>
    <t>25 см, 0223-2117, Синий</t>
  </si>
  <si>
    <t>55 см, спиральная разъемная, Рыжий</t>
  </si>
  <si>
    <t>60 см, резаная</t>
  </si>
  <si>
    <t>60 см, спиральная разъемная, Бежевый</t>
  </si>
  <si>
    <t>60 см, спиральная разъемная, Коричневый</t>
  </si>
  <si>
    <t>60 см, спиральная разъемная, Рыжий</t>
  </si>
  <si>
    <t>60 см, спиральная разъемная, Светло-коричневый</t>
  </si>
  <si>
    <t>65 см, спиральная разъемная, Зеленый</t>
  </si>
  <si>
    <t>65 см, спиральная разъемная, Рыжий</t>
  </si>
  <si>
    <t>65 см, тракторная разъемная однозамковая, Коричневый</t>
  </si>
  <si>
    <t>70 см, металлическая</t>
  </si>
  <si>
    <t>70 см, спиральная разъемная, Бордовый</t>
  </si>
  <si>
    <t>70 см, спиральная разъемная, Салатовый</t>
  </si>
  <si>
    <t>75 см, металлическая</t>
  </si>
  <si>
    <t>75 см, спиральная разъемная, Брусничный</t>
  </si>
  <si>
    <t>75 см, спиральная разъемная, Зеленый</t>
  </si>
  <si>
    <t>75 см, спиральная разъемная, Светло-коричневый</t>
  </si>
  <si>
    <t>75 см, тракторная разъемная 2-х замковая, Черный</t>
  </si>
  <si>
    <t>75 см, тракторная разъемная однозамковая, Черный</t>
  </si>
  <si>
    <t>80 см, тракторная разъемная однозамковая, Коричневый</t>
  </si>
  <si>
    <t>85 см, спиральная разъемная, Бежевый</t>
  </si>
  <si>
    <t>85 см, спиральная разъемная, Бордовый</t>
  </si>
  <si>
    <t>85 см, спиральная разъемная, Зеленый</t>
  </si>
  <si>
    <t>85 см, спиральная разъемная, Коричневый</t>
  </si>
  <si>
    <t>85 см, спиральная разъемная, Черный</t>
  </si>
  <si>
    <t>0305-3050, Черный</t>
  </si>
  <si>
    <t>Наконечник на липучку, шт</t>
  </si>
  <si>
    <t>Нитки (Китай), боб</t>
  </si>
  <si>
    <t>20S/3, 1500 м, Коричневый</t>
  </si>
  <si>
    <t>20S/3, 1500 м, Красный</t>
  </si>
  <si>
    <t>20S/3, 1500 м, Розовый</t>
  </si>
  <si>
    <t>20S/3, 1500 м, Светло-серый</t>
  </si>
  <si>
    <t>20S/3, 1500 м, Синий</t>
  </si>
  <si>
    <t>20S/3, 1500 м, Темно-синий</t>
  </si>
  <si>
    <t>20S/3, 3000 м, Коричневый 403</t>
  </si>
  <si>
    <t>20S/3, 3000 м, Красный 533</t>
  </si>
  <si>
    <t>20S/3, 3000 м, Розовый 553</t>
  </si>
  <si>
    <t>20S/3, 3000 м, Светло-синий 271</t>
  </si>
  <si>
    <t>20S/3, 3000 м, Темно-серый 589</t>
  </si>
  <si>
    <t>20S/3, 3000 м, Темно-синий 255</t>
  </si>
  <si>
    <t>20S/3, 3000 м, Черный</t>
  </si>
  <si>
    <t>210DS/3, 4000 м, Темно-серый 589</t>
  </si>
  <si>
    <t>210DS/3, 4000 м, Черный</t>
  </si>
  <si>
    <t>Темно-синий</t>
  </si>
  <si>
    <t>Фиолетовый</t>
  </si>
  <si>
    <t>Нитки №30/№40, боб</t>
  </si>
  <si>
    <t>Коричневый (2130)</t>
  </si>
  <si>
    <t>Красный (2143)</t>
  </si>
  <si>
    <t>Оливковый (2275)</t>
  </si>
  <si>
    <t>Розовый (2145)</t>
  </si>
  <si>
    <t>Розовый (2147)</t>
  </si>
  <si>
    <t>Серый (2178)</t>
  </si>
  <si>
    <t>Темно-синий (2170)</t>
  </si>
  <si>
    <t>Темно-синий (2171)</t>
  </si>
  <si>
    <t>Темно-синий (2172)</t>
  </si>
  <si>
    <t>Темно-фиолетовый (2152)</t>
  </si>
  <si>
    <t>Нитки полиамидные, боб</t>
  </si>
  <si>
    <t>Окантовка 20 мм (китай), м</t>
  </si>
  <si>
    <t>0451-7002, металл, 10 мм</t>
  </si>
  <si>
    <t>W3 FZ-DUO сборный</t>
  </si>
  <si>
    <t>W3 FZ03</t>
  </si>
  <si>
    <t>Полотно ИП, м</t>
  </si>
  <si>
    <t>Полотно нетканное, м</t>
  </si>
  <si>
    <t>ПВЧ-400</t>
  </si>
  <si>
    <t>Полотно стелечное, м</t>
  </si>
  <si>
    <t>650/140</t>
  </si>
  <si>
    <t>Полотно трикотажное, м</t>
  </si>
  <si>
    <t>Полотно фольгированное, м</t>
  </si>
  <si>
    <t>350/156</t>
  </si>
  <si>
    <t>700/156</t>
  </si>
  <si>
    <t>Поролон (Пенополиуретан ST25), м</t>
  </si>
  <si>
    <t>25 мм</t>
  </si>
  <si>
    <t>3 мм</t>
  </si>
  <si>
    <t>25*7 мм</t>
  </si>
  <si>
    <t>20 мм, 0146-0092 с логотипом Janett</t>
  </si>
  <si>
    <t>3 мм, Blue, 0370-1301, Синий MH6117</t>
  </si>
  <si>
    <t>3 мм, Dark grey, 0370-1301, Темно-серый MH6142</t>
  </si>
  <si>
    <t>3 мм, Grey, 0370-1301, Серый</t>
  </si>
  <si>
    <t>3 мм, Red, 0370-1301, Красный MH6064</t>
  </si>
  <si>
    <t>3 мм, Желтый</t>
  </si>
  <si>
    <t>3 мм, Оливковый</t>
  </si>
  <si>
    <t>Бандажная</t>
  </si>
  <si>
    <t>Башмачная</t>
  </si>
  <si>
    <t>Окантовочная, 20 мм, Черный</t>
  </si>
  <si>
    <t>Сетка, м</t>
  </si>
  <si>
    <t>Сэндвич (3Д), Василек</t>
  </si>
  <si>
    <t>Сэндвич (3Д), Серый</t>
  </si>
  <si>
    <t>Сэндвич (3Д), Темно-синий</t>
  </si>
  <si>
    <t>Сэндвич (3Д), Темный хаки</t>
  </si>
  <si>
    <t>Сэндвич (3Д), Черный</t>
  </si>
  <si>
    <t>Синтепон, м</t>
  </si>
  <si>
    <t>Спанбонд, м</t>
  </si>
  <si>
    <t>17 гр/м2</t>
  </si>
  <si>
    <t>Стелька штробельная, м</t>
  </si>
  <si>
    <t>ИЛК 450/150, Черный</t>
  </si>
  <si>
    <t>СП 300/150</t>
  </si>
  <si>
    <t>43*25</t>
  </si>
  <si>
    <t>Василек</t>
  </si>
  <si>
    <t>Оливковый</t>
  </si>
  <si>
    <t>Серый</t>
  </si>
  <si>
    <t>Сиреневый</t>
  </si>
  <si>
    <t>бело-коричневый</t>
  </si>
  <si>
    <t>Бирюзово- белая</t>
  </si>
  <si>
    <t>бордовый-розовый</t>
  </si>
  <si>
    <t>василек-белая</t>
  </si>
  <si>
    <t>коричнево-бежевая</t>
  </si>
  <si>
    <t>красно-желтый</t>
  </si>
  <si>
    <t>темно-коричневый-бежевый</t>
  </si>
  <si>
    <t>фиолетово-белая</t>
  </si>
  <si>
    <t>черно-бежевый</t>
  </si>
  <si>
    <t>черно-белый</t>
  </si>
  <si>
    <t>Черно-оранжевый</t>
  </si>
  <si>
    <t>Тесьма окантовочная 22 мм, м</t>
  </si>
  <si>
    <t>василек-красная</t>
  </si>
  <si>
    <t>Олива</t>
  </si>
  <si>
    <t>Светло-коричневый №37</t>
  </si>
  <si>
    <t>Тесьма окантовочная 24-25 мм, м</t>
  </si>
  <si>
    <t>беж(№37)-св.беж.узор(№154)</t>
  </si>
  <si>
    <t>красно-белый</t>
  </si>
  <si>
    <t>сиреневый/белый</t>
  </si>
  <si>
    <t>черный/красный</t>
  </si>
  <si>
    <t>Ткань Дюспо, м</t>
  </si>
  <si>
    <t>240Т PU Milky WR, абстракция аква-розовый ABSTRACT OIL</t>
  </si>
  <si>
    <t>240Т PU Milky WR, абстракция сине-зеленый ABSTRACT OIL</t>
  </si>
  <si>
    <t>240Т PU Milky WR, Звезды голубые</t>
  </si>
  <si>
    <t>240Т PU Milky WR, квадрат аква-розовый ABSTRACT ASPECT</t>
  </si>
  <si>
    <t>240Т PU Milky WR, лыжник, серо-красный</t>
  </si>
  <si>
    <t>240Т PU Milky WR, Одуванчики аква FLORAL SHINE</t>
  </si>
  <si>
    <t>240Т PU Milky WR, Одуванчики синий FLORAL SHINE</t>
  </si>
  <si>
    <t>240Т PU Milky WR, Ромашки красные FLORAL 17</t>
  </si>
  <si>
    <t>240Т PU Milky WR, темно-синий-зеленый</t>
  </si>
  <si>
    <t>240Т PU Milky WR, узор фиолетово-бирюзовый LACE 35</t>
  </si>
  <si>
    <t>240Т PU Milky WR, цветочный нектар сине-желтый NECTAR</t>
  </si>
  <si>
    <t>курточная</t>
  </si>
  <si>
    <t>150D WR PU 300 PRINTING, серая клетка</t>
  </si>
  <si>
    <t>150D WR PU 300 PRINTING, чёрная буква</t>
  </si>
  <si>
    <t>150D WR PU 300, молочный шоколад, Light Coffe</t>
  </si>
  <si>
    <t>150D WR PU 300, розово-фиолетовый, Light pink</t>
  </si>
  <si>
    <t>150D WR PU 300, Сливки, Beige</t>
  </si>
  <si>
    <t>210D WR PU 300 DOBBY, Красный, Red</t>
  </si>
  <si>
    <t>210D WR PU 300 RIPSTOP, Черный, Black</t>
  </si>
  <si>
    <t>210D, Темный хаки</t>
  </si>
  <si>
    <t>210T, Хаки</t>
  </si>
  <si>
    <t>300D WR PU 300, Black, Черный 0318</t>
  </si>
  <si>
    <t>300D WR PU 300, Blue, Синий 0318</t>
  </si>
  <si>
    <t>300D WR PU 300, Purple, Сиреневый 0318</t>
  </si>
  <si>
    <t>300D WR PU 300, Red, Красный 0318</t>
  </si>
  <si>
    <t>300D WR PU 300, Violet, Фиолетовый 0318</t>
  </si>
  <si>
    <t>300D WR PU 300, Сталь, Dark grey 0318</t>
  </si>
  <si>
    <t>300D WR PU 300, Темно-синий, Navy Blue 0318</t>
  </si>
  <si>
    <t>300D WR PU 300, Шоколад, Coffee 0318</t>
  </si>
  <si>
    <t>400D WR PU 300 DOBBY, Красный, Red</t>
  </si>
  <si>
    <t xml:space="preserve">400D WR PU 300 DOBBY, Морской, Blue </t>
  </si>
  <si>
    <t>400D WR PU 300 DOBBY, Сиреневый, Purple</t>
  </si>
  <si>
    <t>400D WR PU 300 DOBBY, Сталь, Grey</t>
  </si>
  <si>
    <t>400D WR PU 300 DOBBY, Темно-синий, Navy Blue</t>
  </si>
  <si>
    <t>420D WR PU 800 PRINTING, Буква синяя, №04681</t>
  </si>
  <si>
    <t>420D WR PU 800 PRINTING, буквы олива-сливки</t>
  </si>
  <si>
    <t>420D WR PU 800 PRINTING, буквы черно-серый</t>
  </si>
  <si>
    <t>420D WR PU 800 PRINTING, звезды розово-фиолетовые</t>
  </si>
  <si>
    <t>420D WR PU 800 PRINTING, звезды синий-василек</t>
  </si>
  <si>
    <t>420D WR PU 800 PRINTING, Розовый КМФ</t>
  </si>
  <si>
    <t>420D WR PU 800 PRINTING, сердечки розово-голубые</t>
  </si>
  <si>
    <t>420D WR PU 800 PRINTING, сине-серо-салатовая абстракция, №04660</t>
  </si>
  <si>
    <t>420D WR PU 800 PRINTING, Точки</t>
  </si>
  <si>
    <t>420D WR PU 800 PRINTING, Фиолетовый</t>
  </si>
  <si>
    <t>420D WR PU 800, Красный, Red</t>
  </si>
  <si>
    <t>420D WR PU 800, Черный, Black</t>
  </si>
  <si>
    <t>600D WR PU 600 RIPSTOP, Оливковый, Army Creen</t>
  </si>
  <si>
    <t>600D WR PU 600 RIPSTOP, Черный</t>
  </si>
  <si>
    <t>600D WR PU 800 PRINTING, Орех, №14</t>
  </si>
  <si>
    <t>600D WR PU 800 PRINTING, Редлайн, №04663</t>
  </si>
  <si>
    <t>600D WR PU 800 PRINTING, черный/КМФ квадраты. коричнево-черный</t>
  </si>
  <si>
    <t>Ткань п/э (на тапки), м</t>
  </si>
  <si>
    <t>ALOBA 010, Бежевый (на стельку)</t>
  </si>
  <si>
    <t>ALOBA 928, Кофе с молоком (на стельку)</t>
  </si>
  <si>
    <t>Bellezza sistema col. 022, красно-серая</t>
  </si>
  <si>
    <t>Sansara companion, Blue topaz, Голубой топаз</t>
  </si>
  <si>
    <t>Sansara companion, Gold shadow, бежево-коричневая</t>
  </si>
  <si>
    <t>Sansara companion, Malachite, черно-зеленый</t>
  </si>
  <si>
    <t>Sansara companion, Pink grapes, Сиреневый</t>
  </si>
  <si>
    <t>Sansara companion, Savoru, бежево-золотой</t>
  </si>
  <si>
    <t>Sansara companion, Starlight, коричнево-зеленый</t>
  </si>
  <si>
    <t>Vision Plain, Light brown, Кофе с молоком (на стельку)</t>
  </si>
  <si>
    <t>Vision Plain, White, Бежевый (на стельку)</t>
  </si>
  <si>
    <t>Ткань Таслан, м</t>
  </si>
  <si>
    <t>Ткань Тентовая, м</t>
  </si>
  <si>
    <t>Ткань Турист, м</t>
  </si>
  <si>
    <t>Брызги шампанского 4313-1</t>
  </si>
  <si>
    <t>Ткань Уют (клетка), м</t>
  </si>
  <si>
    <t>Трезубец (фастекс), шт</t>
  </si>
  <si>
    <t>40 мм, 0323-0080, Черный</t>
  </si>
  <si>
    <t>Триплер Оксфорд + ППУ+ Кожа, м</t>
  </si>
  <si>
    <t>Триплер Оксфорд + ППУ+ мех, м</t>
  </si>
  <si>
    <t>Триплер Оксфорд+ ППУ + Спанбонд, м</t>
  </si>
  <si>
    <t>150D WR PU 300, Army Creen, №2, Оливковый</t>
  </si>
  <si>
    <t>150D WR PU 300, Dark grey, №4, Светло-серый</t>
  </si>
  <si>
    <t>600D WR PU 800, 5 мм, Черный</t>
  </si>
  <si>
    <t>Нато</t>
  </si>
  <si>
    <t>Утеплитель мат. Р-100, м</t>
  </si>
  <si>
    <t>Чебурашка малый, 0305-3649, Прозрачный</t>
  </si>
  <si>
    <t>Чебурашка малый, 0305-3649, Черный</t>
  </si>
  <si>
    <t>Фланель, кг</t>
  </si>
  <si>
    <t>Бирюзовый 15-5416 TPX</t>
  </si>
  <si>
    <t>Геометрический узор, Светло-коричневый</t>
  </si>
  <si>
    <t>Геометрический узор, серо-зеленый</t>
  </si>
  <si>
    <t>Геометрический узор, Сталь</t>
  </si>
  <si>
    <t>Геометрический узор, Темно-синий</t>
  </si>
  <si>
    <t>Голубой 15-4720 TPX</t>
  </si>
  <si>
    <t>Камешки, Бирюзовый</t>
  </si>
  <si>
    <t>Камешки, Голубой</t>
  </si>
  <si>
    <t>Камешки, Оранжевый</t>
  </si>
  <si>
    <t>Оранжевый 15-1247 TPX</t>
  </si>
  <si>
    <t>Светло-коричневый 16-1109 TPX</t>
  </si>
  <si>
    <t>Серо-зеленый 18-0306 TPX</t>
  </si>
  <si>
    <t>Сталь 18-3907 TPX</t>
  </si>
  <si>
    <t>Темно-синий 19-4241 TPX</t>
  </si>
  <si>
    <t>Фиолетовый 17-3932 TPX</t>
  </si>
  <si>
    <t>Флис, кг</t>
  </si>
  <si>
    <t>Абстракция B756, серо-сине-фиолетовый</t>
  </si>
  <si>
    <t>Голубой, Lt blue</t>
  </si>
  <si>
    <t>Звезды</t>
  </si>
  <si>
    <t>Капля, голубая-синяя</t>
  </si>
  <si>
    <t>Капля, фиолетово-черная</t>
  </si>
  <si>
    <t>Клетка крапинка, Коричневый</t>
  </si>
  <si>
    <t>Клетка крапинка, Красный</t>
  </si>
  <si>
    <t>Клетка крапинка, Серый</t>
  </si>
  <si>
    <t>Клетка крапинка, Синий</t>
  </si>
  <si>
    <t>Коричневый, Brown</t>
  </si>
  <si>
    <t>красно-синяя клетка</t>
  </si>
  <si>
    <t>Красный, Red</t>
  </si>
  <si>
    <t>Леопард B28</t>
  </si>
  <si>
    <t>Леопард №4</t>
  </si>
  <si>
    <t>Леопард розово-фиолетовый B995</t>
  </si>
  <si>
    <t>Леопард черно-фиолетовый</t>
  </si>
  <si>
    <t>Темно-синий, Navy Blue</t>
  </si>
  <si>
    <t>Холнитены, шт</t>
  </si>
  <si>
    <t>Чернила (ризограф), шт</t>
  </si>
  <si>
    <t>Шнур, м</t>
  </si>
  <si>
    <t>4 мм, Черный</t>
  </si>
  <si>
    <t>110 см, Черно-серый</t>
  </si>
  <si>
    <t>125 см, Черный</t>
  </si>
  <si>
    <t>180 см, Черный</t>
  </si>
  <si>
    <t>75 см, черный/серый</t>
  </si>
  <si>
    <t>Этикетка "7 континент", шт</t>
  </si>
  <si>
    <t>Галоши женские утепл. Бирюса</t>
  </si>
  <si>
    <t>Ботинки мужские Барс</t>
  </si>
  <si>
    <t>Ботинки мужские Таймыр</t>
  </si>
  <si>
    <t>Ботинки подростковые Данко</t>
  </si>
  <si>
    <t>Полусапоги мужские Марс</t>
  </si>
  <si>
    <t>Сапоги детские Барни</t>
  </si>
  <si>
    <t>Сапоги детские Бони</t>
  </si>
  <si>
    <t>Сапоги детские Денди</t>
  </si>
  <si>
    <t>Сапоги детские Забава</t>
  </si>
  <si>
    <t>Сапоги детские Клепики</t>
  </si>
  <si>
    <t>Сапоги детские Кроха</t>
  </si>
  <si>
    <t>Сапоги детские Лео</t>
  </si>
  <si>
    <t>Сапоги детские Пинки</t>
  </si>
  <si>
    <t>Сапоги детские Рокси</t>
  </si>
  <si>
    <t>Сапоги детские Теди</t>
  </si>
  <si>
    <t>Сапоги женские Азалия</t>
  </si>
  <si>
    <t>Сапоги женские Ангара</t>
  </si>
  <si>
    <t>Сапоги женские Астра</t>
  </si>
  <si>
    <t>Сапоги женские Брента</t>
  </si>
  <si>
    <t>Сапоги женские Венера</t>
  </si>
  <si>
    <t>Сапоги женские Илга</t>
  </si>
  <si>
    <t>Сапоги женские Истра</t>
  </si>
  <si>
    <t>Сапоги женские Комфорт</t>
  </si>
  <si>
    <t>Сапоги женские Лайма</t>
  </si>
  <si>
    <t>Сапоги женские Сиена</t>
  </si>
  <si>
    <t>Сапоги женские Снежана</t>
  </si>
  <si>
    <t>Сапоги женские София с опушкой</t>
  </si>
  <si>
    <t>Сапоги женские Югра</t>
  </si>
  <si>
    <t>Сапоги мужские Алтай</t>
  </si>
  <si>
    <t>Сапоги мужские Витязь</t>
  </si>
  <si>
    <t>Сапоги мужские Неман мех</t>
  </si>
  <si>
    <t>Сапоги мужские Норд</t>
  </si>
  <si>
    <t>Сапоги мужские Север</t>
  </si>
  <si>
    <t>Боты женские Волга</t>
  </si>
  <si>
    <t>Боты мужские Валдай</t>
  </si>
  <si>
    <t>Боты мужские Днепр</t>
  </si>
  <si>
    <t>Галоши детские Балу</t>
  </si>
  <si>
    <t>Галоши детские утепленные Балу</t>
  </si>
  <si>
    <t>Галоши женские Дачные</t>
  </si>
  <si>
    <t>Галоши женские Двина</t>
  </si>
  <si>
    <t>Галоши женские Лаура</t>
  </si>
  <si>
    <t>Галоши женские утепленные Лаура</t>
  </si>
  <si>
    <t>Галоши мужские Дачные</t>
  </si>
  <si>
    <t>Галоши мужские Дунай</t>
  </si>
  <si>
    <t>Галоши мужские Рейн</t>
  </si>
  <si>
    <t>Галоши мужские утепленные Рейн</t>
  </si>
  <si>
    <t>Галоши садовые</t>
  </si>
  <si>
    <t>Галоши утепл. Клетка</t>
  </si>
  <si>
    <t>Галоши утепленные</t>
  </si>
  <si>
    <t>Пантолеты (вьетнамки) женские. Арт. ВЖ-101</t>
  </si>
  <si>
    <t>Пантолеты (вьетнамки) мужские. Арт. ВМ-101</t>
  </si>
  <si>
    <t>Сабо женские</t>
  </si>
  <si>
    <t>Сабо женские утепл. Ока</t>
  </si>
  <si>
    <t>Сабо мужские</t>
  </si>
  <si>
    <t>Сабо мужские утепл. Тобол</t>
  </si>
  <si>
    <t>Сланцы детские Ариэль</t>
  </si>
  <si>
    <t>Сланцы детские Стэп</t>
  </si>
  <si>
    <t>Сланцы детские Флиппер</t>
  </si>
  <si>
    <t>Сланцы женские Амели</t>
  </si>
  <si>
    <t>Сланцы женские Стэп</t>
  </si>
  <si>
    <t>Сланцы мужские Стэп</t>
  </si>
  <si>
    <t>Туфли домашние женские закрытые CX3024</t>
  </si>
  <si>
    <t>Арте</t>
  </si>
  <si>
    <t>Вьетнамки женские</t>
  </si>
  <si>
    <t>Вьетнамки мужские</t>
  </si>
  <si>
    <t>400*330*170 с печатью, профиль Е</t>
  </si>
  <si>
    <t>590*390*280 без печати</t>
  </si>
  <si>
    <t>Старые материалы без цены, Меленки</t>
  </si>
  <si>
    <t>Дублер Полотно ИП + мех 10-8, м</t>
  </si>
  <si>
    <t>Искусственная кожа  , м</t>
  </si>
  <si>
    <t>Мех искуственный с лазерной обработкой (тапки), м</t>
  </si>
  <si>
    <t>Нить монофиламентная, шт</t>
  </si>
  <si>
    <t>Полотно нетканное ПВС-600, м</t>
  </si>
  <si>
    <t xml:space="preserve">   Поролон самоклеющийся</t>
  </si>
  <si>
    <t>Сетка  мягкая, шт</t>
  </si>
  <si>
    <t>Сетка Khaki, м</t>
  </si>
  <si>
    <t>Сетка Len, шт</t>
  </si>
  <si>
    <t>Спанбонд серый узкий</t>
  </si>
  <si>
    <t>Триплер Оксфорд 210 + ППУ+ полотно ИП, м</t>
  </si>
  <si>
    <t>Ткань  "Маринка", м</t>
  </si>
  <si>
    <t>Ткань  B-144-9, м</t>
  </si>
  <si>
    <t>Ткань  L-18 PP3, м</t>
  </si>
  <si>
    <t>Ткань  синтетическая, м</t>
  </si>
  <si>
    <t>Ткань подкладочная, м</t>
  </si>
  <si>
    <t>Шелтер Микро, м</t>
  </si>
  <si>
    <t>Шелтер Софт, м</t>
  </si>
  <si>
    <t>со скл Муром</t>
  </si>
  <si>
    <t>одно и то же</t>
  </si>
  <si>
    <t>Стропорез</t>
  </si>
  <si>
    <t>Ткань Дюспо</t>
  </si>
  <si>
    <t>Алюминий , кг</t>
  </si>
  <si>
    <t>АД1Н, 3,0*1200*3000</t>
  </si>
  <si>
    <t>HU Silverline 20-200 ТР, г/п 2 т.</t>
  </si>
  <si>
    <t>Proline 20-200 ТР, г/п 2 т.</t>
  </si>
  <si>
    <t>Лента упаковочная, м</t>
  </si>
  <si>
    <t>ПЭТ, 15,5*0,89*1250</t>
  </si>
  <si>
    <t>1210*1400 (будо-маты)</t>
  </si>
  <si>
    <t>Нож ленточный, шт</t>
  </si>
  <si>
    <t>30*0,6*10210</t>
  </si>
  <si>
    <t>30*06*5800</t>
  </si>
  <si>
    <t>30*06*8100</t>
  </si>
  <si>
    <t>Пленка для ламинирования листов (THEREMOELECTRIC LAMINATION FILM), м</t>
  </si>
  <si>
    <t>Пленка для нанесения принтов на листы (HEAT TRANSFER PRINTING FILM), м</t>
  </si>
  <si>
    <t>Пленка ПОФ, рул</t>
  </si>
  <si>
    <t>19 мкн 550/1100 мм, 1000 м</t>
  </si>
  <si>
    <t>1800*1000, б/у, 2-й сорт (листовая ЭВА)</t>
  </si>
  <si>
    <t>3М 8104</t>
  </si>
  <si>
    <t>Скрепа, шт</t>
  </si>
  <si>
    <t>ПЭТ 16 сталь</t>
  </si>
  <si>
    <t>Сумка для пазлов, шт</t>
  </si>
  <si>
    <t>33*33*10</t>
  </si>
  <si>
    <t>33*33*19</t>
  </si>
  <si>
    <t>51*51*9</t>
  </si>
  <si>
    <t>Держатель для транспортировочных крепежей 08076</t>
  </si>
  <si>
    <t>Коврик 1000*1000 мм</t>
  </si>
  <si>
    <t>Коврик 1000*1000 мм (08812)</t>
  </si>
  <si>
    <t>Коврик 1000*1000 мм, 17-09766</t>
  </si>
  <si>
    <t>Коврик 1000*1000 мм, 17-12806</t>
  </si>
  <si>
    <t>Коврик 33*33, 3 шт. 16-15509</t>
  </si>
  <si>
    <t>Коврик 33*33, 3шт 16-15508</t>
  </si>
  <si>
    <t>Коврик 33*33, 9 шт, (17-04850)</t>
  </si>
  <si>
    <t>Коврик 33*33, арбуз, яблоко, лайм (17-11103)</t>
  </si>
  <si>
    <t>Коврик 33*33, виноград, абрикос, малина (17-11105)</t>
  </si>
  <si>
    <t>Коврик 33*33, звезда, солнце, луна (17-11101)</t>
  </si>
  <si>
    <t>Коврик 33*33, космонавт, спутник, комета (17-11102)</t>
  </si>
  <si>
    <t>Коврик 33*33, слива, вишня, лимон (17-11104)</t>
  </si>
  <si>
    <t>Коврик 33*33, тарелка, самолет, ракета (17-11100)</t>
  </si>
  <si>
    <t>Коврик 50*50 см (большой пресс)</t>
  </si>
  <si>
    <t>Коврик 50*50 см (малый пресс)</t>
  </si>
  <si>
    <t>Коврик 50*50 см 2 шт 13-12824</t>
  </si>
  <si>
    <t>Коврик 50*50 см, 4 шт. 16-04603</t>
  </si>
  <si>
    <t>Коврик 50*50, 2 шт 16-13394</t>
  </si>
  <si>
    <t>Коврик 50*50, 4 шт</t>
  </si>
  <si>
    <t>Коврик 75*75 см (08596)</t>
  </si>
  <si>
    <t>Коврик 75*75 см, 17-12805</t>
  </si>
  <si>
    <t>набор для вырубки алфавита (английский)</t>
  </si>
  <si>
    <t>набор для вырубки алфавита (русский)</t>
  </si>
  <si>
    <t>набор для вырубки цифр</t>
  </si>
  <si>
    <t>Стелька вьетнамка, р.36 07700</t>
  </si>
  <si>
    <t>Стелька вьетнамка, р.44 07701</t>
  </si>
  <si>
    <t>фигура 3 ежа 16-04560</t>
  </si>
  <si>
    <t>Фигура алфавит 1 22*22*9 (А-З)</t>
  </si>
  <si>
    <t>фигура алфавит 2 22*22*9  (И-П)</t>
  </si>
  <si>
    <t>фигура алфавит 3 22*22*9 (Р-Ч)</t>
  </si>
  <si>
    <t>фигура алфавит 4 22*22*9  (Ш-Я)</t>
  </si>
  <si>
    <t>фигура для вырубки ледянок</t>
  </si>
  <si>
    <t>фигура для вырубки плавательной доски 1 шт. (самодельная)</t>
  </si>
  <si>
    <t>фигура для вырубки плавательной доски 2 ШТ 13-12824</t>
  </si>
  <si>
    <t>фигура для вырубки туристических сидений</t>
  </si>
  <si>
    <t>фигура дом</t>
  </si>
  <si>
    <t>фигура Дом, Квадрат, Ежик, 16-19149</t>
  </si>
  <si>
    <t>фигура ёж</t>
  </si>
  <si>
    <t>фигура звезда</t>
  </si>
  <si>
    <t>фигура клубника</t>
  </si>
  <si>
    <t>фигура машина, самолёт FG 11614</t>
  </si>
  <si>
    <t>фигура петух, утка, пингвин FF 11600</t>
  </si>
  <si>
    <t>фигура ромб</t>
  </si>
  <si>
    <t>фигура рыба</t>
  </si>
  <si>
    <t>фигура самолёт</t>
  </si>
  <si>
    <t>фигура самолёт, рыбка, звезда 16-04562</t>
  </si>
  <si>
    <t>фигура Цветок1 (ромашка)</t>
  </si>
  <si>
    <t>фигура Цветок2 (колокольчик)</t>
  </si>
  <si>
    <t>фигура ягодка, тюльпан, ромашка 16-04561</t>
  </si>
  <si>
    <t>Покрытие напольное</t>
  </si>
  <si>
    <t>со скл листов св ост</t>
  </si>
  <si>
    <t>Склад Листовая эва свободных остатков</t>
  </si>
  <si>
    <t>BOPP, 180*220+30 еврослот (конструктор)</t>
  </si>
  <si>
    <t>BOPP, 200*270+30 еврослот (конструктор)</t>
  </si>
  <si>
    <t>Буквы и цифры</t>
  </si>
  <si>
    <t>Доска для плавания</t>
  </si>
  <si>
    <t>Коврик туристический</t>
  </si>
  <si>
    <t>Ледянка</t>
  </si>
  <si>
    <t>Мягкий конструктор "Машина"</t>
  </si>
  <si>
    <t>Мягкий конструктор "Пингвин"</t>
  </si>
  <si>
    <t>Мягкий конструктор "Птица"</t>
  </si>
  <si>
    <t>Мягкий конструктор "Самолет"</t>
  </si>
  <si>
    <t>Мягкий конструктор "Утка"</t>
  </si>
  <si>
    <t>Наколенники вкладные</t>
  </si>
  <si>
    <t>Сиденье туристическое</t>
  </si>
  <si>
    <t>Товары на складах Муром</t>
  </si>
  <si>
    <t>4 мм</t>
  </si>
  <si>
    <t>Верхний ролик протяжки стропы, шт</t>
  </si>
  <si>
    <t>Весы, шт</t>
  </si>
  <si>
    <t>DBll-150(E)</t>
  </si>
  <si>
    <t>Винилискожа, м</t>
  </si>
  <si>
    <t>18WF3-021 M6*8/GP5</t>
  </si>
  <si>
    <t>37Т2-204//GC2603</t>
  </si>
  <si>
    <t>37Т4-414//GC2603</t>
  </si>
  <si>
    <t>GB70-85/GP5-I-II-III</t>
  </si>
  <si>
    <t>Иглодержателя</t>
  </si>
  <si>
    <t>в ассортименте</t>
  </si>
  <si>
    <t>Губка для резаков, шт</t>
  </si>
  <si>
    <t>Двуокись углерода газообразная, шт</t>
  </si>
  <si>
    <t>Диск, шт</t>
  </si>
  <si>
    <t>Двигателя ткани</t>
  </si>
  <si>
    <t>Фрикционный</t>
  </si>
  <si>
    <t>Дублер Дюспа + ППУ, м</t>
  </si>
  <si>
    <t>Дублер Махра + ППУ, м</t>
  </si>
  <si>
    <t>Дублер на чуни/тапки + ППУ, м</t>
  </si>
  <si>
    <t>150D WR PU 300 PRINTING, 3 мм, Зеленый КМФ</t>
  </si>
  <si>
    <t>150D WR PU 300 PRINTING, 5 мм, Зеленый КМФ</t>
  </si>
  <si>
    <t>150D WR PU 300, 5 мм, Бирюзовый</t>
  </si>
  <si>
    <t>150D WR PU 300, 5 мм, розово-красный тростник</t>
  </si>
  <si>
    <t>150D WR PU 300, 5 мм, Сталь</t>
  </si>
  <si>
    <t>150D WR PU 300, Army Creen, Оливковый</t>
  </si>
  <si>
    <t xml:space="preserve">150D WR PU 300, Black, 3 мм, </t>
  </si>
  <si>
    <t>150D WR PU 300, Black, 5 мм, Бордовый</t>
  </si>
  <si>
    <t>150D WR PU 300, Black, 5 мм, Черный</t>
  </si>
  <si>
    <t>150D WR PU 300, Light pink, розово-фиолетовый</t>
  </si>
  <si>
    <t>210D WR PU 300 RIPSTOP, Black, 5 мм, Черный</t>
  </si>
  <si>
    <t>210D WR PU 300 RIPSTOP, Grey, 5 мм, Серый</t>
  </si>
  <si>
    <t>210D WR PU 300, 5 мм, город</t>
  </si>
  <si>
    <t>420D WR PU 800 PRINTING, Navy Blue, Темно-синий</t>
  </si>
  <si>
    <t>420D WR PU 800 PRINTING, №04681, Буква синяя</t>
  </si>
  <si>
    <t>420D WR PU 800, звезды розово-фиолетовые</t>
  </si>
  <si>
    <t>600D WR PU 600 RIPSTOP, 5 мм, Василек</t>
  </si>
  <si>
    <t>600D WR PU 600 RIPSTOP, 5 мм, Красный пурпур</t>
  </si>
  <si>
    <t>600D WR PU 600 RIPSTOP, Black, 5 мм, Черный</t>
  </si>
  <si>
    <t>Дублер Полотно фольгированное +мех, м</t>
  </si>
  <si>
    <t>Дублер Рулонная ЭВА + мех/флис, м</t>
  </si>
  <si>
    <t>Белый мех</t>
  </si>
  <si>
    <t>Василек флис</t>
  </si>
  <si>
    <t>Клетка крапинка, Красный флис</t>
  </si>
  <si>
    <t>Темно-серый флис</t>
  </si>
  <si>
    <t>Черный мех</t>
  </si>
  <si>
    <t>Черный флис</t>
  </si>
  <si>
    <t>Дублер Сетка 3Д + ППУ , м</t>
  </si>
  <si>
    <t>Дублер Стелька штробельная + флис, м</t>
  </si>
  <si>
    <t>Дублер Сукно + мех, м</t>
  </si>
  <si>
    <t>коричнево-синяя клетка</t>
  </si>
  <si>
    <t>Жесть, лист</t>
  </si>
  <si>
    <t>Игловодитель, шт</t>
  </si>
  <si>
    <t>Иглодержатель, шт</t>
  </si>
  <si>
    <t>0518/02 №130</t>
  </si>
  <si>
    <t>DB*1 №110</t>
  </si>
  <si>
    <t>DC*27 №110</t>
  </si>
  <si>
    <t>DP*17 №130/21</t>
  </si>
  <si>
    <t>DP*17 №160</t>
  </si>
  <si>
    <t>DP*5 №110</t>
  </si>
  <si>
    <t>DP*5 №140/22</t>
  </si>
  <si>
    <t>DV*63 №100</t>
  </si>
  <si>
    <t>Картон стелечный, м2</t>
  </si>
  <si>
    <t>Кислород в балонах, шт</t>
  </si>
  <si>
    <t>Колпачек, шт</t>
  </si>
  <si>
    <t>Комплект/запч, шт</t>
  </si>
  <si>
    <t>Копирный диск, шт</t>
  </si>
  <si>
    <t>Лапка, шт</t>
  </si>
  <si>
    <t>Внешняя</t>
  </si>
  <si>
    <t>Внутренняя</t>
  </si>
  <si>
    <t>Ловитель для пресса, шт</t>
  </si>
  <si>
    <t>Черный, Black</t>
  </si>
  <si>
    <t>Игрушка, Сталь (И-74)</t>
  </si>
  <si>
    <t>Игрушка, Черный (И-81)</t>
  </si>
  <si>
    <t>мутон шиншила</t>
  </si>
  <si>
    <t>16 см, 0223-2116, Черный</t>
  </si>
  <si>
    <t>18 мм, 0223-2118, Синий</t>
  </si>
  <si>
    <t>30 см</t>
  </si>
  <si>
    <t>40 см</t>
  </si>
  <si>
    <t>Направляющая (шв. маш), шт</t>
  </si>
  <si>
    <t>бейки</t>
  </si>
  <si>
    <t>штанги зубьев</t>
  </si>
  <si>
    <t>Насадка для люверсов, шт</t>
  </si>
  <si>
    <t>№03</t>
  </si>
  <si>
    <t>Насос бочковой, шт</t>
  </si>
  <si>
    <t>Нитенаправитель игловодителя, шт</t>
  </si>
  <si>
    <t>22Т2-015//GC6-6/6-6-1</t>
  </si>
  <si>
    <t>Нож дисковый, шт</t>
  </si>
  <si>
    <t>Ножницы, шт</t>
  </si>
  <si>
    <t>портновские, 215 мм</t>
  </si>
  <si>
    <t>Окантователь, шт</t>
  </si>
  <si>
    <t>16 мм</t>
  </si>
  <si>
    <t>18 мм</t>
  </si>
  <si>
    <t>Палец шпуледержателя, шт</t>
  </si>
  <si>
    <t>ПВА-дисперсия, кг</t>
  </si>
  <si>
    <t>Петлитель, шт</t>
  </si>
  <si>
    <t>91-170966-05 PFAFF</t>
  </si>
  <si>
    <t>Пластикат ПВХ, кг</t>
  </si>
  <si>
    <t>Пластина (шв. маш), шт</t>
  </si>
  <si>
    <t>40Т4-404//GC2605 (1.42) Typical (верхняя)</t>
  </si>
  <si>
    <t>игольная</t>
  </si>
  <si>
    <t>игольная В-30</t>
  </si>
  <si>
    <t>Поводок диска двигателя ткани, шт</t>
  </si>
  <si>
    <t>18WF2-009//GP5</t>
  </si>
  <si>
    <t>Подошва лапки, шт</t>
  </si>
  <si>
    <t>Полотно полиэфирное (400), м</t>
  </si>
  <si>
    <t>400/150</t>
  </si>
  <si>
    <t>18WF2-012</t>
  </si>
  <si>
    <t>Регулятор натяжения, шт</t>
  </si>
  <si>
    <t>Рейка зубчатая, шт</t>
  </si>
  <si>
    <t>Ролик, шт</t>
  </si>
  <si>
    <t>Мягкая, Бежевый</t>
  </si>
  <si>
    <t>Сэндвич (3Д), Сиреневый</t>
  </si>
  <si>
    <t>Стропорез, шт</t>
  </si>
  <si>
    <t>902R-3</t>
  </si>
  <si>
    <t>Стяжка груза, шт</t>
  </si>
  <si>
    <t>Тарелка прижимная, шт</t>
  </si>
  <si>
    <t>Бирюзовый</t>
  </si>
  <si>
    <t>бежево-коричневая</t>
  </si>
  <si>
    <t>240Т PU Milky WR, лыжник, серо-салатовый</t>
  </si>
  <si>
    <t>240Т, Персик</t>
  </si>
  <si>
    <t>240Т, Фуксия</t>
  </si>
  <si>
    <t>150D WR PU 300 PRINTING, черный/КМФ квадраты. коричнево-черный</t>
  </si>
  <si>
    <t>210D, Василек</t>
  </si>
  <si>
    <t>600D WR PU 800 PRINTING, Осенний лес, №14</t>
  </si>
  <si>
    <t>Polysilk Stripe, Gold-bordo, Желтый в полоску</t>
  </si>
  <si>
    <t>Триплер Дюспа + ППУ+ спанбонд, м</t>
  </si>
  <si>
    <t>Триплер Мех+ ППУ + Мех, м</t>
  </si>
  <si>
    <t>Триплер на чуни/тапки + ППУ + мех, м</t>
  </si>
  <si>
    <t>150D WR PU 300 PRINTING Зеленый КМФ, 3 мм, Черный мех</t>
  </si>
  <si>
    <t>150D WR PU 300 PRINTING, 5 мм, черный/КМФ квадраты. коричнево-черный</t>
  </si>
  <si>
    <t>150D WR PU 300, 3 мм, Сиреневый мех белый</t>
  </si>
  <si>
    <t>150D WR PU 300, 5 мм, Серый</t>
  </si>
  <si>
    <t>150D WR PU 300, Black, 3 мм, Белый мех</t>
  </si>
  <si>
    <t>150D WR PU 300, Black, 3 мм, Черный мех</t>
  </si>
  <si>
    <t>150D WR PU 300, Coffee, Темно-коричневый</t>
  </si>
  <si>
    <t>150D WR PU 300, Lady pink, Малиновый мех белый</t>
  </si>
  <si>
    <t>150D WR PU 300, Light pink, розово-фиолетовый мех белый</t>
  </si>
  <si>
    <t>150D WR PU 300, Navy Blue, 5 мм, Темно-синий</t>
  </si>
  <si>
    <t>150D WR PU 300, Василек мех белый</t>
  </si>
  <si>
    <t>150D WR PU 300, Коричневая клетка</t>
  </si>
  <si>
    <t>150D WR PU 300, Оливковый белый мех</t>
  </si>
  <si>
    <t>150D WR PU 300, серая клетка</t>
  </si>
  <si>
    <t>150D WR PU 300, серая клетка с розовой полосой</t>
  </si>
  <si>
    <t>150D WR PU 300, фиолетовая клетка</t>
  </si>
  <si>
    <t>150D WR PU 300, фиолетовая клетка 385 мех</t>
  </si>
  <si>
    <t>1680D TWO TONE WR PU 800, Темно-синий мех 385</t>
  </si>
  <si>
    <t>300D WR PU 300, Black, Коричневый</t>
  </si>
  <si>
    <t>300D WR PU 300, Black, Темно-синий</t>
  </si>
  <si>
    <t>300D WR PU 300, Black, Фиолетовый</t>
  </si>
  <si>
    <t>300D WR PU 300, Black, Черный треугольник мех 385</t>
  </si>
  <si>
    <t>420D WR PU 800, Blue, Морской</t>
  </si>
  <si>
    <t>420D WR PU 800, Снежинки</t>
  </si>
  <si>
    <t>600D WR PU 800 PRINTING, Зеленый КМФ</t>
  </si>
  <si>
    <t>840D WR PU 1000 DOBBY, Серый мех белый 385</t>
  </si>
  <si>
    <t>150D WR PU 300 PRINTING, 5 мм, КМФ квадраты корич.черный</t>
  </si>
  <si>
    <t>150D WR PU 300 PRINTING, 5 мм, Коричневая клетка</t>
  </si>
  <si>
    <t>150D WR PU 300 PRINTING, 5 мм, серая клетка</t>
  </si>
  <si>
    <t>150D WR PU 300 PRINTING, 5 мм, фиолетовая клетка</t>
  </si>
  <si>
    <t>150D WR PU 300, 5 мм, Сиреневый</t>
  </si>
  <si>
    <t>150D WR PU 300, 5 мм, Сливки</t>
  </si>
  <si>
    <t>150D WR PU 300, 5 мм, Темно-коричневый</t>
  </si>
  <si>
    <t>150D WR PU 300, 5 мм, Темно-синий</t>
  </si>
  <si>
    <t>150D WR PU 300, 5 мм, Черный</t>
  </si>
  <si>
    <t>210D WR PU 300 DOBBY, 5 мм, Красный</t>
  </si>
  <si>
    <t>300D WR PU 300, 5 мм, Сиреневый</t>
  </si>
  <si>
    <t>300D WR PU 300, 5 мм, Сталь</t>
  </si>
  <si>
    <t>300D WR PU 300, 5 мм, Темно-синий 0318</t>
  </si>
  <si>
    <t>300D WR PU 300, 5 мм, Шоколад</t>
  </si>
  <si>
    <t>420D WR PU 800 PRINTING, 5 мм, Красный</t>
  </si>
  <si>
    <t>420D WR PU 800, 5 мм, Морской</t>
  </si>
  <si>
    <t>600D WR PU 800, 5 мм, город</t>
  </si>
  <si>
    <t>840D WR PU 1000 DOBBY, 7 мм, Серый</t>
  </si>
  <si>
    <t>840D WR PU 1000 DOBBY, 7 мм, Темно-синий</t>
  </si>
  <si>
    <t>Триплер Оксфорд+ ППУ + Флис, м</t>
  </si>
  <si>
    <t>Триплер Полотно фольгированное + ППУ + Полотно ИП, м</t>
  </si>
  <si>
    <t>Триплер Полотно фольгированное + ППУ+ флис, м</t>
  </si>
  <si>
    <t>10 мм, Коричневая клетка</t>
  </si>
  <si>
    <t>10 мм, Серый</t>
  </si>
  <si>
    <t>10 мм, Черный</t>
  </si>
  <si>
    <t>25 мм, Серый</t>
  </si>
  <si>
    <t>3 мм, Серый</t>
  </si>
  <si>
    <t>3 мм, Черный</t>
  </si>
  <si>
    <t>Триплер Ткань Клетка + ППУ + флис, м</t>
  </si>
  <si>
    <t>Триплер Ткань п/э/шерсть+ ППУ + флис, м</t>
  </si>
  <si>
    <t>Триплер Флис + ППУ + Флис, м</t>
  </si>
  <si>
    <t>Челночное устройство, шт</t>
  </si>
  <si>
    <t>330-8/332 кл.С ПОДОЛЬСК</t>
  </si>
  <si>
    <t>HSM-GC2603</t>
  </si>
  <si>
    <t>YZH2-A1 GC6-7</t>
  </si>
  <si>
    <t>Шарик копира, шт</t>
  </si>
  <si>
    <t>Шпульный колпачок, шт</t>
  </si>
  <si>
    <t xml:space="preserve">YZ-BC-DBZ </t>
  </si>
  <si>
    <t>Шпуля, шт</t>
  </si>
  <si>
    <t>52B-84//TW7-652</t>
  </si>
  <si>
    <t>Эксцентрик подъема лапки, шт</t>
  </si>
  <si>
    <t>37Т2-206//GC2603</t>
  </si>
  <si>
    <t>Сапоги детские Томми</t>
  </si>
  <si>
    <t>Сапоги женские Зима</t>
  </si>
  <si>
    <t>Сапоги мужские Коломбо</t>
  </si>
  <si>
    <t>Боты женские Десна</t>
  </si>
  <si>
    <t>Пантолеты (вьетнамки) детские. Арт. ВД-101</t>
  </si>
  <si>
    <t>590*390*220 с печатью (детские сапоги 8 пар)</t>
  </si>
  <si>
    <t>Старые материалы без цены, Муром</t>
  </si>
  <si>
    <t>серый</t>
  </si>
  <si>
    <t>Поршень, шт</t>
  </si>
  <si>
    <t>иглы</t>
  </si>
  <si>
    <t>Дублер Мех + ППУ, с лазерной обработкой (тапки), м</t>
  </si>
  <si>
    <t>Термопласт 0,75 - 0,85 мм, м 2</t>
  </si>
  <si>
    <t>Ткань  Вышитая, м</t>
  </si>
  <si>
    <t>Ткань стеганная, м</t>
  </si>
  <si>
    <t>Ткань х/б цветная, м</t>
  </si>
  <si>
    <t xml:space="preserve">ИТОГО МАТЕРИАЛОВ НА СУММУ </t>
  </si>
  <si>
    <t>Итого материалов:</t>
  </si>
  <si>
    <t>Сэвилен 18% (этиленвинилацетат, ЭВА), кг</t>
  </si>
  <si>
    <t>Сэвилен ES28005 (этиленвинилацетат), кг</t>
  </si>
  <si>
    <t>сэвилен в цвете</t>
  </si>
  <si>
    <t>остальные компоненты (химия)</t>
  </si>
  <si>
    <t xml:space="preserve">химия брак </t>
  </si>
  <si>
    <t>отходы в переработке, кг</t>
  </si>
  <si>
    <t>Сырье БРАК, кг</t>
  </si>
  <si>
    <t>Итого химия:</t>
  </si>
  <si>
    <t>Дублер ЭВА +Сетка 3Д, м ( рулонная)</t>
  </si>
  <si>
    <t>Сетка  серая (Нефтекамск), м</t>
  </si>
  <si>
    <t>Триплер Эва + ППУ + Флис, м (Триплер рулонная это)</t>
  </si>
  <si>
    <t>без цены, по инвентаризации</t>
  </si>
  <si>
    <t>с ингейдж</t>
  </si>
  <si>
    <t>средняя</t>
  </si>
  <si>
    <t>Период: Декабрь 2017 г.</t>
  </si>
  <si>
    <t>DUR-50 (Anti-abration) Противостирающаяся добавка, кг</t>
  </si>
  <si>
    <t>FSQ-13 (Fast Curing Agent) Ускоритель вулканизации, кг</t>
  </si>
  <si>
    <t>G89SE (Absorption) Добавка для уменьшения модуля упругости, кг</t>
  </si>
  <si>
    <t>HRB-70 (Hugh Rebound) Добавка для увеличения модуля упругости, кг</t>
  </si>
  <si>
    <t>Акселератор, кг</t>
  </si>
  <si>
    <t>СБС (SBS)</t>
  </si>
  <si>
    <t>Антипирен, кг</t>
  </si>
  <si>
    <t>FR-720</t>
  </si>
  <si>
    <t>Вистамакс, кг</t>
  </si>
  <si>
    <t>ADC-010</t>
  </si>
  <si>
    <t>ADC-125</t>
  </si>
  <si>
    <t>CELLCOM 3000</t>
  </si>
  <si>
    <t>CELLCOM JTR M</t>
  </si>
  <si>
    <t>CELLCOM OBSH</t>
  </si>
  <si>
    <t>HH7000-2</t>
  </si>
  <si>
    <t>MicroCell ADC PNE-A5</t>
  </si>
  <si>
    <t>Декабромдифенилоксид, кг</t>
  </si>
  <si>
    <t>FR-1210</t>
  </si>
  <si>
    <t>Диспергатор, кг</t>
  </si>
  <si>
    <t>ULTRABLEND 6000</t>
  </si>
  <si>
    <t>Добавка, кг</t>
  </si>
  <si>
    <t>Perkasil Ks 408</t>
  </si>
  <si>
    <t>Технологическая INT 159/4</t>
  </si>
  <si>
    <t>SN 232 хлоропреновый</t>
  </si>
  <si>
    <t>Байпрен 611 хлоропреновый</t>
  </si>
  <si>
    <t>БНКС 18 АМН</t>
  </si>
  <si>
    <t>ГРТ хлоропреновый</t>
  </si>
  <si>
    <t>СБС</t>
  </si>
  <si>
    <t>СКМС-30 АРКПН</t>
  </si>
  <si>
    <t>Левапрен, кг</t>
  </si>
  <si>
    <t>600 HV</t>
  </si>
  <si>
    <t>Магнезия жженая, кг</t>
  </si>
  <si>
    <t>Мексика</t>
  </si>
  <si>
    <t>Масло мягчитель ПН-6Ш, кг</t>
  </si>
  <si>
    <t>Маслонаполненный ингейдж, кг</t>
  </si>
  <si>
    <t>Маслонаполненный СБС, кг</t>
  </si>
  <si>
    <t>М-1 тонкодисперстный</t>
  </si>
  <si>
    <t>LimCard 1T</t>
  </si>
  <si>
    <t>BIPD</t>
  </si>
  <si>
    <t>Retic BIS 40CC</t>
  </si>
  <si>
    <t>Парафин, кг</t>
  </si>
  <si>
    <t>Пищевой П2</t>
  </si>
  <si>
    <t>Паста колеровочная, л</t>
  </si>
  <si>
    <t>Красный 63:1</t>
  </si>
  <si>
    <t>Красный Радуга 14483 (48:3)</t>
  </si>
  <si>
    <t>Пластификатор ДОФ, кг</t>
  </si>
  <si>
    <t>Полиэтилен вторичный, кг</t>
  </si>
  <si>
    <t>Полиэтилен хлорсульфированный, кг</t>
  </si>
  <si>
    <t>ХСПЭ МР</t>
  </si>
  <si>
    <t>Реногран, кг</t>
  </si>
  <si>
    <t>ETU-80</t>
  </si>
  <si>
    <t>Ренопрен, кг</t>
  </si>
  <si>
    <t>Ренофит, кг</t>
  </si>
  <si>
    <t>OCD</t>
  </si>
  <si>
    <t>Сажа белая, кг</t>
  </si>
  <si>
    <t>Newsil 195</t>
  </si>
  <si>
    <t>Смесь, кг</t>
  </si>
  <si>
    <t>Р-5</t>
  </si>
  <si>
    <t>СЭБС (SEBS), кг</t>
  </si>
  <si>
    <t>Глобалпрен</t>
  </si>
  <si>
    <t>Тальк, кг</t>
  </si>
  <si>
    <t>IMERYS H50</t>
  </si>
  <si>
    <t>ММ-10</t>
  </si>
  <si>
    <t>ТрехОкисьСурьмы, кг</t>
  </si>
  <si>
    <t>ТЭП, кг</t>
  </si>
  <si>
    <t>GALLOPRENE GP420-65, Черный</t>
  </si>
  <si>
    <t>изменен от 16.01.18</t>
  </si>
  <si>
    <t>Эластомер хлоропреновый , кг</t>
  </si>
  <si>
    <t>* уменьш по срав с нояб за счет вспенив 7001F на 491 307р., ингейдж 7447- 510тыс</t>
  </si>
  <si>
    <t>ЛИСТОВАЯ Сэвилен Серо-голубой , кг</t>
  </si>
  <si>
    <t>ЭВАРС Сэвилен Лазурный , кг</t>
  </si>
  <si>
    <t>ЭВАРС Сэвилен Серо-зеленый, кг</t>
  </si>
  <si>
    <t>ЭВАРС Сэвилен Серый (графит), кг</t>
  </si>
  <si>
    <t>ЭВАРС Сэвилен Темно - Розовый , кг</t>
  </si>
  <si>
    <t>ЭВАРС Сэвилен Темно-синий, кг</t>
  </si>
  <si>
    <t>ЭВАРС Сэвилен Фиолетовый , кг</t>
  </si>
  <si>
    <t>Блок-контактор, шт</t>
  </si>
  <si>
    <t>для винт.крепления</t>
  </si>
  <si>
    <t>для литьевой</t>
  </si>
  <si>
    <t>Выключатель, шт</t>
  </si>
  <si>
    <t>для переключателя (кнопка)</t>
  </si>
  <si>
    <t>Грибовидные головки, шт</t>
  </si>
  <si>
    <t>А07-А 36-0-44,6-5,3/6,5</t>
  </si>
  <si>
    <t>06 В-2</t>
  </si>
  <si>
    <t>С-ПР31,75-89</t>
  </si>
  <si>
    <t>E107EB18 2/2 H3, G3/4</t>
  </si>
  <si>
    <t>КМИ 18А катушка 24В АС 1НО ИЭК</t>
  </si>
  <si>
    <t>Крепежная основа, шт</t>
  </si>
  <si>
    <t>Лента направляющая, м</t>
  </si>
  <si>
    <t>G41-9.7-2.5(9.5-2.5)</t>
  </si>
  <si>
    <t>Моторное, Лукойл Авангард 15w40</t>
  </si>
  <si>
    <t>F01 50-55-7.8( PA) Разрезное, кольцо</t>
  </si>
  <si>
    <t>Приставка, шт</t>
  </si>
  <si>
    <t>ПКИ-22 доп. контакты 2з+2р ИЭК</t>
  </si>
  <si>
    <t>Rubena B1060Lw</t>
  </si>
  <si>
    <t>В(Б) 17х11 Lp=1180</t>
  </si>
  <si>
    <t>В1150Lw</t>
  </si>
  <si>
    <t>Сепаратор, шт</t>
  </si>
  <si>
    <t>масляный VC50-150</t>
  </si>
  <si>
    <t>Консистентная Grease EP 00/000, 17 кг</t>
  </si>
  <si>
    <t>СКП-14,0-11,0/0,45-220</t>
  </si>
  <si>
    <t>Набор E266, 102934632 (комплект)</t>
  </si>
  <si>
    <t>Поршня, К08-Р 63-52-4</t>
  </si>
  <si>
    <t xml:space="preserve">Штока, S01-Р 46-36/7,4 м </t>
  </si>
  <si>
    <t>Воздушный, 0532140156</t>
  </si>
  <si>
    <t>40-1 DH 5метров</t>
  </si>
  <si>
    <t>Элемент включения, шт</t>
  </si>
  <si>
    <t>С электромагнитом, 220 VAC</t>
  </si>
  <si>
    <t>BC-6-5-NBL</t>
  </si>
  <si>
    <t>со ск Жук прочее</t>
  </si>
  <si>
    <t>со ск Жук прочее+скл материалов</t>
  </si>
  <si>
    <t>со скл материалов</t>
  </si>
  <si>
    <t>со скл Жук прочее</t>
  </si>
  <si>
    <t>14 мм, черно-белый</t>
  </si>
  <si>
    <t>Сапоги мужские Неман</t>
  </si>
  <si>
    <t>Галоши мужские утепл. Енисей</t>
  </si>
  <si>
    <t>Сланцы женские Бабочка</t>
  </si>
  <si>
    <t>142500004//GC6220</t>
  </si>
  <si>
    <t>Дублер ЭВА +Сетка 3Д, м</t>
  </si>
  <si>
    <t>тормозная, 18 WF2-011/GP5</t>
  </si>
  <si>
    <t>Рычаг продвижения ведущего диска, шт</t>
  </si>
  <si>
    <t>18WF3-007//GP5 Typical</t>
  </si>
  <si>
    <t>Стул, шт</t>
  </si>
  <si>
    <t>Тюльпан 450-550, винт.,черный, кож.зам.</t>
  </si>
  <si>
    <t>150D WR PU 300, 10 мм, Малиновый</t>
  </si>
  <si>
    <t>Триплер Эва + ППУ + Флис, м (Триплер рулонная ЭВА это)</t>
  </si>
  <si>
    <t>Коричневая клетка</t>
  </si>
  <si>
    <t>Итого материалов</t>
  </si>
  <si>
    <t>Итого Химии</t>
  </si>
  <si>
    <t>выпуск ноябрь 2015</t>
  </si>
  <si>
    <t>выпуск сент 2016</t>
  </si>
  <si>
    <t>выпуск март 2016</t>
  </si>
  <si>
    <t>средняя по выпуску</t>
  </si>
  <si>
    <t>выпуск нояб 2017</t>
  </si>
  <si>
    <t>выпуск янв 2015!</t>
  </si>
  <si>
    <t>Период: Февраль 2018г.</t>
  </si>
  <si>
    <t>Красный 14170</t>
  </si>
  <si>
    <t>с доп расх</t>
  </si>
  <si>
    <t>Синий вафелька</t>
  </si>
  <si>
    <t>приход от 26.10.16</t>
  </si>
  <si>
    <t>электромагнитный гидравлический Китай EP17E2A01M05</t>
  </si>
  <si>
    <t>Шариковый KOYO, 6308 2RSСМ</t>
  </si>
  <si>
    <t>VISHEY 139L 15E 502 W06300  5kOm 375mm</t>
  </si>
  <si>
    <t>Прутки алюминиевые, кг</t>
  </si>
  <si>
    <t>Ролик полиуретан ( колесо для рохли), шт</t>
  </si>
  <si>
    <t>80*70</t>
  </si>
  <si>
    <t>Поршня, K35-P 35-25-3 m (NBR) 10 бар</t>
  </si>
  <si>
    <t>Поршня, K35-P 50-40-4 m (NBR) 10 бар</t>
  </si>
  <si>
    <t>CS05BN</t>
  </si>
  <si>
    <t>CS05CN</t>
  </si>
  <si>
    <t>нов приход по 130</t>
  </si>
  <si>
    <t>нов приход</t>
  </si>
  <si>
    <t>спросить цены разные оч (21413,14)</t>
  </si>
  <si>
    <t>со скл листовя</t>
  </si>
  <si>
    <t>Бегунок, шт</t>
  </si>
  <si>
    <t>Красный, Галантерейный, Т5</t>
  </si>
  <si>
    <t>Темно-синий, Галантерейный, Т5</t>
  </si>
  <si>
    <t>Молния рулонная, м</t>
  </si>
  <si>
    <t>Василек, витая, Т5</t>
  </si>
  <si>
    <t>Красный, витая, Т5</t>
  </si>
  <si>
    <t>PP, 350*450</t>
  </si>
  <si>
    <t>самоклеющийся</t>
  </si>
  <si>
    <t>темно-серо-белая</t>
  </si>
  <si>
    <t>василек-серая</t>
  </si>
  <si>
    <t>Сапоги женские Аврора с вкладышем ИП</t>
  </si>
  <si>
    <t>со скл муром</t>
  </si>
  <si>
    <t>с раск дуб Муром</t>
  </si>
  <si>
    <t>одно и тоже</t>
  </si>
  <si>
    <t>без цены, оприх</t>
  </si>
  <si>
    <t>Ткань Вышитая, м (Черный)</t>
  </si>
  <si>
    <t>со скл мат д/продажи</t>
  </si>
  <si>
    <t>100*1*8220 мм</t>
  </si>
  <si>
    <t>ЛИСТОВАЯ Сэвилен Фиолетовый , кг</t>
  </si>
  <si>
    <t>Сэвилен Серый, кг</t>
  </si>
  <si>
    <t>Сэвилен Фиолетово - Синий, кг</t>
  </si>
  <si>
    <t>Сэвилен Баклажан, кг</t>
  </si>
  <si>
    <t>150D WR PU 300, 5 мм, Зеленый</t>
  </si>
  <si>
    <t>420D WR PU 800 PRINTING, 5 мм, Розовый КМФ</t>
  </si>
  <si>
    <t>420D WR PU 800 PRINTING, 5 мм, сердечки розово-голубые</t>
  </si>
  <si>
    <t>420D WR PU 800, 5 мм, Сиреневый</t>
  </si>
  <si>
    <t>420D WR PU 800, Точки</t>
  </si>
  <si>
    <t>600D WR PU 800, Black, 5 мм, Черный</t>
  </si>
  <si>
    <t>Темно-синий флис</t>
  </si>
  <si>
    <t>Линейка магнитная, шт</t>
  </si>
  <si>
    <t>G20</t>
  </si>
  <si>
    <t>MG20L</t>
  </si>
  <si>
    <t>Ограничитель, шт</t>
  </si>
  <si>
    <t>6440 Роликовый</t>
  </si>
  <si>
    <t>37Т2-202//GC2603</t>
  </si>
  <si>
    <t>Мягкая, Желтый</t>
  </si>
  <si>
    <t>Термопласт, м2</t>
  </si>
  <si>
    <t>лист 1*1,5 м</t>
  </si>
  <si>
    <t>150D WR PU 300 PRINTING, черный/КМФ квадраты. коричнево-черный, #60</t>
  </si>
  <si>
    <t>150D WR PU 300, Бирюзовый мех белый</t>
  </si>
  <si>
    <t>210D WR PU 300 DOBBY, Blue, Голубой</t>
  </si>
  <si>
    <t>400D WR PU 300 DOBBY, 5 мм, Темно-синий</t>
  </si>
  <si>
    <t>420D WR PU 800 PRINTING, 5 мм, Сиреневый</t>
  </si>
  <si>
    <t>Триплер Эва + ППУ + Флис, м</t>
  </si>
  <si>
    <t>Товары на складах в Муроме (7 складов), в Меленках (4 склада)</t>
  </si>
  <si>
    <t>проверить</t>
  </si>
  <si>
    <t>Дублер ЭВА +Сетка 3Д, м (рулонная)</t>
  </si>
  <si>
    <t>цена с 2014г</t>
  </si>
  <si>
    <t>Период: Март 2018г.</t>
  </si>
  <si>
    <t>Красный 170 , Versal F2RKD</t>
  </si>
  <si>
    <t>N-220</t>
  </si>
  <si>
    <t>Итого:</t>
  </si>
  <si>
    <t>со скл запч</t>
  </si>
  <si>
    <t>ВЦ 14-46-4 с эл/дв.4/1500 270 гр., прав.вращ.</t>
  </si>
  <si>
    <t xml:space="preserve">предохранительный D100/3 G3/8 6-12 </t>
  </si>
  <si>
    <t>среднее со скл мат</t>
  </si>
  <si>
    <t>Круг бронзовый , кг</t>
  </si>
  <si>
    <t>d 80мм (40Х)</t>
  </si>
  <si>
    <t>Лист 30мм, кг</t>
  </si>
  <si>
    <t>Д16Т, 1200*900</t>
  </si>
  <si>
    <t>Прищепка для закрытия отверстия пресс-форм, шт, шт</t>
  </si>
  <si>
    <t>ф12 1/2" BSP  800 90/2</t>
  </si>
  <si>
    <t>Полиуретановая TPU, 8*6</t>
  </si>
  <si>
    <t>Рилсановая, РА 12 8х6</t>
  </si>
  <si>
    <t>Старые материалы без цены запчастей Меленки (Комолов)</t>
  </si>
  <si>
    <t>Преобразователь частоты, шт,
Siemens Micromaster, 440 6SE6440-2UD22-2BA1-2.2/380</t>
  </si>
  <si>
    <t>в том числе:</t>
  </si>
  <si>
    <t>со скл Жук</t>
  </si>
  <si>
    <t>ЛИСТОВАЯ Сэвилен Коричневый, кг</t>
  </si>
  <si>
    <t>ЛИСТОВАЯ Сэвилен Шоколадный , кг</t>
  </si>
  <si>
    <t>20 мм, Василек</t>
  </si>
  <si>
    <t>20 мм, Красный</t>
  </si>
  <si>
    <t>Пленка ПВХ, м2</t>
  </si>
  <si>
    <t>0,10мм*1400мм*38РHR-mc,100 мкр.</t>
  </si>
  <si>
    <t>0,2*0,13*1000 (ТУ 14-4-507-99)</t>
  </si>
  <si>
    <t>Бежевый-св.бежевый</t>
  </si>
  <si>
    <t>Камешки, Фиолетовый</t>
  </si>
  <si>
    <t>туфли детские с закрытым носом</t>
  </si>
  <si>
    <t>туфли детские с открытым носом</t>
  </si>
  <si>
    <t>фер 18</t>
  </si>
  <si>
    <t>после приход</t>
  </si>
  <si>
    <t>по посл цене</t>
  </si>
  <si>
    <t>60*0,60*9000мм</t>
  </si>
  <si>
    <t>по 50 сумок готовой продук.</t>
  </si>
  <si>
    <t xml:space="preserve">Суровая,пл.146 ш 165 см, </t>
  </si>
  <si>
    <t>22Т1-006//GC2605//GC6160</t>
  </si>
  <si>
    <t>40Т2-206//GC2605</t>
  </si>
  <si>
    <t>420D WR PU 800, Морской</t>
  </si>
  <si>
    <t xml:space="preserve"> Бязь пл.146 ш 165 см, Суровая</t>
  </si>
  <si>
    <t>бейки, 40Т4-405//GC2605</t>
  </si>
  <si>
    <t>40Т2-211//GC2605</t>
  </si>
  <si>
    <t>420D WR PU 800, 3 мм, звезды розово-фиолетовые белый мех</t>
  </si>
  <si>
    <t>Триплер Ткань фланель/велюр + ППУ + бязь, м</t>
  </si>
  <si>
    <t>Шайба, шт</t>
  </si>
  <si>
    <t>22Т1-007//GC2605//GC6150</t>
  </si>
  <si>
    <t>со скл мат, нов приход</t>
  </si>
  <si>
    <t>аванс отч</t>
  </si>
  <si>
    <t>с 2015г.</t>
  </si>
  <si>
    <t>нет в стоим</t>
  </si>
  <si>
    <t>Период: Апрель 2018г.</t>
  </si>
  <si>
    <t>Ворота Дорхан, шт</t>
  </si>
  <si>
    <t>2730*2560</t>
  </si>
  <si>
    <t>150D WR PU 300, Черный, Black</t>
  </si>
  <si>
    <t>240D WR PU 1000, Голубой, Blue</t>
  </si>
  <si>
    <t>240D WR PU 1000, Розовый, Pink</t>
  </si>
  <si>
    <t>330T TASLON WR PU 500, Черный, Black</t>
  </si>
  <si>
    <t>420D WR PU 800, Сталь, Dark grey</t>
  </si>
  <si>
    <t>12*70, кл. 12,9 оксид</t>
  </si>
  <si>
    <t>3820*4400</t>
  </si>
  <si>
    <t>предохранительный D100/3 G3/8 6-12</t>
  </si>
  <si>
    <t>8*32, 4 А,</t>
  </si>
  <si>
    <t>Стрела инжектора, шт</t>
  </si>
  <si>
    <t>60 мм</t>
  </si>
  <si>
    <t>Армированная VSL18-12 PVC-DS_10.07.09.00016</t>
  </si>
  <si>
    <t>MG-20L Магнитный</t>
  </si>
  <si>
    <t>лист св ост</t>
  </si>
  <si>
    <t>нов прих</t>
  </si>
  <si>
    <t>со скл Мелен</t>
  </si>
  <si>
    <t>Склад материалов</t>
  </si>
  <si>
    <t>Прозрачный</t>
  </si>
  <si>
    <t>2 мм, Василек</t>
  </si>
  <si>
    <t>Сэндвич (3Д), Светло-серый, № 314</t>
  </si>
  <si>
    <t>Сэндвич (3Д), Синий</t>
  </si>
  <si>
    <t>60 г/м ш.0.03 м, Красный</t>
  </si>
  <si>
    <t>150D WR PU 300 PRINTING, Зеленый КМФ, №04670</t>
  </si>
  <si>
    <t>400D WR PU 300 DOBBY, Морской, Blue</t>
  </si>
  <si>
    <t>185T PRINT FIGURI, Голубой</t>
  </si>
  <si>
    <t>185T PRINT FIGURI, морская волна</t>
  </si>
  <si>
    <t>185T PRINT FIGURI, Розовый</t>
  </si>
  <si>
    <t>Голубой</t>
  </si>
  <si>
    <t>Хаки</t>
  </si>
  <si>
    <t>Сапоги детские Нори</t>
  </si>
  <si>
    <t>Сапоги мужские Гермес</t>
  </si>
  <si>
    <t>Туфли летние детские  Кроссовки</t>
  </si>
  <si>
    <t>Туфли летние женские  Кроссовки</t>
  </si>
  <si>
    <t>Туфли летние мужские  Кроссовки</t>
  </si>
  <si>
    <t>убрать в апреле</t>
  </si>
  <si>
    <t>?? (возрат Исупов)</t>
  </si>
  <si>
    <t>2530*3060</t>
  </si>
  <si>
    <t>Двигателя ткани, 18WF2-010/GP5</t>
  </si>
  <si>
    <t>Картер , шт</t>
  </si>
  <si>
    <t>22Т9-001А1//GC0303/0303 CX/GC6150, масляный</t>
  </si>
  <si>
    <t>20 мм, А-10, д/кос.бейки</t>
  </si>
  <si>
    <t>18WF2-007//GP5 Typical</t>
  </si>
  <si>
    <t>Сэндвич (3Д), Оранжевый</t>
  </si>
  <si>
    <t>150D WR PU 300, 3 мм, розово-фиолетовый</t>
  </si>
  <si>
    <t>150D WR PU 300, Red, 3 мм, Бордовый белый мех</t>
  </si>
  <si>
    <t>420D WR PU 800 PRINTING, розово-красный тростник</t>
  </si>
  <si>
    <t>HSM-B1H//GC0302/GC6-6/6-6-1</t>
  </si>
  <si>
    <t>2 мм, Василек (50м)</t>
  </si>
  <si>
    <t>2 мм, Оранжевый  (50м)</t>
  </si>
  <si>
    <t>ЛИСТОВАЯ Сэвилен Светло-Кремовый , кг</t>
  </si>
  <si>
    <t>ЛИСТОВАЯ Сэвилен Топленое молоко , кг</t>
  </si>
  <si>
    <t>сред с ингейдж</t>
  </si>
  <si>
    <t>март 18г. ингейдж</t>
  </si>
  <si>
    <t xml:space="preserve">март 18г.    </t>
  </si>
  <si>
    <t>Гидроксид магния , кг</t>
  </si>
  <si>
    <t>Фрамитекс 03-97</t>
  </si>
  <si>
    <t>Период: Май 2018г.</t>
  </si>
  <si>
    <t>среднее</t>
  </si>
  <si>
    <t>Кондиционер, шт</t>
  </si>
  <si>
    <t>Ballu ВРАС-09 СМ мобильный</t>
  </si>
  <si>
    <t>Цанговый угловой, 03.255.5 ,4 мм, М6*1</t>
  </si>
  <si>
    <t>Хромированный пруток, шт</t>
  </si>
  <si>
    <t>CK45 D80 (2000mm)</t>
  </si>
  <si>
    <t>гермес со скл мат</t>
  </si>
  <si>
    <t>2 мм, Оранжевый</t>
  </si>
  <si>
    <t>60 г/м ш.0.03 м, Синий</t>
  </si>
  <si>
    <t>MIA romb , margarita</t>
  </si>
  <si>
    <t>MIA romb , pina colada</t>
  </si>
  <si>
    <t>СНЕСК, Beige, Бежевый</t>
  </si>
  <si>
    <t>СНЕСК, Grey, Серый</t>
  </si>
  <si>
    <t>СНЕСК, Plain Beige, Бежевый ( на стельку)</t>
  </si>
  <si>
    <t>СНЕСК, Plain Grey, Серый ( на стельку)</t>
  </si>
  <si>
    <t>Сабо детские Тим</t>
  </si>
  <si>
    <t>390*260*100 без печати (дет. тапки АШАН)</t>
  </si>
  <si>
    <t>приход нов от 30.05.18</t>
  </si>
  <si>
    <t>Коврик 1000*1000 мм, 18-06584</t>
  </si>
  <si>
    <t>со скл св ост</t>
  </si>
  <si>
    <t>из Жука</t>
  </si>
  <si>
    <t>Сэвилен Изумрудный, кг</t>
  </si>
  <si>
    <t>Сэвилен Дымчато - Серый, кг</t>
  </si>
  <si>
    <t>выпуск апр 2018</t>
  </si>
  <si>
    <t>с ингейдж янв 2018</t>
  </si>
  <si>
    <t>с ингейдж сред</t>
  </si>
  <si>
    <t>с ингейдж апр 2018</t>
  </si>
  <si>
    <t>16 мм, KHF12 5/8</t>
  </si>
  <si>
    <t>Сталь резачная, м</t>
  </si>
  <si>
    <t>600D WR PU 800, 5 мм, Зеленый КМФ</t>
  </si>
  <si>
    <t>Триплер Ткань п/э+ппу+п/э, м</t>
  </si>
  <si>
    <t>Итого химии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</si>
</sst>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0.000"/>
    <numFmt numFmtId="165" formatCode="#,##0.000"/>
    <numFmt numFmtId="166" formatCode="0000"/>
    <numFmt numFmtId="167" formatCode="000"/>
    <numFmt numFmtId="168" formatCode="0.000;[Red]\-0.000"/>
    <numFmt numFmtId="169" formatCode="#,##0.000;[Red]\-#,##0.000"/>
    <numFmt numFmtId="170" formatCode="_(* #,##0.00_);_(* \(#,##0.00\);_(* &quot;-&quot;??_);_(@_)"/>
    <numFmt numFmtId="171" formatCode="#,##0.00_р_."/>
    <numFmt numFmtId="172" formatCode="#,##0.00;[Red]\-#,##0.00"/>
    <numFmt numFmtId="173" formatCode="_-* #,##0.000\ _₽_-;\-* #,##0.000\ _₽_-;_-* &quot;-&quot;??\ _₽_-;_-@_-"/>
    <numFmt numFmtId="174" formatCode="_-* #,##0.000\ _₽_-;\-* #,##0.000\ _₽_-;_-* &quot;-&quot;???\ _₽_-;_-@_-"/>
    <numFmt numFmtId="175" formatCode="0.00;[Red]\-0.00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  <charset val="204"/>
    </font>
    <font>
      <b/>
      <sz val="14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name val="Arial"/>
      <family val="2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color indexed="59"/>
      <name val="Arial"/>
      <family val="2"/>
      <charset val="204"/>
    </font>
    <font>
      <sz val="9"/>
      <color theme="1"/>
      <name val="Calibri"/>
      <family val="2"/>
      <scheme val="minor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59"/>
      <name val="Arial"/>
      <family val="2"/>
    </font>
    <font>
      <b/>
      <sz val="12"/>
      <name val="Arial"/>
      <family val="2"/>
      <charset val="204"/>
    </font>
    <font>
      <sz val="8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b/>
      <sz val="11"/>
      <name val="Calibri"/>
      <family val="2"/>
      <charset val="204"/>
    </font>
    <font>
      <b/>
      <sz val="8"/>
      <color theme="2" tint="-0.74999237037263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b/>
      <sz val="1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2" tint="-9.9978637043366805E-2"/>
      <name val="Arial"/>
      <family val="2"/>
      <charset val="204"/>
    </font>
    <font>
      <b/>
      <sz val="8"/>
      <color indexed="2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color theme="2" tint="-0.74999237037263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Arial"/>
    </font>
    <font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  <charset val="204"/>
    </font>
    <font>
      <b/>
      <sz val="10"/>
      <color indexed="59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64"/>
      </left>
      <right style="thin">
        <color theme="2" tint="-9.9948118533890809E-2"/>
      </right>
      <top style="thin">
        <color indexed="64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indexed="64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indexed="64"/>
      </right>
      <top style="thin">
        <color indexed="64"/>
      </top>
      <bottom style="thin">
        <color theme="2" tint="-9.9948118533890809E-2"/>
      </bottom>
      <diagonal/>
    </border>
    <border>
      <left style="thin">
        <color theme="2" tint="-0.24994659260841701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0.2499465926084170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 style="thin">
        <color theme="2" tint="-9.9948118533890809E-2"/>
      </right>
      <top style="thin">
        <color theme="2" tint="-9.9948118533890809E-2"/>
      </top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indexed="64"/>
      </bottom>
      <diagonal/>
    </border>
    <border>
      <left style="thin">
        <color indexed="26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indexed="26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26"/>
      </left>
      <right style="thin">
        <color theme="2" tint="-9.9948118533890809E-2"/>
      </right>
      <top style="thin">
        <color indexed="64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indexed="26"/>
      </right>
      <top style="thin">
        <color indexed="64"/>
      </top>
      <bottom style="thin">
        <color theme="2" tint="-9.9948118533890809E-2"/>
      </bottom>
      <diagonal/>
    </border>
    <border>
      <left style="thin">
        <color indexed="26"/>
      </left>
      <right style="thin">
        <color theme="2" tint="-9.9948118533890809E-2"/>
      </right>
      <top style="thin">
        <color theme="2" tint="-9.9948118533890809E-2"/>
      </top>
      <bottom style="thin">
        <color indexed="26"/>
      </bottom>
      <diagonal/>
    </border>
    <border>
      <left style="thin">
        <color theme="2" tint="-9.9948118533890809E-2"/>
      </left>
      <right style="thin">
        <color indexed="26"/>
      </right>
      <top style="thin">
        <color theme="2" tint="-9.9948118533890809E-2"/>
      </top>
      <bottom style="thin">
        <color indexed="26"/>
      </bottom>
      <diagonal/>
    </border>
    <border>
      <left style="thin">
        <color indexed="26"/>
      </left>
      <right style="thin">
        <color theme="2" tint="-9.9948118533890809E-2"/>
      </right>
      <top style="thin">
        <color theme="2" tint="-9.9948118533890809E-2"/>
      </top>
      <bottom style="thin">
        <color indexed="64"/>
      </bottom>
      <diagonal/>
    </border>
    <border>
      <left style="thin">
        <color theme="2" tint="-9.9948118533890809E-2"/>
      </left>
      <right style="thin">
        <color indexed="26"/>
      </right>
      <top style="thin">
        <color theme="2" tint="-9.9948118533890809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indexed="64"/>
      </left>
      <right style="thin">
        <color theme="2" tint="-9.9948118533890809E-2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indexed="64"/>
      </top>
      <bottom style="thin">
        <color theme="5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-0.24994659260841701"/>
      </left>
      <right style="medium">
        <color indexed="64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theme="5" tint="-0.24994659260841701"/>
      </left>
      <right style="thin">
        <color indexed="64"/>
      </right>
      <top style="thin">
        <color theme="5" tint="-0.24994659260841701"/>
      </top>
      <bottom style="thin">
        <color theme="5" tint="-0.24994659260841701"/>
      </bottom>
      <diagonal/>
    </border>
  </borders>
  <cellStyleXfs count="2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33" fillId="0" borderId="0"/>
    <xf numFmtId="0" fontId="38" fillId="0" borderId="0"/>
    <xf numFmtId="170" fontId="38" fillId="0" borderId="0" applyFont="0" applyFill="0" applyBorder="0" applyAlignment="0" applyProtection="0"/>
    <xf numFmtId="0" fontId="33" fillId="0" borderId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0" fontId="54" fillId="0" borderId="0"/>
    <xf numFmtId="0" fontId="7" fillId="0" borderId="0"/>
    <xf numFmtId="0" fontId="26" fillId="0" borderId="0"/>
    <xf numFmtId="0" fontId="54" fillId="0" borderId="0"/>
    <xf numFmtId="0" fontId="26" fillId="0" borderId="0"/>
    <xf numFmtId="0" fontId="7" fillId="0" borderId="0"/>
  </cellStyleXfs>
  <cellXfs count="584">
    <xf numFmtId="0" fontId="0" fillId="0" borderId="0" xfId="0"/>
    <xf numFmtId="0" fontId="2" fillId="2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left" vertical="top" wrapText="1"/>
    </xf>
    <xf numFmtId="0" fontId="6" fillId="3" borderId="1" xfId="0" applyNumberFormat="1" applyFont="1" applyFill="1" applyBorder="1" applyAlignment="1">
      <alignment horizontal="center" vertical="top" wrapText="1"/>
    </xf>
    <xf numFmtId="0" fontId="8" fillId="3" borderId="1" xfId="0" applyNumberFormat="1" applyFont="1" applyFill="1" applyBorder="1" applyAlignment="1">
      <alignment horizontal="left" vertical="top" wrapText="1"/>
    </xf>
    <xf numFmtId="0" fontId="8" fillId="2" borderId="2" xfId="1" applyNumberFormat="1" applyFont="1" applyFill="1" applyBorder="1" applyAlignment="1">
      <alignment horizontal="left" vertical="center" wrapText="1"/>
    </xf>
    <xf numFmtId="0" fontId="9" fillId="2" borderId="2" xfId="1" applyNumberFormat="1" applyFont="1" applyFill="1" applyBorder="1" applyAlignment="1">
      <alignment horizontal="left" vertical="center" wrapText="1"/>
    </xf>
    <xf numFmtId="43" fontId="6" fillId="2" borderId="2" xfId="21" applyFont="1" applyFill="1" applyBorder="1" applyAlignment="1">
      <alignment horizontal="center" vertical="center" wrapText="1"/>
    </xf>
    <xf numFmtId="43" fontId="11" fillId="2" borderId="2" xfId="2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right"/>
    </xf>
    <xf numFmtId="4" fontId="13" fillId="4" borderId="1" xfId="0" applyNumberFormat="1" applyFont="1" applyFill="1" applyBorder="1"/>
    <xf numFmtId="0" fontId="15" fillId="2" borderId="2" xfId="2" applyNumberFormat="1" applyFont="1" applyFill="1" applyBorder="1" applyAlignment="1">
      <alignment horizontal="left" vertical="top" wrapText="1"/>
    </xf>
    <xf numFmtId="0" fontId="16" fillId="2" borderId="2" xfId="2" applyNumberFormat="1" applyFont="1" applyFill="1" applyBorder="1" applyAlignment="1">
      <alignment horizontal="left" vertical="top" wrapText="1"/>
    </xf>
    <xf numFmtId="43" fontId="3" fillId="0" borderId="0" xfId="21" applyFont="1" applyAlignment="1">
      <alignment horizontal="center"/>
    </xf>
    <xf numFmtId="43" fontId="6" fillId="3" borderId="1" xfId="21" applyFont="1" applyFill="1" applyBorder="1" applyAlignment="1">
      <alignment horizontal="center" vertical="top" wrapText="1"/>
    </xf>
    <xf numFmtId="43" fontId="10" fillId="2" borderId="2" xfId="21" applyFont="1" applyFill="1" applyBorder="1" applyAlignment="1">
      <alignment horizontal="center" vertical="center" wrapText="1"/>
    </xf>
    <xf numFmtId="43" fontId="13" fillId="4" borderId="1" xfId="21" applyFont="1" applyFill="1" applyBorder="1"/>
    <xf numFmtId="43" fontId="14" fillId="4" borderId="1" xfId="21" applyFont="1" applyFill="1" applyBorder="1"/>
    <xf numFmtId="43" fontId="12" fillId="0" borderId="0" xfId="21" applyFont="1"/>
    <xf numFmtId="0" fontId="17" fillId="3" borderId="1" xfId="3" applyFont="1" applyFill="1" applyBorder="1" applyAlignment="1">
      <alignment horizontal="left"/>
    </xf>
    <xf numFmtId="0" fontId="18" fillId="5" borderId="1" xfId="4" applyNumberFormat="1" applyFont="1" applyFill="1" applyBorder="1" applyAlignment="1">
      <alignment horizontal="left" vertical="top" wrapText="1"/>
    </xf>
    <xf numFmtId="0" fontId="13" fillId="4" borderId="1" xfId="4" applyNumberFormat="1" applyFont="1" applyFill="1" applyBorder="1" applyAlignment="1">
      <alignment horizontal="right" vertical="top" wrapText="1"/>
    </xf>
    <xf numFmtId="4" fontId="13" fillId="4" borderId="1" xfId="4" applyNumberFormat="1" applyFont="1" applyFill="1" applyBorder="1" applyAlignment="1">
      <alignment horizontal="right" vertical="top" wrapText="1"/>
    </xf>
    <xf numFmtId="0" fontId="20" fillId="4" borderId="1" xfId="3" applyFont="1" applyFill="1" applyBorder="1" applyAlignment="1">
      <alignment horizontal="right"/>
    </xf>
    <xf numFmtId="0" fontId="15" fillId="2" borderId="1" xfId="2" applyNumberFormat="1" applyFont="1" applyFill="1" applyBorder="1" applyAlignment="1">
      <alignment horizontal="left" vertical="top" wrapText="1" indent="1"/>
    </xf>
    <xf numFmtId="0" fontId="16" fillId="2" borderId="1" xfId="2" applyNumberFormat="1" applyFont="1" applyFill="1" applyBorder="1" applyAlignment="1">
      <alignment horizontal="left" vertical="top" wrapText="1" indent="2"/>
    </xf>
    <xf numFmtId="166" fontId="16" fillId="2" borderId="1" xfId="2" applyNumberFormat="1" applyFont="1" applyFill="1" applyBorder="1" applyAlignment="1">
      <alignment horizontal="left" vertical="top" wrapText="1" indent="2"/>
    </xf>
    <xf numFmtId="1" fontId="16" fillId="2" borderId="1" xfId="2" applyNumberFormat="1" applyFont="1" applyFill="1" applyBorder="1" applyAlignment="1">
      <alignment horizontal="left" vertical="top" wrapText="1" indent="2"/>
    </xf>
    <xf numFmtId="0" fontId="17" fillId="3" borderId="3" xfId="3" applyFont="1" applyFill="1" applyBorder="1" applyAlignment="1">
      <alignment horizontal="left"/>
    </xf>
    <xf numFmtId="0" fontId="6" fillId="3" borderId="3" xfId="0" applyNumberFormat="1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right"/>
    </xf>
    <xf numFmtId="43" fontId="13" fillId="4" borderId="4" xfId="21" applyFont="1" applyFill="1" applyBorder="1"/>
    <xf numFmtId="0" fontId="15" fillId="2" borderId="5" xfId="2" applyNumberFormat="1" applyFont="1" applyFill="1" applyBorder="1" applyAlignment="1">
      <alignment horizontal="left" vertical="top" wrapText="1" indent="1"/>
    </xf>
    <xf numFmtId="164" fontId="15" fillId="2" borderId="5" xfId="2" applyNumberFormat="1" applyFont="1" applyFill="1" applyBorder="1" applyAlignment="1">
      <alignment horizontal="right" vertical="top" wrapText="1"/>
    </xf>
    <xf numFmtId="0" fontId="16" fillId="2" borderId="5" xfId="2" applyNumberFormat="1" applyFont="1" applyFill="1" applyBorder="1" applyAlignment="1">
      <alignment horizontal="left" vertical="top" wrapText="1" indent="2"/>
    </xf>
    <xf numFmtId="164" fontId="16" fillId="2" borderId="5" xfId="2" applyNumberFormat="1" applyFont="1" applyFill="1" applyBorder="1" applyAlignment="1">
      <alignment horizontal="right" vertical="top" wrapText="1"/>
    </xf>
    <xf numFmtId="165" fontId="15" fillId="2" borderId="5" xfId="2" applyNumberFormat="1" applyFont="1" applyFill="1" applyBorder="1" applyAlignment="1">
      <alignment horizontal="right" vertical="top" wrapText="1"/>
    </xf>
    <xf numFmtId="165" fontId="16" fillId="2" borderId="5" xfId="2" applyNumberFormat="1" applyFont="1" applyFill="1" applyBorder="1" applyAlignment="1">
      <alignment horizontal="right" vertical="top" wrapText="1"/>
    </xf>
    <xf numFmtId="43" fontId="18" fillId="5" borderId="1" xfId="21" applyFont="1" applyFill="1" applyBorder="1" applyAlignment="1">
      <alignment horizontal="left" vertical="top" wrapText="1"/>
    </xf>
    <xf numFmtId="43" fontId="19" fillId="5" borderId="1" xfId="21" applyFont="1" applyFill="1" applyBorder="1" applyAlignment="1">
      <alignment horizontal="right" vertical="top" wrapText="1"/>
    </xf>
    <xf numFmtId="43" fontId="6" fillId="2" borderId="5" xfId="21" applyFont="1" applyFill="1" applyBorder="1" applyAlignment="1">
      <alignment horizontal="left" vertical="top" wrapText="1" indent="1"/>
    </xf>
    <xf numFmtId="0" fontId="21" fillId="0" borderId="0" xfId="0" applyFont="1"/>
    <xf numFmtId="43" fontId="21" fillId="0" borderId="0" xfId="21" applyFont="1"/>
    <xf numFmtId="43" fontId="6" fillId="6" borderId="5" xfId="21" applyFont="1" applyFill="1" applyBorder="1" applyAlignment="1">
      <alignment horizontal="left" vertical="top" wrapText="1" indent="1"/>
    </xf>
    <xf numFmtId="4" fontId="7" fillId="3" borderId="1" xfId="3" applyNumberFormat="1" applyFill="1" applyBorder="1" applyAlignment="1">
      <alignment horizontal="left"/>
    </xf>
    <xf numFmtId="0" fontId="0" fillId="3" borderId="1" xfId="0" applyFill="1" applyBorder="1"/>
    <xf numFmtId="4" fontId="7" fillId="3" borderId="3" xfId="3" applyNumberFormat="1" applyFill="1" applyBorder="1" applyAlignment="1">
      <alignment horizontal="left"/>
    </xf>
    <xf numFmtId="43" fontId="0" fillId="3" borderId="1" xfId="21" applyFont="1" applyFill="1" applyBorder="1"/>
    <xf numFmtId="43" fontId="16" fillId="2" borderId="5" xfId="21" applyFont="1" applyFill="1" applyBorder="1" applyAlignment="1">
      <alignment horizontal="right" vertical="top" wrapText="1"/>
    </xf>
    <xf numFmtId="43" fontId="16" fillId="6" borderId="5" xfId="21" applyFont="1" applyFill="1" applyBorder="1" applyAlignment="1">
      <alignment horizontal="right" vertical="top" wrapText="1"/>
    </xf>
    <xf numFmtId="0" fontId="8" fillId="2" borderId="5" xfId="2" applyNumberFormat="1" applyFont="1" applyFill="1" applyBorder="1" applyAlignment="1">
      <alignment horizontal="left" vertical="top" wrapText="1" indent="2"/>
    </xf>
    <xf numFmtId="164" fontId="8" fillId="2" borderId="5" xfId="2" applyNumberFormat="1" applyFont="1" applyFill="1" applyBorder="1" applyAlignment="1">
      <alignment horizontal="right" vertical="top" wrapText="1"/>
    </xf>
    <xf numFmtId="0" fontId="0" fillId="3" borderId="3" xfId="0" applyFill="1" applyBorder="1"/>
    <xf numFmtId="43" fontId="12" fillId="0" borderId="5" xfId="21" applyFont="1" applyBorder="1"/>
    <xf numFmtId="0" fontId="3" fillId="4" borderId="0" xfId="0" applyFont="1" applyFill="1" applyAlignment="1">
      <alignment horizontal="right"/>
    </xf>
    <xf numFmtId="1" fontId="16" fillId="2" borderId="5" xfId="2" applyNumberFormat="1" applyFont="1" applyFill="1" applyBorder="1" applyAlignment="1">
      <alignment horizontal="left" vertical="top" wrapText="1" indent="2"/>
    </xf>
    <xf numFmtId="166" fontId="16" fillId="2" borderId="5" xfId="2" applyNumberFormat="1" applyFont="1" applyFill="1" applyBorder="1" applyAlignment="1">
      <alignment horizontal="left" vertical="top" wrapText="1" indent="2"/>
    </xf>
    <xf numFmtId="167" fontId="16" fillId="2" borderId="5" xfId="2" applyNumberFormat="1" applyFont="1" applyFill="1" applyBorder="1" applyAlignment="1">
      <alignment horizontal="left" vertical="top" wrapText="1" indent="2"/>
    </xf>
    <xf numFmtId="4" fontId="3" fillId="0" borderId="0" xfId="0" applyNumberFormat="1" applyFont="1" applyAlignment="1">
      <alignment horizontal="center"/>
    </xf>
    <xf numFmtId="4" fontId="3" fillId="6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4" borderId="0" xfId="0" applyFont="1" applyFill="1" applyAlignment="1">
      <alignment horizontal="center"/>
    </xf>
    <xf numFmtId="4" fontId="16" fillId="4" borderId="6" xfId="6" applyNumberFormat="1" applyFont="1" applyFill="1" applyBorder="1" applyAlignment="1">
      <alignment horizontal="right" vertical="top" wrapText="1"/>
    </xf>
    <xf numFmtId="2" fontId="13" fillId="4" borderId="1" xfId="0" applyNumberFormat="1" applyFont="1" applyFill="1" applyBorder="1"/>
    <xf numFmtId="0" fontId="17" fillId="3" borderId="7" xfId="3" applyFont="1" applyFill="1" applyBorder="1" applyAlignment="1">
      <alignment horizontal="left"/>
    </xf>
    <xf numFmtId="4" fontId="7" fillId="3" borderId="8" xfId="3" applyNumberFormat="1" applyFill="1" applyBorder="1" applyAlignment="1">
      <alignment horizontal="left"/>
    </xf>
    <xf numFmtId="0" fontId="0" fillId="3" borderId="8" xfId="0" applyFill="1" applyBorder="1"/>
    <xf numFmtId="0" fontId="0" fillId="3" borderId="9" xfId="0" applyFill="1" applyBorder="1"/>
    <xf numFmtId="0" fontId="15" fillId="2" borderId="10" xfId="2" applyNumberFormat="1" applyFont="1" applyFill="1" applyBorder="1" applyAlignment="1">
      <alignment horizontal="left" vertical="top" wrapText="1" indent="1"/>
    </xf>
    <xf numFmtId="169" fontId="15" fillId="2" borderId="11" xfId="2" applyNumberFormat="1" applyFont="1" applyFill="1" applyBorder="1" applyAlignment="1">
      <alignment horizontal="right" vertical="top" wrapText="1"/>
    </xf>
    <xf numFmtId="43" fontId="12" fillId="0" borderId="11" xfId="21" applyFont="1" applyBorder="1"/>
    <xf numFmtId="43" fontId="12" fillId="0" borderId="12" xfId="21" applyFont="1" applyBorder="1"/>
    <xf numFmtId="0" fontId="16" fillId="2" borderId="10" xfId="2" applyNumberFormat="1" applyFont="1" applyFill="1" applyBorder="1" applyAlignment="1">
      <alignment horizontal="left" vertical="top" wrapText="1" indent="2"/>
    </xf>
    <xf numFmtId="169" fontId="16" fillId="2" borderId="11" xfId="2" applyNumberFormat="1" applyFont="1" applyFill="1" applyBorder="1" applyAlignment="1">
      <alignment horizontal="right" vertical="top" wrapText="1"/>
    </xf>
    <xf numFmtId="168" fontId="15" fillId="2" borderId="11" xfId="2" applyNumberFormat="1" applyFont="1" applyFill="1" applyBorder="1" applyAlignment="1">
      <alignment horizontal="right" vertical="top" wrapText="1"/>
    </xf>
    <xf numFmtId="168" fontId="16" fillId="2" borderId="11" xfId="2" applyNumberFormat="1" applyFont="1" applyFill="1" applyBorder="1" applyAlignment="1">
      <alignment horizontal="right" vertical="top" wrapText="1"/>
    </xf>
    <xf numFmtId="0" fontId="16" fillId="2" borderId="13" xfId="2" applyNumberFormat="1" applyFont="1" applyFill="1" applyBorder="1" applyAlignment="1">
      <alignment horizontal="left" vertical="top" wrapText="1" indent="2"/>
    </xf>
    <xf numFmtId="0" fontId="15" fillId="2" borderId="13" xfId="2" applyNumberFormat="1" applyFont="1" applyFill="1" applyBorder="1" applyAlignment="1">
      <alignment horizontal="left" vertical="top" wrapText="1" indent="1"/>
    </xf>
    <xf numFmtId="0" fontId="16" fillId="2" borderId="14" xfId="2" applyNumberFormat="1" applyFont="1" applyFill="1" applyBorder="1" applyAlignment="1">
      <alignment horizontal="left" vertical="top" wrapText="1" indent="2"/>
    </xf>
    <xf numFmtId="169" fontId="16" fillId="2" borderId="15" xfId="2" applyNumberFormat="1" applyFont="1" applyFill="1" applyBorder="1" applyAlignment="1">
      <alignment horizontal="right" vertical="top" wrapText="1"/>
    </xf>
    <xf numFmtId="0" fontId="16" fillId="2" borderId="16" xfId="2" applyNumberFormat="1" applyFont="1" applyFill="1" applyBorder="1" applyAlignment="1">
      <alignment horizontal="left" vertical="top" wrapText="1" indent="2"/>
    </xf>
    <xf numFmtId="169" fontId="16" fillId="2" borderId="17" xfId="2" applyNumberFormat="1" applyFont="1" applyFill="1" applyBorder="1" applyAlignment="1">
      <alignment horizontal="right" vertical="top" wrapText="1"/>
    </xf>
    <xf numFmtId="168" fontId="16" fillId="2" borderId="17" xfId="2" applyNumberFormat="1" applyFont="1" applyFill="1" applyBorder="1" applyAlignment="1">
      <alignment horizontal="right" vertical="top" wrapText="1"/>
    </xf>
    <xf numFmtId="0" fontId="15" fillId="2" borderId="18" xfId="2" applyNumberFormat="1" applyFont="1" applyFill="1" applyBorder="1" applyAlignment="1">
      <alignment horizontal="left" vertical="top" wrapText="1" indent="1"/>
    </xf>
    <xf numFmtId="169" fontId="15" fillId="2" borderId="19" xfId="2" applyNumberFormat="1" applyFont="1" applyFill="1" applyBorder="1" applyAlignment="1">
      <alignment horizontal="right" vertical="top" wrapText="1"/>
    </xf>
    <xf numFmtId="0" fontId="15" fillId="2" borderId="16" xfId="2" applyNumberFormat="1" applyFont="1" applyFill="1" applyBorder="1" applyAlignment="1">
      <alignment horizontal="left" vertical="top" wrapText="1" indent="1"/>
    </xf>
    <xf numFmtId="168" fontId="15" fillId="2" borderId="17" xfId="2" applyNumberFormat="1" applyFont="1" applyFill="1" applyBorder="1" applyAlignment="1">
      <alignment horizontal="right" vertical="top" wrapText="1"/>
    </xf>
    <xf numFmtId="169" fontId="15" fillId="2" borderId="17" xfId="2" applyNumberFormat="1" applyFont="1" applyFill="1" applyBorder="1" applyAlignment="1">
      <alignment horizontal="right" vertical="top" wrapText="1"/>
    </xf>
    <xf numFmtId="0" fontId="16" fillId="2" borderId="20" xfId="2" applyNumberFormat="1" applyFont="1" applyFill="1" applyBorder="1" applyAlignment="1">
      <alignment horizontal="left" vertical="top" wrapText="1" indent="2"/>
    </xf>
    <xf numFmtId="168" fontId="16" fillId="2" borderId="21" xfId="2" applyNumberFormat="1" applyFont="1" applyFill="1" applyBorder="1" applyAlignment="1">
      <alignment horizontal="right" vertical="top" wrapText="1"/>
    </xf>
    <xf numFmtId="1" fontId="16" fillId="2" borderId="16" xfId="2" applyNumberFormat="1" applyFont="1" applyFill="1" applyBorder="1" applyAlignment="1">
      <alignment horizontal="left" vertical="top" wrapText="1" indent="2"/>
    </xf>
    <xf numFmtId="169" fontId="16" fillId="2" borderId="21" xfId="2" applyNumberFormat="1" applyFont="1" applyFill="1" applyBorder="1" applyAlignment="1">
      <alignment horizontal="right" vertical="top" wrapText="1"/>
    </xf>
    <xf numFmtId="4" fontId="16" fillId="4" borderId="6" xfId="8" applyNumberFormat="1" applyFont="1" applyFill="1" applyBorder="1" applyAlignment="1">
      <alignment horizontal="right" vertical="top" wrapText="1"/>
    </xf>
    <xf numFmtId="168" fontId="15" fillId="2" borderId="19" xfId="2" applyNumberFormat="1" applyFont="1" applyFill="1" applyBorder="1" applyAlignment="1">
      <alignment horizontal="right" vertical="top" wrapText="1"/>
    </xf>
    <xf numFmtId="0" fontId="15" fillId="2" borderId="6" xfId="3" applyNumberFormat="1" applyFont="1" applyFill="1" applyBorder="1" applyAlignment="1">
      <alignment horizontal="left" vertical="top" wrapText="1" indent="1"/>
    </xf>
    <xf numFmtId="168" fontId="15" fillId="2" borderId="6" xfId="3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170" fontId="13" fillId="4" borderId="1" xfId="21" applyNumberFormat="1" applyFont="1" applyFill="1" applyBorder="1"/>
    <xf numFmtId="0" fontId="15" fillId="2" borderId="16" xfId="3" applyNumberFormat="1" applyFont="1" applyFill="1" applyBorder="1" applyAlignment="1">
      <alignment horizontal="left" vertical="top" wrapText="1" indent="1"/>
    </xf>
    <xf numFmtId="168" fontId="15" fillId="2" borderId="17" xfId="3" applyNumberFormat="1" applyFont="1" applyFill="1" applyBorder="1" applyAlignment="1">
      <alignment horizontal="right" vertical="top" wrapText="1"/>
    </xf>
    <xf numFmtId="0" fontId="16" fillId="2" borderId="16" xfId="3" applyNumberFormat="1" applyFont="1" applyFill="1" applyBorder="1" applyAlignment="1">
      <alignment horizontal="left" vertical="top" wrapText="1" indent="2"/>
    </xf>
    <xf numFmtId="4" fontId="16" fillId="4" borderId="17" xfId="6" applyNumberFormat="1" applyFont="1" applyFill="1" applyBorder="1" applyAlignment="1">
      <alignment horizontal="right" vertical="top" wrapText="1"/>
    </xf>
    <xf numFmtId="168" fontId="16" fillId="2" borderId="17" xfId="3" applyNumberFormat="1" applyFont="1" applyFill="1" applyBorder="1" applyAlignment="1">
      <alignment horizontal="right" vertical="top" wrapText="1"/>
    </xf>
    <xf numFmtId="4" fontId="16" fillId="4" borderId="17" xfId="9" applyNumberFormat="1" applyFont="1" applyFill="1" applyBorder="1" applyAlignment="1">
      <alignment horizontal="right" vertical="top" wrapText="1"/>
    </xf>
    <xf numFmtId="4" fontId="16" fillId="2" borderId="17" xfId="8" applyNumberFormat="1" applyFont="1" applyFill="1" applyBorder="1" applyAlignment="1">
      <alignment horizontal="right" vertical="top" wrapText="1"/>
    </xf>
    <xf numFmtId="0" fontId="16" fillId="2" borderId="22" xfId="3" applyNumberFormat="1" applyFont="1" applyFill="1" applyBorder="1" applyAlignment="1">
      <alignment horizontal="left" vertical="top" wrapText="1" indent="2"/>
    </xf>
    <xf numFmtId="168" fontId="16" fillId="2" borderId="23" xfId="3" applyNumberFormat="1" applyFont="1" applyFill="1" applyBorder="1" applyAlignment="1">
      <alignment horizontal="right" vertical="top" wrapText="1"/>
    </xf>
    <xf numFmtId="0" fontId="18" fillId="2" borderId="1" xfId="0" applyNumberFormat="1" applyFont="1" applyFill="1" applyBorder="1" applyAlignment="1">
      <alignment horizontal="left" vertical="top" wrapText="1" indent="1"/>
    </xf>
    <xf numFmtId="4" fontId="18" fillId="6" borderId="1" xfId="0" applyNumberFormat="1" applyFont="1" applyFill="1" applyBorder="1" applyAlignment="1">
      <alignment horizontal="right" vertical="top" wrapText="1"/>
    </xf>
    <xf numFmtId="4" fontId="18" fillId="8" borderId="1" xfId="0" applyNumberFormat="1" applyFont="1" applyFill="1" applyBorder="1" applyAlignment="1">
      <alignment horizontal="right" vertical="top" wrapText="1"/>
    </xf>
    <xf numFmtId="0" fontId="26" fillId="2" borderId="1" xfId="0" applyNumberFormat="1" applyFont="1" applyFill="1" applyBorder="1" applyAlignment="1">
      <alignment horizontal="left" vertical="top" wrapText="1" indent="1"/>
    </xf>
    <xf numFmtId="0" fontId="27" fillId="0" borderId="1" xfId="0" applyNumberFormat="1" applyFont="1" applyFill="1" applyBorder="1" applyAlignment="1">
      <alignment horizontal="left" vertical="top" wrapText="1"/>
    </xf>
    <xf numFmtId="0" fontId="9" fillId="2" borderId="1" xfId="2" applyNumberFormat="1" applyFont="1" applyFill="1" applyBorder="1" applyAlignment="1">
      <alignment horizontal="left" vertical="top" wrapText="1" indent="1"/>
    </xf>
    <xf numFmtId="0" fontId="15" fillId="9" borderId="1" xfId="3" applyNumberFormat="1" applyFont="1" applyFill="1" applyBorder="1" applyAlignment="1">
      <alignment horizontal="right" vertical="top" wrapText="1" indent="1"/>
    </xf>
    <xf numFmtId="4" fontId="28" fillId="9" borderId="1" xfId="0" applyNumberFormat="1" applyFont="1" applyFill="1" applyBorder="1"/>
    <xf numFmtId="0" fontId="16" fillId="2" borderId="1" xfId="5" applyNumberFormat="1" applyFont="1" applyFill="1" applyBorder="1" applyAlignment="1">
      <alignment horizontal="left" vertical="top" wrapText="1"/>
    </xf>
    <xf numFmtId="0" fontId="15" fillId="0" borderId="1" xfId="7" applyNumberFormat="1" applyFont="1" applyFill="1" applyBorder="1" applyAlignment="1">
      <alignment horizontal="left" vertical="top" wrapText="1" indent="1"/>
    </xf>
    <xf numFmtId="4" fontId="15" fillId="8" borderId="1" xfId="7" applyNumberFormat="1" applyFont="1" applyFill="1" applyBorder="1" applyAlignment="1">
      <alignment horizontal="right" vertical="top" wrapText="1"/>
    </xf>
    <xf numFmtId="0" fontId="16" fillId="0" borderId="1" xfId="7" applyNumberFormat="1" applyFont="1" applyFill="1" applyBorder="1" applyAlignment="1">
      <alignment horizontal="left" vertical="top" wrapText="1" indent="2"/>
    </xf>
    <xf numFmtId="0" fontId="27" fillId="0" borderId="1" xfId="10" applyNumberFormat="1" applyFont="1" applyFill="1" applyBorder="1" applyAlignment="1">
      <alignment horizontal="left" vertical="top" wrapText="1"/>
    </xf>
    <xf numFmtId="0" fontId="16" fillId="2" borderId="1" xfId="11" applyNumberFormat="1" applyFont="1" applyFill="1" applyBorder="1" applyAlignment="1">
      <alignment horizontal="left" vertical="top" wrapText="1" indent="1"/>
    </xf>
    <xf numFmtId="0" fontId="15" fillId="2" borderId="1" xfId="7" applyNumberFormat="1" applyFont="1" applyFill="1" applyBorder="1" applyAlignment="1">
      <alignment horizontal="left" vertical="top" wrapText="1" indent="1"/>
    </xf>
    <xf numFmtId="169" fontId="15" fillId="6" borderId="17" xfId="2" applyNumberFormat="1" applyFont="1" applyFill="1" applyBorder="1" applyAlignment="1">
      <alignment horizontal="right" vertical="top" wrapText="1"/>
    </xf>
    <xf numFmtId="4" fontId="8" fillId="6" borderId="1" xfId="5" applyNumberFormat="1" applyFont="1" applyFill="1" applyBorder="1" applyAlignment="1">
      <alignment horizontal="right" vertical="top" wrapText="1"/>
    </xf>
    <xf numFmtId="4" fontId="27" fillId="6" borderId="1" xfId="10" applyNumberFormat="1" applyFont="1" applyFill="1" applyBorder="1" applyAlignment="1">
      <alignment horizontal="right" vertical="top" wrapText="1"/>
    </xf>
    <xf numFmtId="4" fontId="8" fillId="6" borderId="1" xfId="7" applyNumberFormat="1" applyFont="1" applyFill="1" applyBorder="1" applyAlignment="1">
      <alignment horizontal="right" vertical="top" wrapText="1"/>
    </xf>
    <xf numFmtId="4" fontId="15" fillId="6" borderId="1" xfId="6" applyNumberFormat="1" applyFont="1" applyFill="1" applyBorder="1" applyAlignment="1">
      <alignment horizontal="right" vertical="top" wrapText="1"/>
    </xf>
    <xf numFmtId="4" fontId="16" fillId="10" borderId="6" xfId="8" applyNumberFormat="1" applyFont="1" applyFill="1" applyBorder="1" applyAlignment="1">
      <alignment horizontal="right" vertical="top" wrapText="1"/>
    </xf>
    <xf numFmtId="0" fontId="3" fillId="10" borderId="0" xfId="0" applyFont="1" applyFill="1" applyAlignment="1">
      <alignment horizontal="center"/>
    </xf>
    <xf numFmtId="4" fontId="16" fillId="2" borderId="6" xfId="8" applyNumberFormat="1" applyFont="1" applyFill="1" applyBorder="1" applyAlignment="1">
      <alignment horizontal="right" vertical="top" wrapText="1"/>
    </xf>
    <xf numFmtId="168" fontId="8" fillId="6" borderId="17" xfId="2" applyNumberFormat="1" applyFont="1" applyFill="1" applyBorder="1" applyAlignment="1">
      <alignment horizontal="right" vertical="top" wrapText="1"/>
    </xf>
    <xf numFmtId="4" fontId="15" fillId="6" borderId="1" xfId="7" applyNumberFormat="1" applyFont="1" applyFill="1" applyBorder="1" applyAlignment="1">
      <alignment horizontal="right" vertical="top" wrapText="1"/>
    </xf>
    <xf numFmtId="0" fontId="29" fillId="7" borderId="16" xfId="3" applyNumberFormat="1" applyFont="1" applyFill="1" applyBorder="1" applyAlignment="1">
      <alignment horizontal="left" vertical="top" wrapText="1"/>
    </xf>
    <xf numFmtId="168" fontId="29" fillId="7" borderId="17" xfId="3" applyNumberFormat="1" applyFont="1" applyFill="1" applyBorder="1" applyAlignment="1">
      <alignment horizontal="right" vertical="top" wrapText="1"/>
    </xf>
    <xf numFmtId="0" fontId="29" fillId="7" borderId="18" xfId="3" applyNumberFormat="1" applyFont="1" applyFill="1" applyBorder="1" applyAlignment="1">
      <alignment horizontal="left" vertical="top" wrapText="1"/>
    </xf>
    <xf numFmtId="168" fontId="29" fillId="7" borderId="19" xfId="3" applyNumberFormat="1" applyFont="1" applyFill="1" applyBorder="1" applyAlignment="1">
      <alignment horizontal="right" vertical="top" wrapText="1"/>
    </xf>
    <xf numFmtId="0" fontId="16" fillId="2" borderId="22" xfId="2" applyNumberFormat="1" applyFont="1" applyFill="1" applyBorder="1" applyAlignment="1">
      <alignment horizontal="left" vertical="top" wrapText="1" indent="2"/>
    </xf>
    <xf numFmtId="169" fontId="16" fillId="2" borderId="23" xfId="2" applyNumberFormat="1" applyFont="1" applyFill="1" applyBorder="1" applyAlignment="1">
      <alignment horizontal="right" vertical="top" wrapText="1"/>
    </xf>
    <xf numFmtId="4" fontId="5" fillId="3" borderId="1" xfId="0" applyNumberFormat="1" applyFont="1" applyFill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horizontal="center" vertical="top" wrapText="1"/>
    </xf>
    <xf numFmtId="0" fontId="31" fillId="8" borderId="16" xfId="2" applyNumberFormat="1" applyFont="1" applyFill="1" applyBorder="1" applyAlignment="1">
      <alignment horizontal="left" vertical="top" wrapText="1" indent="1"/>
    </xf>
    <xf numFmtId="169" fontId="31" fillId="8" borderId="17" xfId="2" applyNumberFormat="1" applyFont="1" applyFill="1" applyBorder="1" applyAlignment="1">
      <alignment horizontal="right" vertical="top" wrapText="1"/>
    </xf>
    <xf numFmtId="168" fontId="31" fillId="8" borderId="17" xfId="2" applyNumberFormat="1" applyFont="1" applyFill="1" applyBorder="1" applyAlignment="1">
      <alignment horizontal="right" vertical="top" wrapText="1"/>
    </xf>
    <xf numFmtId="0" fontId="30" fillId="8" borderId="16" xfId="2" applyNumberFormat="1" applyFont="1" applyFill="1" applyBorder="1" applyAlignment="1">
      <alignment horizontal="left" vertical="top" wrapText="1"/>
    </xf>
    <xf numFmtId="168" fontId="30" fillId="8" borderId="17" xfId="2" applyNumberFormat="1" applyFont="1" applyFill="1" applyBorder="1" applyAlignment="1">
      <alignment horizontal="right" vertical="top" wrapText="1"/>
    </xf>
    <xf numFmtId="0" fontId="31" fillId="8" borderId="17" xfId="2" applyNumberFormat="1" applyFont="1" applyFill="1" applyBorder="1" applyAlignment="1">
      <alignment horizontal="right" vertical="top" wrapText="1"/>
    </xf>
    <xf numFmtId="169" fontId="30" fillId="8" borderId="17" xfId="2" applyNumberFormat="1" applyFont="1" applyFill="1" applyBorder="1" applyAlignment="1">
      <alignment horizontal="right" vertical="top" wrapText="1"/>
    </xf>
    <xf numFmtId="1" fontId="31" fillId="8" borderId="16" xfId="2" applyNumberFormat="1" applyFont="1" applyFill="1" applyBorder="1" applyAlignment="1">
      <alignment horizontal="left" vertical="top" wrapText="1" indent="1"/>
    </xf>
    <xf numFmtId="4" fontId="27" fillId="8" borderId="1" xfId="0" applyNumberFormat="1" applyFont="1" applyFill="1" applyBorder="1" applyAlignment="1">
      <alignment horizontal="right" vertical="top" wrapText="1"/>
    </xf>
    <xf numFmtId="0" fontId="7" fillId="0" borderId="1" xfId="0" applyNumberFormat="1" applyFont="1" applyFill="1" applyBorder="1" applyAlignment="1">
      <alignment horizontal="left" vertical="top" wrapText="1" indent="1"/>
    </xf>
    <xf numFmtId="0" fontId="27" fillId="0" borderId="1" xfId="15" applyFont="1" applyFill="1" applyBorder="1" applyAlignment="1">
      <alignment horizontal="left" vertical="top" wrapText="1"/>
    </xf>
    <xf numFmtId="0" fontId="15" fillId="9" borderId="24" xfId="3" applyNumberFormat="1" applyFont="1" applyFill="1" applyBorder="1" applyAlignment="1">
      <alignment horizontal="right" vertical="top" wrapText="1" indent="1"/>
    </xf>
    <xf numFmtId="4" fontId="32" fillId="9" borderId="0" xfId="0" applyNumberFormat="1" applyFont="1" applyFill="1"/>
    <xf numFmtId="0" fontId="27" fillId="0" borderId="1" xfId="7" applyNumberFormat="1" applyFont="1" applyFill="1" applyBorder="1" applyAlignment="1">
      <alignment horizontal="left" vertical="top" wrapText="1"/>
    </xf>
    <xf numFmtId="0" fontId="27" fillId="0" borderId="1" xfId="12" applyNumberFormat="1" applyFont="1" applyFill="1" applyBorder="1" applyAlignment="1">
      <alignment horizontal="left" vertical="top" wrapText="1"/>
    </xf>
    <xf numFmtId="0" fontId="27" fillId="0" borderId="1" xfId="13" applyNumberFormat="1" applyFont="1" applyFill="1" applyBorder="1" applyAlignment="1">
      <alignment horizontal="left" vertical="top" wrapText="1"/>
    </xf>
    <xf numFmtId="4" fontId="27" fillId="8" borderId="1" xfId="13" applyNumberFormat="1" applyFont="1" applyFill="1" applyBorder="1" applyAlignment="1">
      <alignment horizontal="right" vertical="top" wrapText="1"/>
    </xf>
    <xf numFmtId="0" fontId="7" fillId="0" borderId="1" xfId="13" applyNumberFormat="1" applyFont="1" applyFill="1" applyBorder="1" applyAlignment="1">
      <alignment horizontal="left" vertical="top" wrapText="1" indent="1"/>
    </xf>
    <xf numFmtId="0" fontId="16" fillId="0" borderId="1" xfId="13" applyNumberFormat="1" applyFont="1" applyFill="1" applyBorder="1" applyAlignment="1">
      <alignment horizontal="left" vertical="top" wrapText="1" indent="1"/>
    </xf>
    <xf numFmtId="0" fontId="16" fillId="0" borderId="1" xfId="14" applyNumberFormat="1" applyFont="1" applyFill="1" applyBorder="1" applyAlignment="1">
      <alignment horizontal="left" vertical="top" wrapText="1" indent="1"/>
    </xf>
    <xf numFmtId="0" fontId="17" fillId="4" borderId="1" xfId="3" applyFont="1" applyFill="1" applyBorder="1" applyAlignment="1">
      <alignment horizontal="right"/>
    </xf>
    <xf numFmtId="4" fontId="3" fillId="4" borderId="1" xfId="0" applyNumberFormat="1" applyFont="1" applyFill="1" applyBorder="1"/>
    <xf numFmtId="0" fontId="3" fillId="4" borderId="1" xfId="0" applyFont="1" applyFill="1" applyBorder="1"/>
    <xf numFmtId="0" fontId="34" fillId="0" borderId="25" xfId="3" applyFont="1" applyBorder="1" applyAlignment="1">
      <alignment horizontal="right"/>
    </xf>
    <xf numFmtId="4" fontId="33" fillId="0" borderId="26" xfId="3" applyNumberFormat="1" applyFont="1" applyBorder="1" applyAlignment="1">
      <alignment horizontal="left"/>
    </xf>
    <xf numFmtId="171" fontId="33" fillId="0" borderId="26" xfId="3" applyNumberFormat="1" applyFont="1" applyBorder="1"/>
    <xf numFmtId="169" fontId="35" fillId="2" borderId="27" xfId="3" applyNumberFormat="1" applyFont="1" applyFill="1" applyBorder="1" applyAlignment="1">
      <alignment horizontal="right" vertical="top" wrapText="1"/>
    </xf>
    <xf numFmtId="4" fontId="33" fillId="0" borderId="27" xfId="3" applyNumberFormat="1" applyFont="1" applyFill="1" applyBorder="1" applyAlignment="1">
      <alignment horizontal="right" vertical="top" wrapText="1"/>
    </xf>
    <xf numFmtId="172" fontId="33" fillId="0" borderId="27" xfId="3" applyNumberFormat="1" applyFont="1" applyFill="1" applyBorder="1" applyAlignment="1">
      <alignment horizontal="right" vertical="top" wrapText="1"/>
    </xf>
    <xf numFmtId="172" fontId="33" fillId="2" borderId="27" xfId="3" applyNumberFormat="1" applyFont="1" applyFill="1" applyBorder="1" applyAlignment="1">
      <alignment horizontal="right" vertical="top" wrapText="1"/>
    </xf>
    <xf numFmtId="169" fontId="35" fillId="2" borderId="28" xfId="3" applyNumberFormat="1" applyFont="1" applyFill="1" applyBorder="1" applyAlignment="1">
      <alignment horizontal="right" vertical="top" wrapText="1"/>
    </xf>
    <xf numFmtId="4" fontId="33" fillId="2" borderId="27" xfId="3" applyNumberFormat="1" applyFont="1" applyFill="1" applyBorder="1" applyAlignment="1">
      <alignment horizontal="right" vertical="top" wrapText="1"/>
    </xf>
    <xf numFmtId="169" fontId="33" fillId="2" borderId="27" xfId="3" applyNumberFormat="1" applyFont="1" applyFill="1" applyBorder="1" applyAlignment="1">
      <alignment horizontal="right" vertical="top" wrapText="1"/>
    </xf>
    <xf numFmtId="0" fontId="34" fillId="0" borderId="29" xfId="3" applyFont="1" applyBorder="1" applyAlignment="1">
      <alignment horizontal="right"/>
    </xf>
    <xf numFmtId="4" fontId="33" fillId="0" borderId="30" xfId="3" applyNumberFormat="1" applyFont="1" applyBorder="1" applyAlignment="1">
      <alignment horizontal="left"/>
    </xf>
    <xf numFmtId="171" fontId="33" fillId="0" borderId="30" xfId="3" applyNumberFormat="1" applyFont="1" applyBorder="1"/>
    <xf numFmtId="171" fontId="17" fillId="4" borderId="31" xfId="3" applyNumberFormat="1" applyFont="1" applyFill="1" applyBorder="1" applyAlignment="1">
      <alignment horizontal="right"/>
    </xf>
    <xf numFmtId="171" fontId="36" fillId="11" borderId="32" xfId="3" applyNumberFormat="1" applyFont="1" applyFill="1" applyBorder="1"/>
    <xf numFmtId="0" fontId="30" fillId="8" borderId="18" xfId="2" applyNumberFormat="1" applyFont="1" applyFill="1" applyBorder="1" applyAlignment="1">
      <alignment horizontal="left" vertical="top" wrapText="1"/>
    </xf>
    <xf numFmtId="169" fontId="30" fillId="8" borderId="19" xfId="2" applyNumberFormat="1" applyFont="1" applyFill="1" applyBorder="1" applyAlignment="1">
      <alignment horizontal="right" vertical="top" wrapText="1"/>
    </xf>
    <xf numFmtId="168" fontId="37" fillId="8" borderId="17" xfId="2" applyNumberFormat="1" applyFont="1" applyFill="1" applyBorder="1" applyAlignment="1">
      <alignment horizontal="right" vertical="top" wrapText="1"/>
    </xf>
    <xf numFmtId="4" fontId="27" fillId="6" borderId="1" xfId="13" applyNumberFormat="1" applyFont="1" applyFill="1" applyBorder="1" applyAlignment="1">
      <alignment horizontal="right" vertical="top" wrapText="1"/>
    </xf>
    <xf numFmtId="4" fontId="27" fillId="6" borderId="1" xfId="7" applyNumberFormat="1" applyFont="1" applyFill="1" applyBorder="1" applyAlignment="1">
      <alignment horizontal="right" vertical="top" wrapText="1"/>
    </xf>
    <xf numFmtId="4" fontId="27" fillId="6" borderId="1" xfId="12" applyNumberFormat="1" applyFont="1" applyFill="1" applyBorder="1" applyAlignment="1">
      <alignment horizontal="right" vertical="top" wrapText="1"/>
    </xf>
    <xf numFmtId="4" fontId="15" fillId="6" borderId="1" xfId="13" applyNumberFormat="1" applyFont="1" applyFill="1" applyBorder="1" applyAlignment="1">
      <alignment horizontal="right" vertical="top" wrapText="1"/>
    </xf>
    <xf numFmtId="4" fontId="15" fillId="6" borderId="1" xfId="14" applyNumberFormat="1" applyFont="1" applyFill="1" applyBorder="1" applyAlignment="1">
      <alignment horizontal="right" vertical="top" wrapText="1"/>
    </xf>
    <xf numFmtId="4" fontId="15" fillId="6" borderId="1" xfId="10" applyNumberFormat="1" applyFont="1" applyFill="1" applyBorder="1" applyAlignment="1">
      <alignment horizontal="right" vertical="top" wrapText="1"/>
    </xf>
    <xf numFmtId="4" fontId="15" fillId="6" borderId="1" xfId="2" applyNumberFormat="1" applyFont="1" applyFill="1" applyBorder="1" applyAlignment="1">
      <alignment horizontal="right" vertical="top" wrapText="1"/>
    </xf>
    <xf numFmtId="4" fontId="27" fillId="6" borderId="1" xfId="15" applyNumberFormat="1" applyFont="1" applyFill="1" applyBorder="1" applyAlignment="1">
      <alignment horizontal="right" vertical="top" wrapText="1"/>
    </xf>
    <xf numFmtId="0" fontId="30" fillId="8" borderId="1" xfId="2" applyNumberFormat="1" applyFont="1" applyFill="1" applyBorder="1" applyAlignment="1">
      <alignment horizontal="left" vertical="top" wrapText="1"/>
    </xf>
    <xf numFmtId="169" fontId="30" fillId="8" borderId="1" xfId="2" applyNumberFormat="1" applyFont="1" applyFill="1" applyBorder="1" applyAlignment="1">
      <alignment horizontal="right" vertical="top" wrapText="1"/>
    </xf>
    <xf numFmtId="0" fontId="31" fillId="8" borderId="1" xfId="2" applyNumberFormat="1" applyFont="1" applyFill="1" applyBorder="1" applyAlignment="1">
      <alignment horizontal="left" vertical="top" wrapText="1" indent="1"/>
    </xf>
    <xf numFmtId="4" fontId="27" fillId="6" borderId="1" xfId="11" applyNumberFormat="1" applyFont="1" applyFill="1" applyBorder="1" applyAlignment="1">
      <alignment horizontal="right" vertical="top" wrapText="1"/>
    </xf>
    <xf numFmtId="4" fontId="27" fillId="6" borderId="1" xfId="0" applyNumberFormat="1" applyFont="1" applyFill="1" applyBorder="1" applyAlignment="1">
      <alignment horizontal="right" vertical="top" wrapText="1"/>
    </xf>
    <xf numFmtId="0" fontId="2" fillId="2" borderId="1" xfId="17" applyNumberFormat="1" applyFont="1" applyFill="1" applyBorder="1" applyAlignment="1">
      <alignment horizontal="left" vertical="center"/>
    </xf>
    <xf numFmtId="0" fontId="3" fillId="0" borderId="0" xfId="17" applyFont="1" applyAlignment="1">
      <alignment horizontal="center"/>
    </xf>
    <xf numFmtId="4" fontId="3" fillId="0" borderId="0" xfId="17" applyNumberFormat="1" applyFont="1" applyAlignment="1">
      <alignment horizontal="center"/>
    </xf>
    <xf numFmtId="0" fontId="3" fillId="0" borderId="0" xfId="17" applyFont="1"/>
    <xf numFmtId="0" fontId="4" fillId="2" borderId="1" xfId="17" applyNumberFormat="1" applyFont="1" applyFill="1" applyBorder="1" applyAlignment="1">
      <alignment horizontal="left" vertical="center"/>
    </xf>
    <xf numFmtId="0" fontId="5" fillId="3" borderId="1" xfId="17" applyNumberFormat="1" applyFont="1" applyFill="1" applyBorder="1" applyAlignment="1">
      <alignment horizontal="left" vertical="top" wrapText="1"/>
    </xf>
    <xf numFmtId="0" fontId="6" fillId="3" borderId="1" xfId="17" applyNumberFormat="1" applyFont="1" applyFill="1" applyBorder="1" applyAlignment="1">
      <alignment horizontal="center" vertical="top" wrapText="1"/>
    </xf>
    <xf numFmtId="4" fontId="6" fillId="3" borderId="1" xfId="17" applyNumberFormat="1" applyFont="1" applyFill="1" applyBorder="1" applyAlignment="1">
      <alignment horizontal="center" vertical="top" wrapText="1"/>
    </xf>
    <xf numFmtId="0" fontId="15" fillId="2" borderId="6" xfId="8" applyNumberFormat="1" applyFont="1" applyFill="1" applyBorder="1" applyAlignment="1">
      <alignment horizontal="left" vertical="top" wrapText="1" indent="1"/>
    </xf>
    <xf numFmtId="168" fontId="6" fillId="2" borderId="6" xfId="8" applyNumberFormat="1" applyFont="1" applyFill="1" applyBorder="1" applyAlignment="1">
      <alignment horizontal="center" vertical="top" wrapText="1"/>
    </xf>
    <xf numFmtId="4" fontId="6" fillId="2" borderId="6" xfId="8" applyNumberFormat="1" applyFont="1" applyFill="1" applyBorder="1" applyAlignment="1">
      <alignment horizontal="center" vertical="top" wrapText="1"/>
    </xf>
    <xf numFmtId="0" fontId="9" fillId="2" borderId="6" xfId="8" applyNumberFormat="1" applyFont="1" applyFill="1" applyBorder="1" applyAlignment="1">
      <alignment horizontal="left" vertical="top" wrapText="1" indent="1"/>
    </xf>
    <xf numFmtId="0" fontId="38" fillId="0" borderId="0" xfId="17"/>
    <xf numFmtId="0" fontId="13" fillId="4" borderId="1" xfId="17" applyFont="1" applyFill="1" applyBorder="1" applyAlignment="1">
      <alignment horizontal="right"/>
    </xf>
    <xf numFmtId="4" fontId="13" fillId="4" borderId="1" xfId="17" applyNumberFormat="1" applyFont="1" applyFill="1" applyBorder="1"/>
    <xf numFmtId="2" fontId="14" fillId="4" borderId="1" xfId="17" applyNumberFormat="1" applyFont="1" applyFill="1" applyBorder="1"/>
    <xf numFmtId="0" fontId="39" fillId="0" borderId="0" xfId="17" applyFont="1"/>
    <xf numFmtId="4" fontId="19" fillId="5" borderId="1" xfId="4" applyNumberFormat="1" applyFont="1" applyFill="1" applyBorder="1" applyAlignment="1">
      <alignment horizontal="right" vertical="top" wrapText="1"/>
    </xf>
    <xf numFmtId="2" fontId="38" fillId="5" borderId="1" xfId="17" applyNumberFormat="1" applyFill="1" applyBorder="1"/>
    <xf numFmtId="4" fontId="38" fillId="5" borderId="1" xfId="17" applyNumberFormat="1" applyFill="1" applyBorder="1"/>
    <xf numFmtId="0" fontId="16" fillId="2" borderId="6" xfId="3" applyNumberFormat="1" applyFont="1" applyFill="1" applyBorder="1" applyAlignment="1">
      <alignment horizontal="left" vertical="top" wrapText="1" indent="1"/>
    </xf>
    <xf numFmtId="168" fontId="16" fillId="2" borderId="6" xfId="3" applyNumberFormat="1" applyFont="1" applyFill="1" applyBorder="1" applyAlignment="1">
      <alignment horizontal="right" vertical="top" wrapText="1"/>
    </xf>
    <xf numFmtId="170" fontId="16" fillId="2" borderId="6" xfId="18" applyFont="1" applyFill="1" applyBorder="1" applyAlignment="1">
      <alignment horizontal="right" vertical="top" wrapText="1"/>
    </xf>
    <xf numFmtId="169" fontId="16" fillId="2" borderId="6" xfId="3" applyNumberFormat="1" applyFont="1" applyFill="1" applyBorder="1" applyAlignment="1">
      <alignment horizontal="right" vertical="top" wrapText="1"/>
    </xf>
    <xf numFmtId="170" fontId="0" fillId="0" borderId="0" xfId="18" applyFont="1"/>
    <xf numFmtId="2" fontId="13" fillId="4" borderId="1" xfId="17" applyNumberFormat="1" applyFont="1" applyFill="1" applyBorder="1"/>
    <xf numFmtId="165" fontId="15" fillId="2" borderId="6" xfId="3" applyNumberFormat="1" applyFont="1" applyFill="1" applyBorder="1" applyAlignment="1">
      <alignment horizontal="right" vertical="top" wrapText="1"/>
    </xf>
    <xf numFmtId="165" fontId="16" fillId="2" borderId="6" xfId="3" applyNumberFormat="1" applyFont="1" applyFill="1" applyBorder="1" applyAlignment="1">
      <alignment horizontal="right" vertical="top" wrapText="1"/>
    </xf>
    <xf numFmtId="0" fontId="16" fillId="2" borderId="6" xfId="3" applyNumberFormat="1" applyFont="1" applyFill="1" applyBorder="1" applyAlignment="1">
      <alignment horizontal="left" vertical="top" wrapText="1" indent="2"/>
    </xf>
    <xf numFmtId="0" fontId="38" fillId="3" borderId="1" xfId="17" applyFill="1" applyBorder="1"/>
    <xf numFmtId="4" fontId="3" fillId="6" borderId="0" xfId="17" applyNumberFormat="1" applyFont="1" applyFill="1" applyAlignment="1">
      <alignment horizontal="center"/>
    </xf>
    <xf numFmtId="169" fontId="15" fillId="2" borderId="6" xfId="3" applyNumberFormat="1" applyFont="1" applyFill="1" applyBorder="1" applyAlignment="1">
      <alignment horizontal="right" vertical="top" wrapText="1"/>
    </xf>
    <xf numFmtId="0" fontId="3" fillId="4" borderId="0" xfId="17" applyFont="1" applyFill="1" applyAlignment="1">
      <alignment horizontal="center"/>
    </xf>
    <xf numFmtId="4" fontId="15" fillId="4" borderId="6" xfId="9" applyNumberFormat="1" applyFont="1" applyFill="1" applyBorder="1" applyAlignment="1">
      <alignment horizontal="right" vertical="top" wrapText="1"/>
    </xf>
    <xf numFmtId="4" fontId="15" fillId="4" borderId="6" xfId="7" applyNumberFormat="1" applyFont="1" applyFill="1" applyBorder="1" applyAlignment="1">
      <alignment horizontal="right" vertical="top" wrapText="1"/>
    </xf>
    <xf numFmtId="1" fontId="16" fillId="2" borderId="6" xfId="3" applyNumberFormat="1" applyFont="1" applyFill="1" applyBorder="1" applyAlignment="1">
      <alignment horizontal="left" vertical="top" wrapText="1" indent="2"/>
    </xf>
    <xf numFmtId="165" fontId="3" fillId="0" borderId="0" xfId="17" applyNumberFormat="1" applyFont="1" applyAlignment="1">
      <alignment horizontal="center"/>
    </xf>
    <xf numFmtId="166" fontId="16" fillId="2" borderId="6" xfId="3" applyNumberFormat="1" applyFont="1" applyFill="1" applyBorder="1" applyAlignment="1">
      <alignment horizontal="left" vertical="top" wrapText="1" indent="2"/>
    </xf>
    <xf numFmtId="4" fontId="16" fillId="4" borderId="6" xfId="5" applyNumberFormat="1" applyFont="1" applyFill="1" applyBorder="1" applyAlignment="1">
      <alignment horizontal="right" vertical="top" wrapText="1"/>
    </xf>
    <xf numFmtId="4" fontId="16" fillId="4" borderId="6" xfId="7" applyNumberFormat="1" applyFont="1" applyFill="1" applyBorder="1" applyAlignment="1">
      <alignment horizontal="right" vertical="top" wrapText="1"/>
    </xf>
    <xf numFmtId="167" fontId="16" fillId="2" borderId="6" xfId="3" applyNumberFormat="1" applyFont="1" applyFill="1" applyBorder="1" applyAlignment="1">
      <alignment horizontal="left" vertical="top" wrapText="1" indent="2"/>
    </xf>
    <xf numFmtId="170" fontId="13" fillId="4" borderId="1" xfId="18" applyFont="1" applyFill="1" applyBorder="1"/>
    <xf numFmtId="0" fontId="40" fillId="12" borderId="6" xfId="3" applyNumberFormat="1" applyFont="1" applyFill="1" applyBorder="1" applyAlignment="1">
      <alignment horizontal="left" vertical="top" wrapText="1"/>
    </xf>
    <xf numFmtId="168" fontId="40" fillId="12" borderId="6" xfId="3" applyNumberFormat="1" applyFont="1" applyFill="1" applyBorder="1" applyAlignment="1">
      <alignment horizontal="right" vertical="top" wrapText="1"/>
    </xf>
    <xf numFmtId="4" fontId="16" fillId="4" borderId="6" xfId="9" applyNumberFormat="1" applyFont="1" applyFill="1" applyBorder="1" applyAlignment="1">
      <alignment horizontal="right" vertical="top" wrapText="1"/>
    </xf>
    <xf numFmtId="4" fontId="15" fillId="4" borderId="6" xfId="11" applyNumberFormat="1" applyFont="1" applyFill="1" applyBorder="1" applyAlignment="1">
      <alignment horizontal="right" vertical="top" wrapText="1"/>
    </xf>
    <xf numFmtId="4" fontId="15" fillId="4" borderId="6" xfId="8" applyNumberFormat="1" applyFont="1" applyFill="1" applyBorder="1" applyAlignment="1">
      <alignment horizontal="right" vertical="top" wrapText="1"/>
    </xf>
    <xf numFmtId="0" fontId="3" fillId="10" borderId="0" xfId="17" applyFont="1" applyFill="1" applyAlignment="1">
      <alignment horizontal="center"/>
    </xf>
    <xf numFmtId="0" fontId="33" fillId="0" borderId="0" xfId="17" applyFont="1"/>
    <xf numFmtId="4" fontId="38" fillId="0" borderId="0" xfId="17" applyNumberFormat="1"/>
    <xf numFmtId="0" fontId="18" fillId="2" borderId="1" xfId="17" applyNumberFormat="1" applyFont="1" applyFill="1" applyBorder="1" applyAlignment="1">
      <alignment horizontal="left" vertical="top" wrapText="1" indent="1"/>
    </xf>
    <xf numFmtId="4" fontId="18" fillId="6" borderId="1" xfId="17" applyNumberFormat="1" applyFont="1" applyFill="1" applyBorder="1" applyAlignment="1">
      <alignment horizontal="right" vertical="top" wrapText="1"/>
    </xf>
    <xf numFmtId="4" fontId="18" fillId="8" borderId="1" xfId="17" applyNumberFormat="1" applyFont="1" applyFill="1" applyBorder="1" applyAlignment="1">
      <alignment horizontal="right" vertical="top" wrapText="1"/>
    </xf>
    <xf numFmtId="0" fontId="26" fillId="2" borderId="1" xfId="17" applyNumberFormat="1" applyFont="1" applyFill="1" applyBorder="1" applyAlignment="1">
      <alignment horizontal="left" vertical="top" wrapText="1" indent="1"/>
    </xf>
    <xf numFmtId="0" fontId="27" fillId="0" borderId="1" xfId="17" applyNumberFormat="1" applyFont="1" applyFill="1" applyBorder="1" applyAlignment="1">
      <alignment horizontal="left" vertical="top" wrapText="1"/>
    </xf>
    <xf numFmtId="0" fontId="16" fillId="2" borderId="6" xfId="5" applyNumberFormat="1" applyFont="1" applyFill="1" applyBorder="1" applyAlignment="1">
      <alignment horizontal="left" vertical="top" wrapText="1"/>
    </xf>
    <xf numFmtId="4" fontId="8" fillId="6" borderId="6" xfId="5" applyNumberFormat="1" applyFont="1" applyFill="1" applyBorder="1" applyAlignment="1">
      <alignment horizontal="right" vertical="top" wrapText="1"/>
    </xf>
    <xf numFmtId="4" fontId="27" fillId="4" borderId="6" xfId="10" applyNumberFormat="1" applyFont="1" applyFill="1" applyBorder="1" applyAlignment="1">
      <alignment horizontal="right" vertical="top" wrapText="1"/>
    </xf>
    <xf numFmtId="0" fontId="15" fillId="0" borderId="6" xfId="7" applyNumberFormat="1" applyFont="1" applyFill="1" applyBorder="1" applyAlignment="1">
      <alignment horizontal="left" vertical="top" wrapText="1" indent="1"/>
    </xf>
    <xf numFmtId="4" fontId="15" fillId="8" borderId="6" xfId="7" applyNumberFormat="1" applyFont="1" applyFill="1" applyBorder="1" applyAlignment="1">
      <alignment horizontal="right" vertical="top" wrapText="1"/>
    </xf>
    <xf numFmtId="0" fontId="16" fillId="0" borderId="6" xfId="7" applyNumberFormat="1" applyFont="1" applyFill="1" applyBorder="1" applyAlignment="1">
      <alignment horizontal="left" vertical="top" wrapText="1" indent="2"/>
    </xf>
    <xf numFmtId="4" fontId="8" fillId="6" borderId="6" xfId="7" applyNumberFormat="1" applyFont="1" applyFill="1" applyBorder="1" applyAlignment="1">
      <alignment horizontal="right" vertical="top" wrapText="1"/>
    </xf>
    <xf numFmtId="0" fontId="27" fillId="0" borderId="6" xfId="10" applyNumberFormat="1" applyFont="1" applyFill="1" applyBorder="1" applyAlignment="1">
      <alignment horizontal="left" vertical="top" wrapText="1"/>
    </xf>
    <xf numFmtId="0" fontId="16" fillId="2" borderId="6" xfId="11" applyNumberFormat="1" applyFont="1" applyFill="1" applyBorder="1" applyAlignment="1">
      <alignment horizontal="left" vertical="top" wrapText="1" indent="1"/>
    </xf>
    <xf numFmtId="4" fontId="15" fillId="4" borderId="6" xfId="6" applyNumberFormat="1" applyFont="1" applyFill="1" applyBorder="1" applyAlignment="1">
      <alignment horizontal="right" vertical="top" wrapText="1"/>
    </xf>
    <xf numFmtId="0" fontId="38" fillId="0" borderId="0" xfId="17" applyFill="1"/>
    <xf numFmtId="0" fontId="15" fillId="2" borderId="6" xfId="2" applyNumberFormat="1" applyFont="1" applyFill="1" applyBorder="1" applyAlignment="1">
      <alignment horizontal="left" vertical="top" wrapText="1" indent="1"/>
    </xf>
    <xf numFmtId="0" fontId="15" fillId="2" borderId="6" xfId="7" applyNumberFormat="1" applyFont="1" applyFill="1" applyBorder="1" applyAlignment="1">
      <alignment horizontal="left" vertical="top" wrapText="1" indent="1"/>
    </xf>
    <xf numFmtId="4" fontId="15" fillId="6" borderId="6" xfId="7" applyNumberFormat="1" applyFont="1" applyFill="1" applyBorder="1" applyAlignment="1">
      <alignment horizontal="right" vertical="top" wrapText="1"/>
    </xf>
    <xf numFmtId="4" fontId="28" fillId="9" borderId="1" xfId="17" applyNumberFormat="1" applyFont="1" applyFill="1" applyBorder="1"/>
    <xf numFmtId="4" fontId="16" fillId="13" borderId="6" xfId="8" applyNumberFormat="1" applyFont="1" applyFill="1" applyBorder="1" applyAlignment="1">
      <alignment horizontal="right" vertical="top" wrapText="1"/>
    </xf>
    <xf numFmtId="0" fontId="38" fillId="13" borderId="0" xfId="17" applyFill="1"/>
    <xf numFmtId="4" fontId="5" fillId="3" borderId="1" xfId="17" applyNumberFormat="1" applyFont="1" applyFill="1" applyBorder="1" applyAlignment="1">
      <alignment horizontal="center" vertical="top" wrapText="1"/>
    </xf>
    <xf numFmtId="0" fontId="5" fillId="3" borderId="1" xfId="17" applyNumberFormat="1" applyFont="1" applyFill="1" applyBorder="1" applyAlignment="1">
      <alignment horizontal="center" vertical="top" wrapText="1"/>
    </xf>
    <xf numFmtId="169" fontId="40" fillId="12" borderId="6" xfId="3" applyNumberFormat="1" applyFont="1" applyFill="1" applyBorder="1" applyAlignment="1">
      <alignment horizontal="right" vertical="top" wrapText="1"/>
    </xf>
    <xf numFmtId="4" fontId="3" fillId="0" borderId="0" xfId="17" applyNumberFormat="1" applyFont="1" applyAlignment="1">
      <alignment horizontal="left"/>
    </xf>
    <xf numFmtId="1" fontId="16" fillId="2" borderId="6" xfId="3" applyNumberFormat="1" applyFont="1" applyFill="1" applyBorder="1" applyAlignment="1">
      <alignment horizontal="left" vertical="top" wrapText="1" indent="1"/>
    </xf>
    <xf numFmtId="4" fontId="27" fillId="8" borderId="1" xfId="17" applyNumberFormat="1" applyFont="1" applyFill="1" applyBorder="1" applyAlignment="1">
      <alignment horizontal="right" vertical="top" wrapText="1"/>
    </xf>
    <xf numFmtId="0" fontId="7" fillId="0" borderId="1" xfId="17" applyNumberFormat="1" applyFont="1" applyFill="1" applyBorder="1" applyAlignment="1">
      <alignment horizontal="left" vertical="top" wrapText="1" indent="1"/>
    </xf>
    <xf numFmtId="4" fontId="15" fillId="6" borderId="6" xfId="10" applyNumberFormat="1" applyFont="1" applyFill="1" applyBorder="1" applyAlignment="1">
      <alignment horizontal="right" vertical="top" wrapText="1"/>
    </xf>
    <xf numFmtId="4" fontId="27" fillId="6" borderId="1" xfId="17" applyNumberFormat="1" applyFont="1" applyFill="1" applyBorder="1" applyAlignment="1">
      <alignment horizontal="right" vertical="top" wrapText="1"/>
    </xf>
    <xf numFmtId="0" fontId="27" fillId="0" borderId="6" xfId="7" applyNumberFormat="1" applyFont="1" applyFill="1" applyBorder="1" applyAlignment="1">
      <alignment horizontal="left" vertical="top" wrapText="1"/>
    </xf>
    <xf numFmtId="4" fontId="27" fillId="6" borderId="6" xfId="7" applyNumberFormat="1" applyFont="1" applyFill="1" applyBorder="1" applyAlignment="1">
      <alignment horizontal="right" vertical="top" wrapText="1"/>
    </xf>
    <xf numFmtId="0" fontId="27" fillId="0" borderId="6" xfId="12" applyNumberFormat="1" applyFont="1" applyFill="1" applyBorder="1" applyAlignment="1">
      <alignment horizontal="left" vertical="top" wrapText="1"/>
    </xf>
    <xf numFmtId="4" fontId="27" fillId="6" borderId="6" xfId="12" applyNumberFormat="1" applyFont="1" applyFill="1" applyBorder="1" applyAlignment="1">
      <alignment horizontal="right" vertical="top" wrapText="1"/>
    </xf>
    <xf numFmtId="0" fontId="27" fillId="0" borderId="6" xfId="13" applyNumberFormat="1" applyFont="1" applyFill="1" applyBorder="1" applyAlignment="1">
      <alignment horizontal="left" vertical="top" wrapText="1"/>
    </xf>
    <xf numFmtId="4" fontId="27" fillId="6" borderId="6" xfId="13" applyNumberFormat="1" applyFont="1" applyFill="1" applyBorder="1" applyAlignment="1">
      <alignment horizontal="right" vertical="top" wrapText="1"/>
    </xf>
    <xf numFmtId="4" fontId="27" fillId="6" borderId="6" xfId="11" applyNumberFormat="1" applyFont="1" applyFill="1" applyBorder="1" applyAlignment="1">
      <alignment horizontal="right" vertical="top" wrapText="1"/>
    </xf>
    <xf numFmtId="0" fontId="7" fillId="0" borderId="6" xfId="13" applyNumberFormat="1" applyFont="1" applyFill="1" applyBorder="1" applyAlignment="1">
      <alignment horizontal="left" vertical="top" wrapText="1" indent="1"/>
    </xf>
    <xf numFmtId="4" fontId="27" fillId="8" borderId="6" xfId="13" applyNumberFormat="1" applyFont="1" applyFill="1" applyBorder="1" applyAlignment="1">
      <alignment horizontal="right" vertical="top" wrapText="1"/>
    </xf>
    <xf numFmtId="0" fontId="16" fillId="0" borderId="6" xfId="13" applyNumberFormat="1" applyFont="1" applyFill="1" applyBorder="1" applyAlignment="1">
      <alignment horizontal="left" vertical="top" wrapText="1" indent="1"/>
    </xf>
    <xf numFmtId="4" fontId="15" fillId="6" borderId="6" xfId="13" applyNumberFormat="1" applyFont="1" applyFill="1" applyBorder="1" applyAlignment="1">
      <alignment horizontal="right" vertical="top" wrapText="1"/>
    </xf>
    <xf numFmtId="0" fontId="16" fillId="0" borderId="6" xfId="14" applyNumberFormat="1" applyFont="1" applyFill="1" applyBorder="1" applyAlignment="1">
      <alignment horizontal="left" vertical="top" wrapText="1" indent="1"/>
    </xf>
    <xf numFmtId="4" fontId="15" fillId="6" borderId="6" xfId="14" applyNumberFormat="1" applyFont="1" applyFill="1" applyBorder="1" applyAlignment="1">
      <alignment horizontal="right" vertical="top" wrapText="1"/>
    </xf>
    <xf numFmtId="4" fontId="27" fillId="6" borderId="6" xfId="10" applyNumberFormat="1" applyFont="1" applyFill="1" applyBorder="1" applyAlignment="1">
      <alignment horizontal="right" vertical="top" wrapText="1"/>
    </xf>
    <xf numFmtId="4" fontId="15" fillId="6" borderId="6" xfId="2" applyNumberFormat="1" applyFont="1" applyFill="1" applyBorder="1" applyAlignment="1">
      <alignment horizontal="right" vertical="top" wrapText="1"/>
    </xf>
    <xf numFmtId="4" fontId="32" fillId="9" borderId="0" xfId="17" applyNumberFormat="1" applyFont="1" applyFill="1"/>
    <xf numFmtId="4" fontId="3" fillId="4" borderId="1" xfId="17" applyNumberFormat="1" applyFont="1" applyFill="1" applyBorder="1"/>
    <xf numFmtId="0" fontId="3" fillId="4" borderId="1" xfId="17" applyFont="1" applyFill="1" applyBorder="1"/>
    <xf numFmtId="0" fontId="30" fillId="13" borderId="6" xfId="6" applyNumberFormat="1" applyFont="1" applyFill="1" applyBorder="1" applyAlignment="1">
      <alignment horizontal="left" vertical="top" wrapText="1"/>
    </xf>
    <xf numFmtId="170" fontId="30" fillId="13" borderId="6" xfId="18" applyFont="1" applyFill="1" applyBorder="1" applyAlignment="1">
      <alignment horizontal="right" vertical="top" wrapText="1"/>
    </xf>
    <xf numFmtId="0" fontId="30" fillId="13" borderId="6" xfId="6" applyNumberFormat="1" applyFont="1" applyFill="1" applyBorder="1" applyAlignment="1">
      <alignment horizontal="right" vertical="top" wrapText="1"/>
    </xf>
    <xf numFmtId="170" fontId="30" fillId="13" borderId="6" xfId="18" applyFont="1" applyFill="1" applyBorder="1" applyAlignment="1">
      <alignment horizontal="center" vertical="top" wrapText="1"/>
    </xf>
    <xf numFmtId="0" fontId="30" fillId="13" borderId="6" xfId="6" applyNumberFormat="1" applyFont="1" applyFill="1" applyBorder="1" applyAlignment="1">
      <alignment horizontal="center" vertical="top" wrapText="1"/>
    </xf>
    <xf numFmtId="43" fontId="6" fillId="14" borderId="2" xfId="2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/>
    </xf>
    <xf numFmtId="0" fontId="0" fillId="0" borderId="0" xfId="0" applyAlignment="1"/>
    <xf numFmtId="0" fontId="4" fillId="2" borderId="1" xfId="0" applyNumberFormat="1" applyFont="1" applyFill="1" applyBorder="1" applyAlignment="1">
      <alignment horizontal="left"/>
    </xf>
    <xf numFmtId="0" fontId="8" fillId="3" borderId="1" xfId="0" applyNumberFormat="1" applyFont="1" applyFill="1" applyBorder="1" applyAlignment="1">
      <alignment horizontal="left" wrapText="1"/>
    </xf>
    <xf numFmtId="43" fontId="6" fillId="3" borderId="1" xfId="21" applyFont="1" applyFill="1" applyBorder="1" applyAlignment="1">
      <alignment horizontal="center" wrapText="1"/>
    </xf>
    <xf numFmtId="0" fontId="41" fillId="2" borderId="2" xfId="20" applyNumberFormat="1" applyFont="1" applyFill="1" applyBorder="1" applyAlignment="1">
      <alignment horizontal="left" vertical="center" wrapText="1"/>
    </xf>
    <xf numFmtId="43" fontId="41" fillId="2" borderId="2" xfId="21" applyFont="1" applyFill="1" applyBorder="1" applyAlignment="1">
      <alignment horizontal="center" vertical="center" wrapText="1"/>
    </xf>
    <xf numFmtId="43" fontId="42" fillId="2" borderId="2" xfId="21" applyFont="1" applyFill="1" applyBorder="1" applyAlignment="1">
      <alignment horizontal="center" vertical="center" wrapText="1"/>
    </xf>
    <xf numFmtId="0" fontId="42" fillId="2" borderId="2" xfId="20" applyNumberFormat="1" applyFont="1" applyFill="1" applyBorder="1" applyAlignment="1">
      <alignment horizontal="left" vertical="center" wrapText="1"/>
    </xf>
    <xf numFmtId="43" fontId="43" fillId="0" borderId="2" xfId="21" applyFont="1" applyBorder="1" applyAlignment="1">
      <alignment horizontal="center" vertical="center"/>
    </xf>
    <xf numFmtId="43" fontId="42" fillId="2" borderId="2" xfId="21" applyFont="1" applyFill="1" applyBorder="1" applyAlignment="1">
      <alignment horizontal="right" vertical="center" wrapText="1"/>
    </xf>
    <xf numFmtId="1" fontId="42" fillId="2" borderId="2" xfId="20" applyNumberFormat="1" applyFont="1" applyFill="1" applyBorder="1" applyAlignment="1">
      <alignment horizontal="left" vertical="center" wrapText="1"/>
    </xf>
    <xf numFmtId="43" fontId="0" fillId="0" borderId="0" xfId="21" applyFont="1" applyAlignment="1"/>
    <xf numFmtId="43" fontId="13" fillId="4" borderId="1" xfId="21" applyFont="1" applyFill="1" applyBorder="1" applyAlignment="1">
      <alignment horizontal="right"/>
    </xf>
    <xf numFmtId="0" fontId="5" fillId="3" borderId="3" xfId="0" applyNumberFormat="1" applyFont="1" applyFill="1" applyBorder="1" applyAlignment="1">
      <alignment horizontal="left" vertical="top" wrapText="1"/>
    </xf>
    <xf numFmtId="0" fontId="41" fillId="2" borderId="33" xfId="20" applyNumberFormat="1" applyFont="1" applyFill="1" applyBorder="1" applyAlignment="1">
      <alignment horizontal="left" vertical="top" wrapText="1" indent="1"/>
    </xf>
    <xf numFmtId="165" fontId="41" fillId="2" borderId="33" xfId="20" applyNumberFormat="1" applyFont="1" applyFill="1" applyBorder="1" applyAlignment="1">
      <alignment horizontal="right" vertical="top" wrapText="1"/>
    </xf>
    <xf numFmtId="0" fontId="42" fillId="2" borderId="33" xfId="20" applyNumberFormat="1" applyFont="1" applyFill="1" applyBorder="1" applyAlignment="1">
      <alignment horizontal="left" vertical="top" wrapText="1" indent="2"/>
    </xf>
    <xf numFmtId="165" fontId="42" fillId="2" borderId="33" xfId="20" applyNumberFormat="1" applyFont="1" applyFill="1" applyBorder="1" applyAlignment="1">
      <alignment horizontal="right" vertical="top" wrapText="1"/>
    </xf>
    <xf numFmtId="164" fontId="41" fillId="2" borderId="33" xfId="20" applyNumberFormat="1" applyFont="1" applyFill="1" applyBorder="1" applyAlignment="1">
      <alignment horizontal="right" vertical="top" wrapText="1"/>
    </xf>
    <xf numFmtId="164" fontId="42" fillId="2" borderId="33" xfId="20" applyNumberFormat="1" applyFont="1" applyFill="1" applyBorder="1" applyAlignment="1">
      <alignment horizontal="right" vertical="top" wrapText="1"/>
    </xf>
    <xf numFmtId="43" fontId="42" fillId="6" borderId="2" xfId="21" applyFont="1" applyFill="1" applyBorder="1" applyAlignment="1">
      <alignment horizontal="center" vertical="center" wrapText="1"/>
    </xf>
    <xf numFmtId="165" fontId="41" fillId="2" borderId="34" xfId="20" applyNumberFormat="1" applyFont="1" applyFill="1" applyBorder="1" applyAlignment="1">
      <alignment horizontal="right" vertical="top" wrapText="1"/>
    </xf>
    <xf numFmtId="43" fontId="14" fillId="4" borderId="4" xfId="21" applyFont="1" applyFill="1" applyBorder="1"/>
    <xf numFmtId="0" fontId="0" fillId="0" borderId="33" xfId="0" applyBorder="1" applyAlignment="1"/>
    <xf numFmtId="43" fontId="0" fillId="0" borderId="33" xfId="21" applyFont="1" applyBorder="1" applyAlignment="1"/>
    <xf numFmtId="0" fontId="44" fillId="2" borderId="33" xfId="20" applyNumberFormat="1" applyFont="1" applyFill="1" applyBorder="1" applyAlignment="1">
      <alignment horizontal="left" vertical="top" wrapText="1" indent="2"/>
    </xf>
    <xf numFmtId="0" fontId="41" fillId="2" borderId="2" xfId="2" applyNumberFormat="1" applyFont="1" applyFill="1" applyBorder="1" applyAlignment="1">
      <alignment horizontal="left" vertical="top" wrapText="1"/>
    </xf>
    <xf numFmtId="0" fontId="42" fillId="2" borderId="2" xfId="2" applyNumberFormat="1" applyFont="1" applyFill="1" applyBorder="1" applyAlignment="1">
      <alignment horizontal="left" vertical="top" wrapText="1"/>
    </xf>
    <xf numFmtId="43" fontId="45" fillId="0" borderId="0" xfId="21" applyFont="1" applyAlignment="1">
      <alignment horizontal="center"/>
    </xf>
    <xf numFmtId="1" fontId="42" fillId="2" borderId="33" xfId="20" applyNumberFormat="1" applyFont="1" applyFill="1" applyBorder="1" applyAlignment="1">
      <alignment horizontal="left" vertical="top" wrapText="1" indent="2"/>
    </xf>
    <xf numFmtId="166" fontId="42" fillId="2" borderId="33" xfId="20" applyNumberFormat="1" applyFont="1" applyFill="1" applyBorder="1" applyAlignment="1">
      <alignment horizontal="left" vertical="top" wrapText="1" indent="2"/>
    </xf>
    <xf numFmtId="167" fontId="42" fillId="2" borderId="33" xfId="20" applyNumberFormat="1" applyFont="1" applyFill="1" applyBorder="1" applyAlignment="1">
      <alignment horizontal="left" vertical="top" wrapText="1" indent="2"/>
    </xf>
    <xf numFmtId="0" fontId="21" fillId="0" borderId="0" xfId="0" applyFont="1" applyAlignment="1"/>
    <xf numFmtId="43" fontId="42" fillId="15" borderId="2" xfId="21" applyFont="1" applyFill="1" applyBorder="1" applyAlignment="1">
      <alignment horizontal="center" vertical="center" wrapText="1"/>
    </xf>
    <xf numFmtId="0" fontId="17" fillId="3" borderId="35" xfId="3" applyFont="1" applyFill="1" applyBorder="1" applyAlignment="1">
      <alignment horizontal="left"/>
    </xf>
    <xf numFmtId="173" fontId="42" fillId="2" borderId="2" xfId="21" applyNumberFormat="1" applyFont="1" applyFill="1" applyBorder="1" applyAlignment="1">
      <alignment horizontal="center" vertical="center" wrapText="1"/>
    </xf>
    <xf numFmtId="43" fontId="42" fillId="2" borderId="2" xfId="21" applyNumberFormat="1" applyFont="1" applyFill="1" applyBorder="1" applyAlignment="1">
      <alignment horizontal="center" vertical="center" wrapText="1"/>
    </xf>
    <xf numFmtId="164" fontId="0" fillId="0" borderId="0" xfId="0" applyNumberFormat="1" applyAlignment="1"/>
    <xf numFmtId="165" fontId="0" fillId="0" borderId="0" xfId="0" applyNumberFormat="1" applyAlignment="1"/>
    <xf numFmtId="0" fontId="46" fillId="7" borderId="33" xfId="3" applyNumberFormat="1" applyFont="1" applyFill="1" applyBorder="1" applyAlignment="1">
      <alignment horizontal="left" vertical="top" wrapText="1"/>
    </xf>
    <xf numFmtId="168" fontId="46" fillId="7" borderId="33" xfId="3" applyNumberFormat="1" applyFont="1" applyFill="1" applyBorder="1" applyAlignment="1">
      <alignment horizontal="right" vertical="top" wrapText="1"/>
    </xf>
    <xf numFmtId="173" fontId="42" fillId="6" borderId="2" xfId="21" applyNumberFormat="1" applyFont="1" applyFill="1" applyBorder="1" applyAlignment="1">
      <alignment horizontal="center" vertical="center" wrapText="1"/>
    </xf>
    <xf numFmtId="169" fontId="15" fillId="6" borderId="1" xfId="2" applyNumberFormat="1" applyFont="1" applyFill="1" applyBorder="1" applyAlignment="1">
      <alignment horizontal="right" vertical="top" wrapText="1"/>
    </xf>
    <xf numFmtId="164" fontId="5" fillId="2" borderId="33" xfId="20" applyNumberFormat="1" applyFont="1" applyFill="1" applyBorder="1" applyAlignment="1">
      <alignment horizontal="right" vertical="top" wrapText="1"/>
    </xf>
    <xf numFmtId="43" fontId="42" fillId="16" borderId="2" xfId="21" applyFont="1" applyFill="1" applyBorder="1" applyAlignment="1">
      <alignment horizontal="center" vertical="center" wrapText="1"/>
    </xf>
    <xf numFmtId="168" fontId="8" fillId="6" borderId="1" xfId="2" applyNumberFormat="1" applyFont="1" applyFill="1" applyBorder="1" applyAlignment="1">
      <alignment horizontal="right" vertical="top" wrapText="1"/>
    </xf>
    <xf numFmtId="0" fontId="42" fillId="2" borderId="33" xfId="20" applyNumberFormat="1" applyFont="1" applyFill="1" applyBorder="1" applyAlignment="1">
      <alignment horizontal="left" vertical="top" wrapText="1" indent="1"/>
    </xf>
    <xf numFmtId="43" fontId="42" fillId="2" borderId="33" xfId="21" applyFont="1" applyFill="1" applyBorder="1" applyAlignment="1">
      <alignment horizontal="right" vertical="top" wrapText="1"/>
    </xf>
    <xf numFmtId="0" fontId="10" fillId="3" borderId="3" xfId="0" applyNumberFormat="1" applyFont="1" applyFill="1" applyBorder="1" applyAlignment="1">
      <alignment horizontal="left" vertical="top" wrapText="1"/>
    </xf>
    <xf numFmtId="0" fontId="40" fillId="8" borderId="6" xfId="3" applyNumberFormat="1" applyFont="1" applyFill="1" applyBorder="1" applyAlignment="1">
      <alignment horizontal="left" vertical="top" wrapText="1"/>
    </xf>
    <xf numFmtId="168" fontId="40" fillId="8" borderId="6" xfId="3" applyNumberFormat="1" applyFont="1" applyFill="1" applyBorder="1" applyAlignment="1">
      <alignment horizontal="right" vertical="top" wrapText="1"/>
    </xf>
    <xf numFmtId="169" fontId="40" fillId="8" borderId="6" xfId="3" applyNumberFormat="1" applyFont="1" applyFill="1" applyBorder="1" applyAlignment="1">
      <alignment horizontal="right" vertical="top" wrapText="1"/>
    </xf>
    <xf numFmtId="0" fontId="16" fillId="8" borderId="6" xfId="3" applyNumberFormat="1" applyFont="1" applyFill="1" applyBorder="1" applyAlignment="1">
      <alignment horizontal="left" vertical="top" wrapText="1" indent="1"/>
    </xf>
    <xf numFmtId="168" fontId="16" fillId="8" borderId="6" xfId="3" applyNumberFormat="1" applyFont="1" applyFill="1" applyBorder="1" applyAlignment="1">
      <alignment horizontal="right" vertical="top" wrapText="1"/>
    </xf>
    <xf numFmtId="0" fontId="47" fillId="8" borderId="33" xfId="20" applyNumberFormat="1" applyFont="1" applyFill="1" applyBorder="1" applyAlignment="1">
      <alignment horizontal="left" vertical="top" wrapText="1"/>
    </xf>
    <xf numFmtId="165" fontId="47" fillId="8" borderId="33" xfId="20" applyNumberFormat="1" applyFont="1" applyFill="1" applyBorder="1" applyAlignment="1">
      <alignment horizontal="right" vertical="top" wrapText="1"/>
    </xf>
    <xf numFmtId="43" fontId="48" fillId="2" borderId="2" xfId="21" applyFont="1" applyFill="1" applyBorder="1" applyAlignment="1">
      <alignment horizontal="center" vertical="center" wrapText="1"/>
    </xf>
    <xf numFmtId="0" fontId="48" fillId="8" borderId="33" xfId="20" applyNumberFormat="1" applyFont="1" applyFill="1" applyBorder="1" applyAlignment="1">
      <alignment horizontal="left" vertical="top" wrapText="1" indent="1"/>
    </xf>
    <xf numFmtId="165" fontId="48" fillId="8" borderId="33" xfId="20" applyNumberFormat="1" applyFont="1" applyFill="1" applyBorder="1" applyAlignment="1">
      <alignment horizontal="right" vertical="top" wrapText="1"/>
    </xf>
    <xf numFmtId="164" fontId="47" fillId="8" borderId="33" xfId="20" applyNumberFormat="1" applyFont="1" applyFill="1" applyBorder="1" applyAlignment="1">
      <alignment horizontal="right" vertical="top" wrapText="1"/>
    </xf>
    <xf numFmtId="164" fontId="48" fillId="8" borderId="33" xfId="20" applyNumberFormat="1" applyFont="1" applyFill="1" applyBorder="1" applyAlignment="1">
      <alignment horizontal="right" vertical="top" wrapText="1"/>
    </xf>
    <xf numFmtId="43" fontId="48" fillId="6" borderId="2" xfId="21" applyFont="1" applyFill="1" applyBorder="1" applyAlignment="1">
      <alignment horizontal="center" vertical="center" wrapText="1"/>
    </xf>
    <xf numFmtId="1" fontId="48" fillId="8" borderId="33" xfId="20" applyNumberFormat="1" applyFont="1" applyFill="1" applyBorder="1" applyAlignment="1">
      <alignment horizontal="left" vertical="top" wrapText="1" indent="1"/>
    </xf>
    <xf numFmtId="164" fontId="49" fillId="8" borderId="33" xfId="20" applyNumberFormat="1" applyFont="1" applyFill="1" applyBorder="1" applyAlignment="1">
      <alignment horizontal="right" vertical="top" wrapText="1"/>
    </xf>
    <xf numFmtId="165" fontId="49" fillId="8" borderId="33" xfId="20" applyNumberFormat="1" applyFont="1" applyFill="1" applyBorder="1" applyAlignment="1">
      <alignment horizontal="right" vertical="top" wrapText="1"/>
    </xf>
    <xf numFmtId="0" fontId="49" fillId="8" borderId="33" xfId="20" applyNumberFormat="1" applyFont="1" applyFill="1" applyBorder="1" applyAlignment="1">
      <alignment horizontal="left" vertical="top" wrapText="1" indent="1"/>
    </xf>
    <xf numFmtId="0" fontId="34" fillId="0" borderId="27" xfId="3" applyFont="1" applyBorder="1" applyAlignment="1">
      <alignment horizontal="right"/>
    </xf>
    <xf numFmtId="4" fontId="13" fillId="4" borderId="36" xfId="0" applyNumberFormat="1" applyFont="1" applyFill="1" applyBorder="1"/>
    <xf numFmtId="0" fontId="34" fillId="0" borderId="37" xfId="3" applyFont="1" applyBorder="1" applyAlignment="1">
      <alignment horizontal="right"/>
    </xf>
    <xf numFmtId="4" fontId="13" fillId="4" borderId="38" xfId="0" applyNumberFormat="1" applyFont="1" applyFill="1" applyBorder="1"/>
    <xf numFmtId="43" fontId="48" fillId="2" borderId="1" xfId="21" applyFont="1" applyFill="1" applyBorder="1" applyAlignment="1">
      <alignment horizontal="center" vertical="center" wrapText="1"/>
    </xf>
    <xf numFmtId="165" fontId="48" fillId="8" borderId="39" xfId="20" applyNumberFormat="1" applyFont="1" applyFill="1" applyBorder="1" applyAlignment="1">
      <alignment horizontal="right" vertical="top" wrapText="1"/>
    </xf>
    <xf numFmtId="43" fontId="48" fillId="2" borderId="40" xfId="21" applyFont="1" applyFill="1" applyBorder="1" applyAlignment="1">
      <alignment horizontal="center" vertical="center" wrapText="1"/>
    </xf>
    <xf numFmtId="43" fontId="48" fillId="2" borderId="41" xfId="21" applyFont="1" applyFill="1" applyBorder="1" applyAlignment="1">
      <alignment horizontal="center" vertical="center" wrapText="1"/>
    </xf>
    <xf numFmtId="165" fontId="48" fillId="8" borderId="42" xfId="20" applyNumberFormat="1" applyFont="1" applyFill="1" applyBorder="1" applyAlignment="1">
      <alignment horizontal="right" vertical="top" wrapText="1"/>
    </xf>
    <xf numFmtId="165" fontId="48" fillId="8" borderId="43" xfId="20" applyNumberFormat="1" applyFont="1" applyFill="1" applyBorder="1" applyAlignment="1">
      <alignment horizontal="right" vertical="top" wrapText="1"/>
    </xf>
    <xf numFmtId="43" fontId="48" fillId="2" borderId="44" xfId="21" applyFont="1" applyFill="1" applyBorder="1" applyAlignment="1">
      <alignment horizontal="center" vertical="center" wrapText="1"/>
    </xf>
    <xf numFmtId="2" fontId="42" fillId="2" borderId="33" xfId="20" applyNumberFormat="1" applyFont="1" applyFill="1" applyBorder="1" applyAlignment="1">
      <alignment horizontal="right" vertical="top" wrapText="1"/>
    </xf>
    <xf numFmtId="2" fontId="42" fillId="6" borderId="33" xfId="20" applyNumberFormat="1" applyFont="1" applyFill="1" applyBorder="1" applyAlignment="1">
      <alignment horizontal="right" vertical="top" wrapText="1"/>
    </xf>
    <xf numFmtId="0" fontId="50" fillId="0" borderId="0" xfId="0" applyFont="1"/>
    <xf numFmtId="0" fontId="8" fillId="3" borderId="24" xfId="0" applyNumberFormat="1" applyFont="1" applyFill="1" applyBorder="1" applyAlignment="1">
      <alignment horizontal="left" wrapText="1"/>
    </xf>
    <xf numFmtId="43" fontId="6" fillId="3" borderId="24" xfId="21" applyFont="1" applyFill="1" applyBorder="1" applyAlignment="1">
      <alignment horizontal="center" wrapText="1"/>
    </xf>
    <xf numFmtId="0" fontId="41" fillId="2" borderId="33" xfId="22" applyNumberFormat="1" applyFont="1" applyFill="1" applyBorder="1" applyAlignment="1">
      <alignment horizontal="left" vertical="top" wrapText="1" indent="1"/>
    </xf>
    <xf numFmtId="164" fontId="41" fillId="2" borderId="33" xfId="22" applyNumberFormat="1" applyFont="1" applyFill="1" applyBorder="1" applyAlignment="1">
      <alignment horizontal="right" vertical="top" wrapText="1"/>
    </xf>
    <xf numFmtId="0" fontId="43" fillId="0" borderId="33" xfId="0" applyFont="1" applyBorder="1"/>
    <xf numFmtId="0" fontId="42" fillId="2" borderId="33" xfId="22" applyNumberFormat="1" applyFont="1" applyFill="1" applyBorder="1" applyAlignment="1">
      <alignment horizontal="left" vertical="top" wrapText="1" indent="2"/>
    </xf>
    <xf numFmtId="164" fontId="42" fillId="2" borderId="33" xfId="22" applyNumberFormat="1" applyFont="1" applyFill="1" applyBorder="1" applyAlignment="1">
      <alignment horizontal="right" vertical="top" wrapText="1"/>
    </xf>
    <xf numFmtId="165" fontId="41" fillId="2" borderId="33" xfId="22" applyNumberFormat="1" applyFont="1" applyFill="1" applyBorder="1" applyAlignment="1">
      <alignment horizontal="right" vertical="top" wrapText="1"/>
    </xf>
    <xf numFmtId="165" fontId="42" fillId="2" borderId="33" xfId="22" applyNumberFormat="1" applyFont="1" applyFill="1" applyBorder="1" applyAlignment="1">
      <alignment horizontal="right" vertical="top" wrapText="1"/>
    </xf>
    <xf numFmtId="1" fontId="42" fillId="2" borderId="33" xfId="22" applyNumberFormat="1" applyFont="1" applyFill="1" applyBorder="1" applyAlignment="1">
      <alignment horizontal="left" vertical="top" wrapText="1" indent="2"/>
    </xf>
    <xf numFmtId="0" fontId="51" fillId="4" borderId="1" xfId="0" applyFont="1" applyFill="1" applyBorder="1" applyAlignment="1">
      <alignment horizontal="left"/>
    </xf>
    <xf numFmtId="166" fontId="42" fillId="2" borderId="33" xfId="22" applyNumberFormat="1" applyFont="1" applyFill="1" applyBorder="1" applyAlignment="1">
      <alignment horizontal="left" vertical="top" wrapText="1" indent="2"/>
    </xf>
    <xf numFmtId="43" fontId="6" fillId="3" borderId="3" xfId="21" applyFont="1" applyFill="1" applyBorder="1" applyAlignment="1">
      <alignment horizontal="center" vertical="top" wrapText="1"/>
    </xf>
    <xf numFmtId="0" fontId="0" fillId="0" borderId="33" xfId="0" applyBorder="1"/>
    <xf numFmtId="174" fontId="0" fillId="0" borderId="33" xfId="0" applyNumberFormat="1" applyBorder="1"/>
    <xf numFmtId="164" fontId="41" fillId="2" borderId="34" xfId="22" applyNumberFormat="1" applyFont="1" applyFill="1" applyBorder="1" applyAlignment="1">
      <alignment horizontal="right" vertical="top" wrapText="1"/>
    </xf>
    <xf numFmtId="164" fontId="42" fillId="2" borderId="34" xfId="22" applyNumberFormat="1" applyFont="1" applyFill="1" applyBorder="1" applyAlignment="1">
      <alignment horizontal="right" vertical="top" wrapText="1"/>
    </xf>
    <xf numFmtId="165" fontId="41" fillId="2" borderId="34" xfId="22" applyNumberFormat="1" applyFont="1" applyFill="1" applyBorder="1" applyAlignment="1">
      <alignment horizontal="right" vertical="top" wrapText="1"/>
    </xf>
    <xf numFmtId="43" fontId="42" fillId="2" borderId="33" xfId="21" applyFont="1" applyFill="1" applyBorder="1" applyAlignment="1">
      <alignment horizontal="center" vertical="center" wrapText="1"/>
    </xf>
    <xf numFmtId="165" fontId="42" fillId="2" borderId="34" xfId="22" applyNumberFormat="1" applyFont="1" applyFill="1" applyBorder="1" applyAlignment="1">
      <alignment horizontal="right" vertical="top" wrapText="1"/>
    </xf>
    <xf numFmtId="167" fontId="42" fillId="2" borderId="33" xfId="22" applyNumberFormat="1" applyFont="1" applyFill="1" applyBorder="1" applyAlignment="1">
      <alignment horizontal="left" vertical="top" wrapText="1" indent="2"/>
    </xf>
    <xf numFmtId="164" fontId="5" fillId="2" borderId="33" xfId="22" applyNumberFormat="1" applyFont="1" applyFill="1" applyBorder="1" applyAlignment="1">
      <alignment horizontal="right" vertical="top" wrapText="1"/>
    </xf>
    <xf numFmtId="0" fontId="41" fillId="2" borderId="33" xfId="22" applyNumberFormat="1" applyFont="1" applyFill="1" applyBorder="1" applyAlignment="1">
      <alignment horizontal="left" vertical="center" wrapText="1" indent="1"/>
    </xf>
    <xf numFmtId="170" fontId="30" fillId="13" borderId="6" xfId="18" applyFont="1" applyFill="1" applyBorder="1" applyAlignment="1">
      <alignment horizontal="left" vertical="top" wrapText="1"/>
    </xf>
    <xf numFmtId="170" fontId="30" fillId="13" borderId="6" xfId="18" applyFont="1" applyFill="1" applyBorder="1" applyAlignment="1">
      <alignment horizontal="center" vertical="center" wrapText="1"/>
    </xf>
    <xf numFmtId="0" fontId="42" fillId="2" borderId="33" xfId="22" applyNumberFormat="1" applyFont="1" applyFill="1" applyBorder="1" applyAlignment="1">
      <alignment horizontal="left" vertical="top" wrapText="1" indent="1"/>
    </xf>
    <xf numFmtId="17" fontId="21" fillId="0" borderId="0" xfId="0" applyNumberFormat="1" applyFont="1" applyAlignment="1">
      <alignment horizontal="left"/>
    </xf>
    <xf numFmtId="43" fontId="21" fillId="0" borderId="0" xfId="21" applyFont="1" applyAlignment="1">
      <alignment horizontal="left"/>
    </xf>
    <xf numFmtId="0" fontId="21" fillId="0" borderId="0" xfId="0" applyFont="1" applyAlignment="1">
      <alignment horizontal="left"/>
    </xf>
    <xf numFmtId="43" fontId="42" fillId="2" borderId="45" xfId="21" applyFont="1" applyFill="1" applyBorder="1" applyAlignment="1">
      <alignment horizontal="center" vertical="center" wrapText="1"/>
    </xf>
    <xf numFmtId="0" fontId="43" fillId="0" borderId="0" xfId="0" applyFont="1"/>
    <xf numFmtId="2" fontId="13" fillId="4" borderId="4" xfId="0" applyNumberFormat="1" applyFont="1" applyFill="1" applyBorder="1"/>
    <xf numFmtId="170" fontId="13" fillId="4" borderId="4" xfId="21" applyNumberFormat="1" applyFont="1" applyFill="1" applyBorder="1"/>
    <xf numFmtId="164" fontId="42" fillId="6" borderId="33" xfId="20" applyNumberFormat="1" applyFont="1" applyFill="1" applyBorder="1" applyAlignment="1">
      <alignment horizontal="right" vertical="top" wrapText="1"/>
    </xf>
    <xf numFmtId="0" fontId="47" fillId="8" borderId="33" xfId="22" applyNumberFormat="1" applyFont="1" applyFill="1" applyBorder="1" applyAlignment="1">
      <alignment horizontal="left" vertical="top" wrapText="1"/>
    </xf>
    <xf numFmtId="165" fontId="47" fillId="8" borderId="33" xfId="22" applyNumberFormat="1" applyFont="1" applyFill="1" applyBorder="1" applyAlignment="1">
      <alignment horizontal="right" vertical="top" wrapText="1"/>
    </xf>
    <xf numFmtId="0" fontId="48" fillId="8" borderId="33" xfId="22" applyNumberFormat="1" applyFont="1" applyFill="1" applyBorder="1" applyAlignment="1">
      <alignment horizontal="left" vertical="top" wrapText="1" indent="1"/>
    </xf>
    <xf numFmtId="165" fontId="48" fillId="8" borderId="33" xfId="22" applyNumberFormat="1" applyFont="1" applyFill="1" applyBorder="1" applyAlignment="1">
      <alignment horizontal="right" vertical="top" wrapText="1"/>
    </xf>
    <xf numFmtId="164" fontId="47" fillId="8" borderId="33" xfId="22" applyNumberFormat="1" applyFont="1" applyFill="1" applyBorder="1" applyAlignment="1">
      <alignment horizontal="right" vertical="top" wrapText="1"/>
    </xf>
    <xf numFmtId="164" fontId="48" fillId="8" borderId="33" xfId="22" applyNumberFormat="1" applyFont="1" applyFill="1" applyBorder="1" applyAlignment="1">
      <alignment horizontal="right" vertical="top" wrapText="1"/>
    </xf>
    <xf numFmtId="0" fontId="48" fillId="8" borderId="33" xfId="22" applyNumberFormat="1" applyFont="1" applyFill="1" applyBorder="1" applyAlignment="1">
      <alignment horizontal="right" vertical="top" wrapText="1"/>
    </xf>
    <xf numFmtId="1" fontId="48" fillId="8" borderId="33" xfId="22" applyNumberFormat="1" applyFont="1" applyFill="1" applyBorder="1" applyAlignment="1">
      <alignment horizontal="left" vertical="top" wrapText="1" indent="1"/>
    </xf>
    <xf numFmtId="169" fontId="30" fillId="6" borderId="1" xfId="2" applyNumberFormat="1" applyFont="1" applyFill="1" applyBorder="1" applyAlignment="1">
      <alignment horizontal="right" vertical="top" wrapText="1"/>
    </xf>
    <xf numFmtId="43" fontId="48" fillId="2" borderId="45" xfId="21" applyFont="1" applyFill="1" applyBorder="1" applyAlignment="1">
      <alignment horizontal="center" vertical="center" wrapText="1"/>
    </xf>
    <xf numFmtId="173" fontId="48" fillId="2" borderId="2" xfId="21" applyNumberFormat="1" applyFont="1" applyFill="1" applyBorder="1" applyAlignment="1">
      <alignment horizontal="center" vertical="center" wrapText="1"/>
    </xf>
    <xf numFmtId="43" fontId="48" fillId="8" borderId="2" xfId="2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164" fontId="42" fillId="2" borderId="1" xfId="24" applyNumberFormat="1" applyFont="1" applyFill="1" applyBorder="1" applyAlignment="1">
      <alignment horizontal="right" vertical="top" wrapText="1"/>
    </xf>
    <xf numFmtId="165" fontId="42" fillId="2" borderId="1" xfId="24" applyNumberFormat="1" applyFont="1" applyFill="1" applyBorder="1" applyAlignment="1">
      <alignment horizontal="right" vertical="top" wrapText="1"/>
    </xf>
    <xf numFmtId="4" fontId="15" fillId="18" borderId="1" xfId="10" applyNumberFormat="1" applyFont="1" applyFill="1" applyBorder="1" applyAlignment="1">
      <alignment horizontal="right" vertical="top" wrapText="1"/>
    </xf>
    <xf numFmtId="4" fontId="27" fillId="18" borderId="1" xfId="0" applyNumberFormat="1" applyFont="1" applyFill="1" applyBorder="1" applyAlignment="1">
      <alignment horizontal="right" vertical="top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Border="1"/>
    <xf numFmtId="0" fontId="42" fillId="2" borderId="1" xfId="24" applyNumberFormat="1" applyFont="1" applyFill="1" applyBorder="1" applyAlignment="1">
      <alignment horizontal="left" vertical="top" wrapText="1" indent="1"/>
    </xf>
    <xf numFmtId="0" fontId="0" fillId="0" borderId="33" xfId="0" applyFont="1" applyBorder="1"/>
    <xf numFmtId="0" fontId="37" fillId="3" borderId="24" xfId="0" applyNumberFormat="1" applyFont="1" applyFill="1" applyBorder="1" applyAlignment="1">
      <alignment horizontal="left" vertical="center" wrapText="1"/>
    </xf>
    <xf numFmtId="43" fontId="55" fillId="3" borderId="24" xfId="21" applyFont="1" applyFill="1" applyBorder="1" applyAlignment="1">
      <alignment horizontal="center" vertical="center" wrapText="1"/>
    </xf>
    <xf numFmtId="0" fontId="47" fillId="17" borderId="1" xfId="23" applyFont="1" applyFill="1" applyBorder="1" applyAlignment="1">
      <alignment horizontal="left" vertical="top" wrapText="1" indent="1"/>
    </xf>
    <xf numFmtId="164" fontId="47" fillId="17" borderId="1" xfId="23" applyNumberFormat="1" applyFont="1" applyFill="1" applyBorder="1" applyAlignment="1">
      <alignment horizontal="right" vertical="top" wrapText="1"/>
    </xf>
    <xf numFmtId="0" fontId="48" fillId="17" borderId="1" xfId="23" applyFont="1" applyFill="1" applyBorder="1" applyAlignment="1">
      <alignment horizontal="left" vertical="top" wrapText="1" indent="2"/>
    </xf>
    <xf numFmtId="164" fontId="48" fillId="17" borderId="1" xfId="23" applyNumberFormat="1" applyFont="1" applyFill="1" applyBorder="1" applyAlignment="1">
      <alignment horizontal="right" vertical="top" wrapText="1"/>
    </xf>
    <xf numFmtId="165" fontId="47" fillId="17" borderId="1" xfId="23" applyNumberFormat="1" applyFont="1" applyFill="1" applyBorder="1" applyAlignment="1">
      <alignment horizontal="right" vertical="top" wrapText="1"/>
    </xf>
    <xf numFmtId="165" fontId="48" fillId="17" borderId="1" xfId="23" applyNumberFormat="1" applyFont="1" applyFill="1" applyBorder="1" applyAlignment="1">
      <alignment horizontal="right" vertical="top" wrapText="1"/>
    </xf>
    <xf numFmtId="1" fontId="48" fillId="17" borderId="1" xfId="23" applyNumberFormat="1" applyFont="1" applyFill="1" applyBorder="1" applyAlignment="1">
      <alignment horizontal="left" vertical="top" wrapText="1" indent="2"/>
    </xf>
    <xf numFmtId="0" fontId="56" fillId="4" borderId="1" xfId="0" applyFont="1" applyFill="1" applyBorder="1" applyAlignment="1">
      <alignment horizontal="left"/>
    </xf>
    <xf numFmtId="43" fontId="57" fillId="4" borderId="1" xfId="21" applyFont="1" applyFill="1" applyBorder="1"/>
    <xf numFmtId="43" fontId="58" fillId="4" borderId="1" xfId="21" applyFont="1" applyFill="1" applyBorder="1"/>
    <xf numFmtId="43" fontId="57" fillId="4" borderId="1" xfId="21" applyFont="1" applyFill="1" applyBorder="1" applyAlignment="1">
      <alignment horizontal="right"/>
    </xf>
    <xf numFmtId="0" fontId="49" fillId="3" borderId="3" xfId="3" applyFont="1" applyFill="1" applyBorder="1" applyAlignment="1">
      <alignment horizontal="left"/>
    </xf>
    <xf numFmtId="0" fontId="55" fillId="3" borderId="3" xfId="0" applyNumberFormat="1" applyFont="1" applyFill="1" applyBorder="1" applyAlignment="1">
      <alignment horizontal="center" vertical="top" wrapText="1"/>
    </xf>
    <xf numFmtId="43" fontId="55" fillId="3" borderId="1" xfId="21" applyFont="1" applyFill="1" applyBorder="1" applyAlignment="1">
      <alignment horizontal="center" vertical="top" wrapText="1"/>
    </xf>
    <xf numFmtId="0" fontId="49" fillId="3" borderId="3" xfId="0" applyNumberFormat="1" applyFont="1" applyFill="1" applyBorder="1" applyAlignment="1">
      <alignment horizontal="left" vertical="top" wrapText="1"/>
    </xf>
    <xf numFmtId="43" fontId="55" fillId="3" borderId="3" xfId="21" applyFont="1" applyFill="1" applyBorder="1" applyAlignment="1">
      <alignment horizontal="center" vertical="top" wrapText="1"/>
    </xf>
    <xf numFmtId="0" fontId="47" fillId="2" borderId="1" xfId="24" applyNumberFormat="1" applyFont="1" applyFill="1" applyBorder="1" applyAlignment="1">
      <alignment horizontal="left" vertical="top" wrapText="1" indent="1"/>
    </xf>
    <xf numFmtId="165" fontId="47" fillId="2" borderId="1" xfId="24" applyNumberFormat="1" applyFont="1" applyFill="1" applyBorder="1" applyAlignment="1">
      <alignment horizontal="right" vertical="top" wrapText="1"/>
    </xf>
    <xf numFmtId="164" fontId="47" fillId="2" borderId="1" xfId="24" applyNumberFormat="1" applyFont="1" applyFill="1" applyBorder="1" applyAlignment="1">
      <alignment horizontal="right" vertical="top" wrapText="1"/>
    </xf>
    <xf numFmtId="0" fontId="48" fillId="2" borderId="1" xfId="24" applyNumberFormat="1" applyFont="1" applyFill="1" applyBorder="1" applyAlignment="1">
      <alignment horizontal="left" vertical="top" wrapText="1" indent="2"/>
    </xf>
    <xf numFmtId="164" fontId="48" fillId="2" borderId="1" xfId="24" applyNumberFormat="1" applyFont="1" applyFill="1" applyBorder="1" applyAlignment="1">
      <alignment horizontal="right" vertical="top" wrapText="1"/>
    </xf>
    <xf numFmtId="0" fontId="57" fillId="4" borderId="1" xfId="0" applyFont="1" applyFill="1" applyBorder="1" applyAlignment="1">
      <alignment horizontal="right"/>
    </xf>
    <xf numFmtId="43" fontId="57" fillId="4" borderId="4" xfId="21" applyFont="1" applyFill="1" applyBorder="1"/>
    <xf numFmtId="43" fontId="58" fillId="4" borderId="4" xfId="21" applyFont="1" applyFill="1" applyBorder="1"/>
    <xf numFmtId="0" fontId="57" fillId="4" borderId="4" xfId="0" applyFont="1" applyFill="1" applyBorder="1" applyAlignment="1">
      <alignment horizontal="right"/>
    </xf>
    <xf numFmtId="0" fontId="47" fillId="17" borderId="1" xfId="25" applyFont="1" applyFill="1" applyBorder="1" applyAlignment="1">
      <alignment horizontal="left" vertical="top" wrapText="1" indent="1"/>
    </xf>
    <xf numFmtId="164" fontId="47" fillId="17" borderId="1" xfId="25" applyNumberFormat="1" applyFont="1" applyFill="1" applyBorder="1" applyAlignment="1">
      <alignment horizontal="right" vertical="top" wrapText="1"/>
    </xf>
    <xf numFmtId="0" fontId="48" fillId="17" borderId="1" xfId="25" applyFont="1" applyFill="1" applyBorder="1" applyAlignment="1">
      <alignment horizontal="left" vertical="top" wrapText="1" indent="2"/>
    </xf>
    <xf numFmtId="164" fontId="48" fillId="17" borderId="1" xfId="25" applyNumberFormat="1" applyFont="1" applyFill="1" applyBorder="1" applyAlignment="1">
      <alignment horizontal="right" vertical="top" wrapText="1"/>
    </xf>
    <xf numFmtId="43" fontId="48" fillId="2" borderId="33" xfId="21" applyFont="1" applyFill="1" applyBorder="1" applyAlignment="1">
      <alignment horizontal="center" vertical="center" wrapText="1"/>
    </xf>
    <xf numFmtId="165" fontId="47" fillId="17" borderId="1" xfId="25" applyNumberFormat="1" applyFont="1" applyFill="1" applyBorder="1" applyAlignment="1">
      <alignment horizontal="right" vertical="top" wrapText="1"/>
    </xf>
    <xf numFmtId="165" fontId="48" fillId="17" borderId="1" xfId="25" applyNumberFormat="1" applyFont="1" applyFill="1" applyBorder="1" applyAlignment="1">
      <alignment horizontal="right" vertical="top" wrapText="1"/>
    </xf>
    <xf numFmtId="166" fontId="48" fillId="17" borderId="1" xfId="23" applyNumberFormat="1" applyFont="1" applyFill="1" applyBorder="1" applyAlignment="1">
      <alignment horizontal="left" vertical="top" wrapText="1" indent="2"/>
    </xf>
    <xf numFmtId="4" fontId="55" fillId="0" borderId="0" xfId="0" applyNumberFormat="1" applyFont="1" applyAlignment="1">
      <alignment horizontal="center"/>
    </xf>
    <xf numFmtId="167" fontId="48" fillId="17" borderId="1" xfId="23" applyNumberFormat="1" applyFont="1" applyFill="1" applyBorder="1" applyAlignment="1">
      <alignment horizontal="left" vertical="top" wrapText="1" indent="2"/>
    </xf>
    <xf numFmtId="0" fontId="49" fillId="3" borderId="35" xfId="3" applyFont="1" applyFill="1" applyBorder="1" applyAlignment="1">
      <alignment horizontal="left"/>
    </xf>
    <xf numFmtId="1" fontId="48" fillId="17" borderId="1" xfId="25" applyNumberFormat="1" applyFont="1" applyFill="1" applyBorder="1" applyAlignment="1">
      <alignment horizontal="left" vertical="top" wrapText="1" indent="2"/>
    </xf>
    <xf numFmtId="43" fontId="48" fillId="2" borderId="2" xfId="21" applyNumberFormat="1" applyFont="1" applyFill="1" applyBorder="1" applyAlignment="1">
      <alignment horizontal="center" vertical="center" wrapText="1"/>
    </xf>
    <xf numFmtId="164" fontId="48" fillId="2" borderId="33" xfId="22" applyNumberFormat="1" applyFont="1" applyFill="1" applyBorder="1" applyAlignment="1">
      <alignment horizontal="right" vertical="top" wrapText="1"/>
    </xf>
    <xf numFmtId="165" fontId="48" fillId="2" borderId="1" xfId="24" applyNumberFormat="1" applyFont="1" applyFill="1" applyBorder="1" applyAlignment="1">
      <alignment horizontal="right" vertical="top" wrapText="1"/>
    </xf>
    <xf numFmtId="4" fontId="57" fillId="4" borderId="1" xfId="4" applyNumberFormat="1" applyFont="1" applyFill="1" applyBorder="1" applyAlignment="1">
      <alignment horizontal="right" vertical="top" wrapText="1"/>
    </xf>
    <xf numFmtId="2" fontId="57" fillId="4" borderId="1" xfId="0" applyNumberFormat="1" applyFont="1" applyFill="1" applyBorder="1"/>
    <xf numFmtId="170" fontId="57" fillId="4" borderId="1" xfId="21" applyNumberFormat="1" applyFont="1" applyFill="1" applyBorder="1"/>
    <xf numFmtId="0" fontId="47" fillId="7" borderId="33" xfId="3" applyNumberFormat="1" applyFont="1" applyFill="1" applyBorder="1" applyAlignment="1">
      <alignment horizontal="left" vertical="top" wrapText="1"/>
    </xf>
    <xf numFmtId="168" fontId="47" fillId="7" borderId="33" xfId="3" applyNumberFormat="1" applyFont="1" applyFill="1" applyBorder="1" applyAlignment="1">
      <alignment horizontal="right" vertical="top" wrapText="1"/>
    </xf>
    <xf numFmtId="0" fontId="47" fillId="2" borderId="33" xfId="22" applyNumberFormat="1" applyFont="1" applyFill="1" applyBorder="1" applyAlignment="1">
      <alignment horizontal="left" vertical="top" wrapText="1" indent="1"/>
    </xf>
    <xf numFmtId="164" fontId="47" fillId="2" borderId="33" xfId="22" applyNumberFormat="1" applyFont="1" applyFill="1" applyBorder="1" applyAlignment="1">
      <alignment horizontal="right" vertical="top" wrapText="1"/>
    </xf>
    <xf numFmtId="0" fontId="48" fillId="2" borderId="33" xfId="22" applyNumberFormat="1" applyFont="1" applyFill="1" applyBorder="1" applyAlignment="1">
      <alignment horizontal="left" vertical="top" wrapText="1" indent="2"/>
    </xf>
    <xf numFmtId="173" fontId="48" fillId="6" borderId="2" xfId="21" applyNumberFormat="1" applyFont="1" applyFill="1" applyBorder="1" applyAlignment="1">
      <alignment horizontal="center" vertical="center" wrapText="1"/>
    </xf>
    <xf numFmtId="43" fontId="48" fillId="16" borderId="2" xfId="21" applyFont="1" applyFill="1" applyBorder="1" applyAlignment="1">
      <alignment horizontal="center" vertical="center" wrapText="1"/>
    </xf>
    <xf numFmtId="0" fontId="49" fillId="3" borderId="1" xfId="3" applyFont="1" applyFill="1" applyBorder="1" applyAlignment="1">
      <alignment horizontal="left"/>
    </xf>
    <xf numFmtId="0" fontId="55" fillId="3" borderId="1" xfId="0" applyNumberFormat="1" applyFont="1" applyFill="1" applyBorder="1" applyAlignment="1">
      <alignment horizontal="center" vertical="top" wrapText="1"/>
    </xf>
    <xf numFmtId="0" fontId="37" fillId="2" borderId="1" xfId="0" applyNumberFormat="1" applyFont="1" applyFill="1" applyBorder="1" applyAlignment="1">
      <alignment horizontal="left" vertical="top" wrapText="1" indent="1"/>
    </xf>
    <xf numFmtId="4" fontId="37" fillId="6" borderId="1" xfId="0" applyNumberFormat="1" applyFont="1" applyFill="1" applyBorder="1" applyAlignment="1">
      <alignment horizontal="right" vertical="top" wrapText="1"/>
    </xf>
    <xf numFmtId="0" fontId="30" fillId="2" borderId="1" xfId="2" applyNumberFormat="1" applyFont="1" applyFill="1" applyBorder="1" applyAlignment="1">
      <alignment horizontal="left" vertical="top" wrapText="1" indent="1"/>
    </xf>
    <xf numFmtId="4" fontId="37" fillId="8" borderId="1" xfId="0" applyNumberFormat="1" applyFont="1" applyFill="1" applyBorder="1" applyAlignment="1">
      <alignment horizontal="right" vertical="top" wrapText="1"/>
    </xf>
    <xf numFmtId="0" fontId="59" fillId="2" borderId="1" xfId="0" applyNumberFormat="1" applyFont="1" applyFill="1" applyBorder="1" applyAlignment="1">
      <alignment horizontal="left" vertical="top" wrapText="1" indent="1"/>
    </xf>
    <xf numFmtId="0" fontId="31" fillId="0" borderId="1" xfId="0" applyNumberFormat="1" applyFont="1" applyFill="1" applyBorder="1" applyAlignment="1">
      <alignment horizontal="left" vertical="top" wrapText="1" indent="1"/>
    </xf>
    <xf numFmtId="4" fontId="30" fillId="6" borderId="1" xfId="10" applyNumberFormat="1" applyFont="1" applyFill="1" applyBorder="1" applyAlignment="1">
      <alignment horizontal="right" vertical="top" wrapText="1"/>
    </xf>
    <xf numFmtId="0" fontId="30" fillId="0" borderId="1" xfId="0" applyNumberFormat="1" applyFont="1" applyFill="1" applyBorder="1" applyAlignment="1">
      <alignment horizontal="left" vertical="top" wrapText="1"/>
    </xf>
    <xf numFmtId="0" fontId="59" fillId="2" borderId="1" xfId="2" applyNumberFormat="1" applyFont="1" applyFill="1" applyBorder="1" applyAlignment="1">
      <alignment horizontal="left" vertical="top" wrapText="1" indent="1"/>
    </xf>
    <xf numFmtId="0" fontId="31" fillId="2" borderId="1" xfId="5" applyNumberFormat="1" applyFont="1" applyFill="1" applyBorder="1" applyAlignment="1">
      <alignment horizontal="left" vertical="top" wrapText="1"/>
    </xf>
    <xf numFmtId="4" fontId="37" fillId="6" borderId="1" xfId="5" applyNumberFormat="1" applyFont="1" applyFill="1" applyBorder="1" applyAlignment="1">
      <alignment horizontal="right" vertical="top" wrapText="1"/>
    </xf>
    <xf numFmtId="0" fontId="30" fillId="0" borderId="1" xfId="7" applyNumberFormat="1" applyFont="1" applyFill="1" applyBorder="1" applyAlignment="1">
      <alignment horizontal="left" vertical="top" wrapText="1" indent="1"/>
    </xf>
    <xf numFmtId="4" fontId="30" fillId="6" borderId="1" xfId="7" applyNumberFormat="1" applyFont="1" applyFill="1" applyBorder="1" applyAlignment="1">
      <alignment horizontal="right" vertical="top" wrapText="1"/>
    </xf>
    <xf numFmtId="0" fontId="31" fillId="0" borderId="1" xfId="7" applyNumberFormat="1" applyFont="1" applyFill="1" applyBorder="1" applyAlignment="1">
      <alignment horizontal="left" vertical="top" wrapText="1" indent="2"/>
    </xf>
    <xf numFmtId="4" fontId="37" fillId="6" borderId="1" xfId="7" applyNumberFormat="1" applyFont="1" applyFill="1" applyBorder="1" applyAlignment="1">
      <alignment horizontal="right" vertical="top" wrapText="1"/>
    </xf>
    <xf numFmtId="0" fontId="30" fillId="0" borderId="1" xfId="10" applyNumberFormat="1" applyFont="1" applyFill="1" applyBorder="1" applyAlignment="1">
      <alignment horizontal="left" vertical="top" wrapText="1"/>
    </xf>
    <xf numFmtId="0" fontId="31" fillId="2" borderId="1" xfId="11" applyNumberFormat="1" applyFont="1" applyFill="1" applyBorder="1" applyAlignment="1">
      <alignment horizontal="left" vertical="top" wrapText="1" indent="1"/>
    </xf>
    <xf numFmtId="4" fontId="30" fillId="6" borderId="1" xfId="6" applyNumberFormat="1" applyFont="1" applyFill="1" applyBorder="1" applyAlignment="1">
      <alignment horizontal="right" vertical="top" wrapText="1"/>
    </xf>
    <xf numFmtId="0" fontId="31" fillId="2" borderId="1" xfId="2" applyNumberFormat="1" applyFont="1" applyFill="1" applyBorder="1" applyAlignment="1">
      <alignment horizontal="left" vertical="top" wrapText="1" indent="2"/>
    </xf>
    <xf numFmtId="168" fontId="37" fillId="6" borderId="1" xfId="2" applyNumberFormat="1" applyFont="1" applyFill="1" applyBorder="1" applyAlignment="1">
      <alignment horizontal="right" vertical="top" wrapText="1"/>
    </xf>
    <xf numFmtId="4" fontId="30" fillId="6" borderId="1" xfId="0" applyNumberFormat="1" applyFont="1" applyFill="1" applyBorder="1" applyAlignment="1">
      <alignment horizontal="right" vertical="top" wrapText="1"/>
    </xf>
    <xf numFmtId="0" fontId="30" fillId="2" borderId="1" xfId="7" applyNumberFormat="1" applyFont="1" applyFill="1" applyBorder="1" applyAlignment="1">
      <alignment horizontal="left" vertical="top" wrapText="1" indent="1"/>
    </xf>
    <xf numFmtId="0" fontId="30" fillId="9" borderId="1" xfId="3" applyNumberFormat="1" applyFont="1" applyFill="1" applyBorder="1" applyAlignment="1">
      <alignment horizontal="right" vertical="top" wrapText="1" indent="1"/>
    </xf>
    <xf numFmtId="4" fontId="60" fillId="9" borderId="1" xfId="0" applyNumberFormat="1" applyFont="1" applyFill="1" applyBorder="1"/>
    <xf numFmtId="165" fontId="48" fillId="6" borderId="1" xfId="23" applyNumberFormat="1" applyFont="1" applyFill="1" applyBorder="1" applyAlignment="1">
      <alignment horizontal="right" vertical="top" wrapText="1"/>
    </xf>
    <xf numFmtId="164" fontId="48" fillId="6" borderId="33" xfId="20" applyNumberFormat="1" applyFont="1" applyFill="1" applyBorder="1" applyAlignment="1">
      <alignment horizontal="right" vertical="top" wrapText="1"/>
    </xf>
    <xf numFmtId="2" fontId="57" fillId="4" borderId="4" xfId="0" applyNumberFormat="1" applyFont="1" applyFill="1" applyBorder="1"/>
    <xf numFmtId="170" fontId="57" fillId="4" borderId="4" xfId="21" applyNumberFormat="1" applyFont="1" applyFill="1" applyBorder="1"/>
    <xf numFmtId="0" fontId="61" fillId="3" borderId="3" xfId="0" applyNumberFormat="1" applyFont="1" applyFill="1" applyBorder="1" applyAlignment="1">
      <alignment horizontal="left" vertical="top" wrapText="1"/>
    </xf>
    <xf numFmtId="0" fontId="47" fillId="8" borderId="1" xfId="24" applyNumberFormat="1" applyFont="1" applyFill="1" applyBorder="1" applyAlignment="1">
      <alignment horizontal="left" vertical="top" wrapText="1"/>
    </xf>
    <xf numFmtId="165" fontId="47" fillId="8" borderId="1" xfId="24" applyNumberFormat="1" applyFont="1" applyFill="1" applyBorder="1" applyAlignment="1">
      <alignment horizontal="right" vertical="top" wrapText="1"/>
    </xf>
    <xf numFmtId="0" fontId="48" fillId="8" borderId="1" xfId="24" applyNumberFormat="1" applyFont="1" applyFill="1" applyBorder="1" applyAlignment="1">
      <alignment horizontal="left" vertical="top" wrapText="1" indent="1"/>
    </xf>
    <xf numFmtId="165" fontId="48" fillId="8" borderId="1" xfId="24" applyNumberFormat="1" applyFont="1" applyFill="1" applyBorder="1" applyAlignment="1">
      <alignment horizontal="right" vertical="top" wrapText="1"/>
    </xf>
    <xf numFmtId="164" fontId="47" fillId="8" borderId="1" xfId="24" applyNumberFormat="1" applyFont="1" applyFill="1" applyBorder="1" applyAlignment="1">
      <alignment horizontal="right" vertical="top" wrapText="1"/>
    </xf>
    <xf numFmtId="164" fontId="48" fillId="8" borderId="1" xfId="24" applyNumberFormat="1" applyFont="1" applyFill="1" applyBorder="1" applyAlignment="1">
      <alignment horizontal="right" vertical="top" wrapText="1"/>
    </xf>
    <xf numFmtId="1" fontId="48" fillId="8" borderId="1" xfId="24" applyNumberFormat="1" applyFont="1" applyFill="1" applyBorder="1" applyAlignment="1">
      <alignment horizontal="left" vertical="top" wrapText="1" indent="1"/>
    </xf>
    <xf numFmtId="0" fontId="30" fillId="0" borderId="1" xfId="7" applyNumberFormat="1" applyFont="1" applyFill="1" applyBorder="1" applyAlignment="1">
      <alignment horizontal="left" vertical="top" wrapText="1"/>
    </xf>
    <xf numFmtId="0" fontId="30" fillId="0" borderId="1" xfId="12" applyNumberFormat="1" applyFont="1" applyFill="1" applyBorder="1" applyAlignment="1">
      <alignment horizontal="left" vertical="top" wrapText="1"/>
    </xf>
    <xf numFmtId="0" fontId="30" fillId="0" borderId="1" xfId="13" applyNumberFormat="1" applyFont="1" applyFill="1" applyBorder="1" applyAlignment="1">
      <alignment horizontal="left" vertical="top" wrapText="1"/>
    </xf>
    <xf numFmtId="0" fontId="31" fillId="0" borderId="1" xfId="13" applyNumberFormat="1" applyFont="1" applyFill="1" applyBorder="1" applyAlignment="1">
      <alignment horizontal="left" vertical="top" wrapText="1" indent="1"/>
    </xf>
    <xf numFmtId="0" fontId="31" fillId="0" borderId="1" xfId="14" applyNumberFormat="1" applyFont="1" applyFill="1" applyBorder="1" applyAlignment="1">
      <alignment horizontal="left" vertical="top" wrapText="1" indent="1"/>
    </xf>
    <xf numFmtId="0" fontId="30" fillId="0" borderId="1" xfId="15" applyFont="1" applyFill="1" applyBorder="1" applyAlignment="1">
      <alignment horizontal="left" vertical="top" wrapText="1"/>
    </xf>
    <xf numFmtId="0" fontId="30" fillId="9" borderId="24" xfId="3" applyNumberFormat="1" applyFont="1" applyFill="1" applyBorder="1" applyAlignment="1">
      <alignment horizontal="right" vertical="top" wrapText="1" indent="1"/>
    </xf>
    <xf numFmtId="4" fontId="62" fillId="9" borderId="0" xfId="0" applyNumberFormat="1" applyFont="1" applyFill="1"/>
    <xf numFmtId="4" fontId="30" fillId="6" borderId="1" xfId="12" applyNumberFormat="1" applyFont="1" applyFill="1" applyBorder="1" applyAlignment="1">
      <alignment horizontal="right" vertical="top" wrapText="1"/>
    </xf>
    <xf numFmtId="4" fontId="30" fillId="6" borderId="1" xfId="13" applyNumberFormat="1" applyFont="1" applyFill="1" applyBorder="1" applyAlignment="1">
      <alignment horizontal="right" vertical="top" wrapText="1"/>
    </xf>
    <xf numFmtId="4" fontId="30" fillId="6" borderId="1" xfId="11" applyNumberFormat="1" applyFont="1" applyFill="1" applyBorder="1" applyAlignment="1">
      <alignment horizontal="right" vertical="top" wrapText="1"/>
    </xf>
    <xf numFmtId="4" fontId="30" fillId="6" borderId="1" xfId="14" applyNumberFormat="1" applyFont="1" applyFill="1" applyBorder="1" applyAlignment="1">
      <alignment horizontal="right" vertical="top" wrapText="1"/>
    </xf>
    <xf numFmtId="4" fontId="30" fillId="6" borderId="1" xfId="15" applyNumberFormat="1" applyFont="1" applyFill="1" applyBorder="1" applyAlignment="1">
      <alignment horizontal="right" vertical="top" wrapText="1"/>
    </xf>
    <xf numFmtId="0" fontId="63" fillId="17" borderId="1" xfId="26" applyFont="1" applyFill="1" applyBorder="1" applyAlignment="1">
      <alignment horizontal="left" vertical="top" wrapText="1" indent="1"/>
    </xf>
    <xf numFmtId="168" fontId="63" fillId="17" borderId="1" xfId="26" applyNumberFormat="1" applyFont="1" applyFill="1" applyBorder="1" applyAlignment="1">
      <alignment horizontal="right" vertical="top" wrapText="1"/>
    </xf>
    <xf numFmtId="0" fontId="64" fillId="17" borderId="1" xfId="26" applyFont="1" applyFill="1" applyBorder="1" applyAlignment="1">
      <alignment horizontal="left" vertical="top" wrapText="1" indent="2"/>
    </xf>
    <xf numFmtId="168" fontId="64" fillId="17" borderId="1" xfId="26" applyNumberFormat="1" applyFont="1" applyFill="1" applyBorder="1" applyAlignment="1">
      <alignment horizontal="right" vertical="top" wrapText="1"/>
    </xf>
    <xf numFmtId="169" fontId="63" fillId="17" borderId="1" xfId="26" applyNumberFormat="1" applyFont="1" applyFill="1" applyBorder="1" applyAlignment="1">
      <alignment horizontal="right" vertical="top" wrapText="1"/>
    </xf>
    <xf numFmtId="169" fontId="64" fillId="17" borderId="1" xfId="26" applyNumberFormat="1" applyFont="1" applyFill="1" applyBorder="1" applyAlignment="1">
      <alignment horizontal="right" vertical="top" wrapText="1"/>
    </xf>
    <xf numFmtId="1" fontId="64" fillId="17" borderId="1" xfId="26" applyNumberFormat="1" applyFont="1" applyFill="1" applyBorder="1" applyAlignment="1">
      <alignment horizontal="left" vertical="top" wrapText="1" indent="2"/>
    </xf>
    <xf numFmtId="43" fontId="0" fillId="0" borderId="0" xfId="21" applyFont="1"/>
    <xf numFmtId="175" fontId="0" fillId="0" borderId="0" xfId="0" applyNumberFormat="1" applyFont="1"/>
    <xf numFmtId="175" fontId="55" fillId="3" borderId="24" xfId="21" applyNumberFormat="1" applyFont="1" applyFill="1" applyBorder="1" applyAlignment="1">
      <alignment horizontal="center" vertical="center" wrapText="1"/>
    </xf>
    <xf numFmtId="175" fontId="58" fillId="4" borderId="1" xfId="21" applyNumberFormat="1" applyFont="1" applyFill="1" applyBorder="1"/>
    <xf numFmtId="175" fontId="0" fillId="0" borderId="0" xfId="0" applyNumberFormat="1"/>
    <xf numFmtId="0" fontId="63" fillId="17" borderId="1" xfId="27" applyFont="1" applyFill="1" applyBorder="1" applyAlignment="1">
      <alignment horizontal="left" vertical="top" wrapText="1" indent="1"/>
    </xf>
    <xf numFmtId="168" fontId="63" fillId="17" borderId="1" xfId="27" applyNumberFormat="1" applyFont="1" applyFill="1" applyBorder="1" applyAlignment="1">
      <alignment horizontal="right" vertical="top" wrapText="1"/>
    </xf>
    <xf numFmtId="0" fontId="64" fillId="17" borderId="1" xfId="27" applyFont="1" applyFill="1" applyBorder="1" applyAlignment="1">
      <alignment horizontal="left" vertical="top" wrapText="1" indent="2"/>
    </xf>
    <xf numFmtId="168" fontId="64" fillId="17" borderId="1" xfId="27" applyNumberFormat="1" applyFont="1" applyFill="1" applyBorder="1" applyAlignment="1">
      <alignment horizontal="right" vertical="top" wrapText="1"/>
    </xf>
    <xf numFmtId="169" fontId="63" fillId="17" borderId="1" xfId="27" applyNumberFormat="1" applyFont="1" applyFill="1" applyBorder="1" applyAlignment="1">
      <alignment horizontal="right" vertical="top" wrapText="1"/>
    </xf>
    <xf numFmtId="0" fontId="41" fillId="2" borderId="1" xfId="28" applyNumberFormat="1" applyFont="1" applyFill="1" applyBorder="1" applyAlignment="1">
      <alignment horizontal="left" vertical="top" wrapText="1"/>
    </xf>
    <xf numFmtId="168" fontId="41" fillId="2" borderId="1" xfId="28" applyNumberFormat="1" applyFont="1" applyFill="1" applyBorder="1" applyAlignment="1">
      <alignment horizontal="right" vertical="top" wrapText="1"/>
    </xf>
    <xf numFmtId="0" fontId="42" fillId="2" borderId="1" xfId="28" applyNumberFormat="1" applyFont="1" applyFill="1" applyBorder="1" applyAlignment="1">
      <alignment horizontal="left" vertical="top" wrapText="1"/>
    </xf>
    <xf numFmtId="168" fontId="42" fillId="2" borderId="1" xfId="28" applyNumberFormat="1" applyFont="1" applyFill="1" applyBorder="1" applyAlignment="1">
      <alignment horizontal="right" vertical="top" wrapText="1"/>
    </xf>
    <xf numFmtId="169" fontId="41" fillId="2" borderId="1" xfId="28" applyNumberFormat="1" applyFont="1" applyFill="1" applyBorder="1" applyAlignment="1">
      <alignment horizontal="right" vertical="top" wrapText="1"/>
    </xf>
    <xf numFmtId="169" fontId="42" fillId="2" borderId="1" xfId="28" applyNumberFormat="1" applyFont="1" applyFill="1" applyBorder="1" applyAlignment="1">
      <alignment horizontal="right" vertical="top" wrapText="1"/>
    </xf>
    <xf numFmtId="169" fontId="65" fillId="2" borderId="1" xfId="28" applyNumberFormat="1" applyFont="1" applyFill="1" applyBorder="1" applyAlignment="1">
      <alignment horizontal="right" vertical="top" wrapText="1"/>
    </xf>
    <xf numFmtId="0" fontId="41" fillId="2" borderId="2" xfId="28" applyNumberFormat="1" applyFont="1" applyFill="1" applyBorder="1" applyAlignment="1">
      <alignment horizontal="left" vertical="top" wrapText="1"/>
    </xf>
    <xf numFmtId="168" fontId="41" fillId="2" borderId="2" xfId="28" applyNumberFormat="1" applyFont="1" applyFill="1" applyBorder="1" applyAlignment="1">
      <alignment horizontal="right" vertical="top" wrapText="1"/>
    </xf>
    <xf numFmtId="0" fontId="42" fillId="2" borderId="2" xfId="28" applyNumberFormat="1" applyFont="1" applyFill="1" applyBorder="1" applyAlignment="1">
      <alignment horizontal="left" vertical="top" wrapText="1"/>
    </xf>
    <xf numFmtId="168" fontId="42" fillId="2" borderId="2" xfId="28" applyNumberFormat="1" applyFont="1" applyFill="1" applyBorder="1" applyAlignment="1">
      <alignment horizontal="right" vertical="top" wrapText="1"/>
    </xf>
    <xf numFmtId="169" fontId="41" fillId="2" borderId="2" xfId="28" applyNumberFormat="1" applyFont="1" applyFill="1" applyBorder="1" applyAlignment="1">
      <alignment horizontal="right" vertical="top" wrapText="1"/>
    </xf>
    <xf numFmtId="1" fontId="42" fillId="2" borderId="2" xfId="28" applyNumberFormat="1" applyFont="1" applyFill="1" applyBorder="1" applyAlignment="1">
      <alignment horizontal="left" vertical="top" wrapText="1"/>
    </xf>
    <xf numFmtId="166" fontId="42" fillId="2" borderId="2" xfId="28" applyNumberFormat="1" applyFont="1" applyFill="1" applyBorder="1" applyAlignment="1">
      <alignment horizontal="left" vertical="top" wrapText="1"/>
    </xf>
    <xf numFmtId="167" fontId="42" fillId="2" borderId="2" xfId="28" applyNumberFormat="1" applyFont="1" applyFill="1" applyBorder="1" applyAlignment="1">
      <alignment horizontal="left" vertical="top" wrapText="1"/>
    </xf>
    <xf numFmtId="0" fontId="58" fillId="4" borderId="4" xfId="0" applyFont="1" applyFill="1" applyBorder="1" applyAlignment="1">
      <alignment horizontal="right"/>
    </xf>
    <xf numFmtId="1" fontId="42" fillId="2" borderId="1" xfId="28" applyNumberFormat="1" applyFont="1" applyFill="1" applyBorder="1" applyAlignment="1">
      <alignment horizontal="left" vertical="top" wrapText="1"/>
    </xf>
    <xf numFmtId="43" fontId="21" fillId="0" borderId="0" xfId="21" applyFont="1" applyAlignment="1"/>
    <xf numFmtId="0" fontId="66" fillId="2" borderId="1" xfId="28" applyNumberFormat="1" applyFont="1" applyFill="1" applyBorder="1" applyAlignment="1">
      <alignment horizontal="left" vertical="top" wrapText="1"/>
    </xf>
    <xf numFmtId="169" fontId="66" fillId="2" borderId="1" xfId="28" applyNumberFormat="1" applyFont="1" applyFill="1" applyBorder="1" applyAlignment="1">
      <alignment horizontal="right" vertical="top" wrapText="1"/>
    </xf>
    <xf numFmtId="168" fontId="66" fillId="2" borderId="1" xfId="28" applyNumberFormat="1" applyFont="1" applyFill="1" applyBorder="1" applyAlignment="1">
      <alignment horizontal="right" vertical="top" wrapText="1"/>
    </xf>
    <xf numFmtId="175" fontId="0" fillId="15" borderId="0" xfId="0" applyNumberFormat="1" applyFill="1"/>
    <xf numFmtId="165" fontId="48" fillId="8" borderId="1" xfId="20" applyNumberFormat="1" applyFont="1" applyFill="1" applyBorder="1" applyAlignment="1">
      <alignment horizontal="right" vertical="top" wrapText="1"/>
    </xf>
    <xf numFmtId="0" fontId="34" fillId="0" borderId="1" xfId="3" applyFont="1" applyBorder="1" applyAlignment="1">
      <alignment horizontal="right"/>
    </xf>
    <xf numFmtId="169" fontId="35" fillId="2" borderId="1" xfId="3" applyNumberFormat="1" applyFont="1" applyFill="1" applyBorder="1" applyAlignment="1">
      <alignment horizontal="right" vertical="top" wrapText="1"/>
    </xf>
    <xf numFmtId="165" fontId="48" fillId="8" borderId="46" xfId="20" applyNumberFormat="1" applyFont="1" applyFill="1" applyBorder="1" applyAlignment="1">
      <alignment horizontal="right" vertical="top" wrapText="1"/>
    </xf>
    <xf numFmtId="169" fontId="19" fillId="2" borderId="2" xfId="28" applyNumberFormat="1" applyFont="1" applyFill="1" applyBorder="1" applyAlignment="1">
      <alignment horizontal="right" vertical="top" wrapText="1"/>
    </xf>
  </cellXfs>
  <cellStyles count="29">
    <cellStyle name="Обычный" xfId="0" builtinId="0"/>
    <cellStyle name="Обычный 2" xfId="3"/>
    <cellStyle name="Обычный 2 2" xfId="19"/>
    <cellStyle name="Обычный 3" xfId="16"/>
    <cellStyle name="Обычный 4" xfId="17"/>
    <cellStyle name="Обычный_30.09.2016" xfId="10"/>
    <cellStyle name="Обычный_31.12.2015" xfId="4"/>
    <cellStyle name="Обычный_Sheet1" xfId="1"/>
    <cellStyle name="Обычный_август" xfId="5"/>
    <cellStyle name="Обычный_апрель" xfId="7"/>
    <cellStyle name="Обычный_апрель 2018" xfId="23"/>
    <cellStyle name="Обычный_апрель 2018_1" xfId="24"/>
    <cellStyle name="Обычный_апрель 2018_2" xfId="25"/>
    <cellStyle name="Обычный_июль" xfId="11"/>
    <cellStyle name="Обычный_июнь" xfId="12"/>
    <cellStyle name="Обычный_май" xfId="14"/>
    <cellStyle name="Обычный_май 2018" xfId="26"/>
    <cellStyle name="Обычный_май 2018_1" xfId="27"/>
    <cellStyle name="Обычный_май 2018_2" xfId="28"/>
    <cellStyle name="Обычный_март" xfId="15"/>
    <cellStyle name="Обычный_март 2018" xfId="22"/>
    <cellStyle name="Обычный_ноябрь" xfId="8"/>
    <cellStyle name="Обычный_октябрь" xfId="6"/>
    <cellStyle name="Обычный_сентябрь" xfId="9"/>
    <cellStyle name="Обычный_февраль" xfId="13"/>
    <cellStyle name="Обычный_февраль 2018" xfId="20"/>
    <cellStyle name="Обычный_январь" xfId="2"/>
    <cellStyle name="Финансовый" xfId="21"/>
    <cellStyle name="Финансовый 2" xfId="18"/>
  </cellStyles>
  <dxfs count="0"/>
  <tableStyles count="0" defaultTableStyle="TableStyleMedium9" defaultPivotStyle="PivotStyleLight16"/>
  <colors>
    <mruColors>
      <color rgb="FFFFCCFF"/>
      <color rgb="FFFF99FF"/>
      <color rgb="FFFF66CC"/>
      <color rgb="FF5324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10"/>
  <sheetViews>
    <sheetView topLeftCell="A1830" zoomScale="110" zoomScaleNormal="110" workbookViewId="0">
      <selection activeCell="D2404" sqref="D2404"/>
    </sheetView>
  </sheetViews>
  <sheetFormatPr defaultRowHeight="12.75" outlineLevelRow="1"/>
  <cols>
    <col min="1" max="1" width="58.28515625" style="207" customWidth="1"/>
    <col min="2" max="2" width="20" style="196" customWidth="1"/>
    <col min="3" max="3" width="20" style="197" customWidth="1"/>
    <col min="4" max="4" width="24.85546875" style="197" customWidth="1"/>
    <col min="5" max="5" width="9.140625" style="198"/>
    <col min="6" max="256" width="9.140625" style="207"/>
    <col min="257" max="257" width="58.28515625" style="207" customWidth="1"/>
    <col min="258" max="259" width="20" style="207" customWidth="1"/>
    <col min="260" max="260" width="24.85546875" style="207" customWidth="1"/>
    <col min="261" max="512" width="9.140625" style="207"/>
    <col min="513" max="513" width="58.28515625" style="207" customWidth="1"/>
    <col min="514" max="515" width="20" style="207" customWidth="1"/>
    <col min="516" max="516" width="24.85546875" style="207" customWidth="1"/>
    <col min="517" max="768" width="9.140625" style="207"/>
    <col min="769" max="769" width="58.28515625" style="207" customWidth="1"/>
    <col min="770" max="771" width="20" style="207" customWidth="1"/>
    <col min="772" max="772" width="24.85546875" style="207" customWidth="1"/>
    <col min="773" max="1024" width="9.140625" style="207"/>
    <col min="1025" max="1025" width="58.28515625" style="207" customWidth="1"/>
    <col min="1026" max="1027" width="20" style="207" customWidth="1"/>
    <col min="1028" max="1028" width="24.85546875" style="207" customWidth="1"/>
    <col min="1029" max="1280" width="9.140625" style="207"/>
    <col min="1281" max="1281" width="58.28515625" style="207" customWidth="1"/>
    <col min="1282" max="1283" width="20" style="207" customWidth="1"/>
    <col min="1284" max="1284" width="24.85546875" style="207" customWidth="1"/>
    <col min="1285" max="1536" width="9.140625" style="207"/>
    <col min="1537" max="1537" width="58.28515625" style="207" customWidth="1"/>
    <col min="1538" max="1539" width="20" style="207" customWidth="1"/>
    <col min="1540" max="1540" width="24.85546875" style="207" customWidth="1"/>
    <col min="1541" max="1792" width="9.140625" style="207"/>
    <col min="1793" max="1793" width="58.28515625" style="207" customWidth="1"/>
    <col min="1794" max="1795" width="20" style="207" customWidth="1"/>
    <col min="1796" max="1796" width="24.85546875" style="207" customWidth="1"/>
    <col min="1797" max="2048" width="9.140625" style="207"/>
    <col min="2049" max="2049" width="58.28515625" style="207" customWidth="1"/>
    <col min="2050" max="2051" width="20" style="207" customWidth="1"/>
    <col min="2052" max="2052" width="24.85546875" style="207" customWidth="1"/>
    <col min="2053" max="2304" width="9.140625" style="207"/>
    <col min="2305" max="2305" width="58.28515625" style="207" customWidth="1"/>
    <col min="2306" max="2307" width="20" style="207" customWidth="1"/>
    <col min="2308" max="2308" width="24.85546875" style="207" customWidth="1"/>
    <col min="2309" max="2560" width="9.140625" style="207"/>
    <col min="2561" max="2561" width="58.28515625" style="207" customWidth="1"/>
    <col min="2562" max="2563" width="20" style="207" customWidth="1"/>
    <col min="2564" max="2564" width="24.85546875" style="207" customWidth="1"/>
    <col min="2565" max="2816" width="9.140625" style="207"/>
    <col min="2817" max="2817" width="58.28515625" style="207" customWidth="1"/>
    <col min="2818" max="2819" width="20" style="207" customWidth="1"/>
    <col min="2820" max="2820" width="24.85546875" style="207" customWidth="1"/>
    <col min="2821" max="3072" width="9.140625" style="207"/>
    <col min="3073" max="3073" width="58.28515625" style="207" customWidth="1"/>
    <col min="3074" max="3075" width="20" style="207" customWidth="1"/>
    <col min="3076" max="3076" width="24.85546875" style="207" customWidth="1"/>
    <col min="3077" max="3328" width="9.140625" style="207"/>
    <col min="3329" max="3329" width="58.28515625" style="207" customWidth="1"/>
    <col min="3330" max="3331" width="20" style="207" customWidth="1"/>
    <col min="3332" max="3332" width="24.85546875" style="207" customWidth="1"/>
    <col min="3333" max="3584" width="9.140625" style="207"/>
    <col min="3585" max="3585" width="58.28515625" style="207" customWidth="1"/>
    <col min="3586" max="3587" width="20" style="207" customWidth="1"/>
    <col min="3588" max="3588" width="24.85546875" style="207" customWidth="1"/>
    <col min="3589" max="3840" width="9.140625" style="207"/>
    <col min="3841" max="3841" width="58.28515625" style="207" customWidth="1"/>
    <col min="3842" max="3843" width="20" style="207" customWidth="1"/>
    <col min="3844" max="3844" width="24.85546875" style="207" customWidth="1"/>
    <col min="3845" max="4096" width="9.140625" style="207"/>
    <col min="4097" max="4097" width="58.28515625" style="207" customWidth="1"/>
    <col min="4098" max="4099" width="20" style="207" customWidth="1"/>
    <col min="4100" max="4100" width="24.85546875" style="207" customWidth="1"/>
    <col min="4101" max="4352" width="9.140625" style="207"/>
    <col min="4353" max="4353" width="58.28515625" style="207" customWidth="1"/>
    <col min="4354" max="4355" width="20" style="207" customWidth="1"/>
    <col min="4356" max="4356" width="24.85546875" style="207" customWidth="1"/>
    <col min="4357" max="4608" width="9.140625" style="207"/>
    <col min="4609" max="4609" width="58.28515625" style="207" customWidth="1"/>
    <col min="4610" max="4611" width="20" style="207" customWidth="1"/>
    <col min="4612" max="4612" width="24.85546875" style="207" customWidth="1"/>
    <col min="4613" max="4864" width="9.140625" style="207"/>
    <col min="4865" max="4865" width="58.28515625" style="207" customWidth="1"/>
    <col min="4866" max="4867" width="20" style="207" customWidth="1"/>
    <col min="4868" max="4868" width="24.85546875" style="207" customWidth="1"/>
    <col min="4869" max="5120" width="9.140625" style="207"/>
    <col min="5121" max="5121" width="58.28515625" style="207" customWidth="1"/>
    <col min="5122" max="5123" width="20" style="207" customWidth="1"/>
    <col min="5124" max="5124" width="24.85546875" style="207" customWidth="1"/>
    <col min="5125" max="5376" width="9.140625" style="207"/>
    <col min="5377" max="5377" width="58.28515625" style="207" customWidth="1"/>
    <col min="5378" max="5379" width="20" style="207" customWidth="1"/>
    <col min="5380" max="5380" width="24.85546875" style="207" customWidth="1"/>
    <col min="5381" max="5632" width="9.140625" style="207"/>
    <col min="5633" max="5633" width="58.28515625" style="207" customWidth="1"/>
    <col min="5634" max="5635" width="20" style="207" customWidth="1"/>
    <col min="5636" max="5636" width="24.85546875" style="207" customWidth="1"/>
    <col min="5637" max="5888" width="9.140625" style="207"/>
    <col min="5889" max="5889" width="58.28515625" style="207" customWidth="1"/>
    <col min="5890" max="5891" width="20" style="207" customWidth="1"/>
    <col min="5892" max="5892" width="24.85546875" style="207" customWidth="1"/>
    <col min="5893" max="6144" width="9.140625" style="207"/>
    <col min="6145" max="6145" width="58.28515625" style="207" customWidth="1"/>
    <col min="6146" max="6147" width="20" style="207" customWidth="1"/>
    <col min="6148" max="6148" width="24.85546875" style="207" customWidth="1"/>
    <col min="6149" max="6400" width="9.140625" style="207"/>
    <col min="6401" max="6401" width="58.28515625" style="207" customWidth="1"/>
    <col min="6402" max="6403" width="20" style="207" customWidth="1"/>
    <col min="6404" max="6404" width="24.85546875" style="207" customWidth="1"/>
    <col min="6405" max="6656" width="9.140625" style="207"/>
    <col min="6657" max="6657" width="58.28515625" style="207" customWidth="1"/>
    <col min="6658" max="6659" width="20" style="207" customWidth="1"/>
    <col min="6660" max="6660" width="24.85546875" style="207" customWidth="1"/>
    <col min="6661" max="6912" width="9.140625" style="207"/>
    <col min="6913" max="6913" width="58.28515625" style="207" customWidth="1"/>
    <col min="6914" max="6915" width="20" style="207" customWidth="1"/>
    <col min="6916" max="6916" width="24.85546875" style="207" customWidth="1"/>
    <col min="6917" max="7168" width="9.140625" style="207"/>
    <col min="7169" max="7169" width="58.28515625" style="207" customWidth="1"/>
    <col min="7170" max="7171" width="20" style="207" customWidth="1"/>
    <col min="7172" max="7172" width="24.85546875" style="207" customWidth="1"/>
    <col min="7173" max="7424" width="9.140625" style="207"/>
    <col min="7425" max="7425" width="58.28515625" style="207" customWidth="1"/>
    <col min="7426" max="7427" width="20" style="207" customWidth="1"/>
    <col min="7428" max="7428" width="24.85546875" style="207" customWidth="1"/>
    <col min="7429" max="7680" width="9.140625" style="207"/>
    <col min="7681" max="7681" width="58.28515625" style="207" customWidth="1"/>
    <col min="7682" max="7683" width="20" style="207" customWidth="1"/>
    <col min="7684" max="7684" width="24.85546875" style="207" customWidth="1"/>
    <col min="7685" max="7936" width="9.140625" style="207"/>
    <col min="7937" max="7937" width="58.28515625" style="207" customWidth="1"/>
    <col min="7938" max="7939" width="20" style="207" customWidth="1"/>
    <col min="7940" max="7940" width="24.85546875" style="207" customWidth="1"/>
    <col min="7941" max="8192" width="9.140625" style="207"/>
    <col min="8193" max="8193" width="58.28515625" style="207" customWidth="1"/>
    <col min="8194" max="8195" width="20" style="207" customWidth="1"/>
    <col min="8196" max="8196" width="24.85546875" style="207" customWidth="1"/>
    <col min="8197" max="8448" width="9.140625" style="207"/>
    <col min="8449" max="8449" width="58.28515625" style="207" customWidth="1"/>
    <col min="8450" max="8451" width="20" style="207" customWidth="1"/>
    <col min="8452" max="8452" width="24.85546875" style="207" customWidth="1"/>
    <col min="8453" max="8704" width="9.140625" style="207"/>
    <col min="8705" max="8705" width="58.28515625" style="207" customWidth="1"/>
    <col min="8706" max="8707" width="20" style="207" customWidth="1"/>
    <col min="8708" max="8708" width="24.85546875" style="207" customWidth="1"/>
    <col min="8709" max="8960" width="9.140625" style="207"/>
    <col min="8961" max="8961" width="58.28515625" style="207" customWidth="1"/>
    <col min="8962" max="8963" width="20" style="207" customWidth="1"/>
    <col min="8964" max="8964" width="24.85546875" style="207" customWidth="1"/>
    <col min="8965" max="9216" width="9.140625" style="207"/>
    <col min="9217" max="9217" width="58.28515625" style="207" customWidth="1"/>
    <col min="9218" max="9219" width="20" style="207" customWidth="1"/>
    <col min="9220" max="9220" width="24.85546875" style="207" customWidth="1"/>
    <col min="9221" max="9472" width="9.140625" style="207"/>
    <col min="9473" max="9473" width="58.28515625" style="207" customWidth="1"/>
    <col min="9474" max="9475" width="20" style="207" customWidth="1"/>
    <col min="9476" max="9476" width="24.85546875" style="207" customWidth="1"/>
    <col min="9477" max="9728" width="9.140625" style="207"/>
    <col min="9729" max="9729" width="58.28515625" style="207" customWidth="1"/>
    <col min="9730" max="9731" width="20" style="207" customWidth="1"/>
    <col min="9732" max="9732" width="24.85546875" style="207" customWidth="1"/>
    <col min="9733" max="9984" width="9.140625" style="207"/>
    <col min="9985" max="9985" width="58.28515625" style="207" customWidth="1"/>
    <col min="9986" max="9987" width="20" style="207" customWidth="1"/>
    <col min="9988" max="9988" width="24.85546875" style="207" customWidth="1"/>
    <col min="9989" max="10240" width="9.140625" style="207"/>
    <col min="10241" max="10241" width="58.28515625" style="207" customWidth="1"/>
    <col min="10242" max="10243" width="20" style="207" customWidth="1"/>
    <col min="10244" max="10244" width="24.85546875" style="207" customWidth="1"/>
    <col min="10245" max="10496" width="9.140625" style="207"/>
    <col min="10497" max="10497" width="58.28515625" style="207" customWidth="1"/>
    <col min="10498" max="10499" width="20" style="207" customWidth="1"/>
    <col min="10500" max="10500" width="24.85546875" style="207" customWidth="1"/>
    <col min="10501" max="10752" width="9.140625" style="207"/>
    <col min="10753" max="10753" width="58.28515625" style="207" customWidth="1"/>
    <col min="10754" max="10755" width="20" style="207" customWidth="1"/>
    <col min="10756" max="10756" width="24.85546875" style="207" customWidth="1"/>
    <col min="10757" max="11008" width="9.140625" style="207"/>
    <col min="11009" max="11009" width="58.28515625" style="207" customWidth="1"/>
    <col min="11010" max="11011" width="20" style="207" customWidth="1"/>
    <col min="11012" max="11012" width="24.85546875" style="207" customWidth="1"/>
    <col min="11013" max="11264" width="9.140625" style="207"/>
    <col min="11265" max="11265" width="58.28515625" style="207" customWidth="1"/>
    <col min="11266" max="11267" width="20" style="207" customWidth="1"/>
    <col min="11268" max="11268" width="24.85546875" style="207" customWidth="1"/>
    <col min="11269" max="11520" width="9.140625" style="207"/>
    <col min="11521" max="11521" width="58.28515625" style="207" customWidth="1"/>
    <col min="11522" max="11523" width="20" style="207" customWidth="1"/>
    <col min="11524" max="11524" width="24.85546875" style="207" customWidth="1"/>
    <col min="11525" max="11776" width="9.140625" style="207"/>
    <col min="11777" max="11777" width="58.28515625" style="207" customWidth="1"/>
    <col min="11778" max="11779" width="20" style="207" customWidth="1"/>
    <col min="11780" max="11780" width="24.85546875" style="207" customWidth="1"/>
    <col min="11781" max="12032" width="9.140625" style="207"/>
    <col min="12033" max="12033" width="58.28515625" style="207" customWidth="1"/>
    <col min="12034" max="12035" width="20" style="207" customWidth="1"/>
    <col min="12036" max="12036" width="24.85546875" style="207" customWidth="1"/>
    <col min="12037" max="12288" width="9.140625" style="207"/>
    <col min="12289" max="12289" width="58.28515625" style="207" customWidth="1"/>
    <col min="12290" max="12291" width="20" style="207" customWidth="1"/>
    <col min="12292" max="12292" width="24.85546875" style="207" customWidth="1"/>
    <col min="12293" max="12544" width="9.140625" style="207"/>
    <col min="12545" max="12545" width="58.28515625" style="207" customWidth="1"/>
    <col min="12546" max="12547" width="20" style="207" customWidth="1"/>
    <col min="12548" max="12548" width="24.85546875" style="207" customWidth="1"/>
    <col min="12549" max="12800" width="9.140625" style="207"/>
    <col min="12801" max="12801" width="58.28515625" style="207" customWidth="1"/>
    <col min="12802" max="12803" width="20" style="207" customWidth="1"/>
    <col min="12804" max="12804" width="24.85546875" style="207" customWidth="1"/>
    <col min="12805" max="13056" width="9.140625" style="207"/>
    <col min="13057" max="13057" width="58.28515625" style="207" customWidth="1"/>
    <col min="13058" max="13059" width="20" style="207" customWidth="1"/>
    <col min="13060" max="13060" width="24.85546875" style="207" customWidth="1"/>
    <col min="13061" max="13312" width="9.140625" style="207"/>
    <col min="13313" max="13313" width="58.28515625" style="207" customWidth="1"/>
    <col min="13314" max="13315" width="20" style="207" customWidth="1"/>
    <col min="13316" max="13316" width="24.85546875" style="207" customWidth="1"/>
    <col min="13317" max="13568" width="9.140625" style="207"/>
    <col min="13569" max="13569" width="58.28515625" style="207" customWidth="1"/>
    <col min="13570" max="13571" width="20" style="207" customWidth="1"/>
    <col min="13572" max="13572" width="24.85546875" style="207" customWidth="1"/>
    <col min="13573" max="13824" width="9.140625" style="207"/>
    <col min="13825" max="13825" width="58.28515625" style="207" customWidth="1"/>
    <col min="13826" max="13827" width="20" style="207" customWidth="1"/>
    <col min="13828" max="13828" width="24.85546875" style="207" customWidth="1"/>
    <col min="13829" max="14080" width="9.140625" style="207"/>
    <col min="14081" max="14081" width="58.28515625" style="207" customWidth="1"/>
    <col min="14082" max="14083" width="20" style="207" customWidth="1"/>
    <col min="14084" max="14084" width="24.85546875" style="207" customWidth="1"/>
    <col min="14085" max="14336" width="9.140625" style="207"/>
    <col min="14337" max="14337" width="58.28515625" style="207" customWidth="1"/>
    <col min="14338" max="14339" width="20" style="207" customWidth="1"/>
    <col min="14340" max="14340" width="24.85546875" style="207" customWidth="1"/>
    <col min="14341" max="14592" width="9.140625" style="207"/>
    <col min="14593" max="14593" width="58.28515625" style="207" customWidth="1"/>
    <col min="14594" max="14595" width="20" style="207" customWidth="1"/>
    <col min="14596" max="14596" width="24.85546875" style="207" customWidth="1"/>
    <col min="14597" max="14848" width="9.140625" style="207"/>
    <col min="14849" max="14849" width="58.28515625" style="207" customWidth="1"/>
    <col min="14850" max="14851" width="20" style="207" customWidth="1"/>
    <col min="14852" max="14852" width="24.85546875" style="207" customWidth="1"/>
    <col min="14853" max="15104" width="9.140625" style="207"/>
    <col min="15105" max="15105" width="58.28515625" style="207" customWidth="1"/>
    <col min="15106" max="15107" width="20" style="207" customWidth="1"/>
    <col min="15108" max="15108" width="24.85546875" style="207" customWidth="1"/>
    <col min="15109" max="15360" width="9.140625" style="207"/>
    <col min="15361" max="15361" width="58.28515625" style="207" customWidth="1"/>
    <col min="15362" max="15363" width="20" style="207" customWidth="1"/>
    <col min="15364" max="15364" width="24.85546875" style="207" customWidth="1"/>
    <col min="15365" max="15616" width="9.140625" style="207"/>
    <col min="15617" max="15617" width="58.28515625" style="207" customWidth="1"/>
    <col min="15618" max="15619" width="20" style="207" customWidth="1"/>
    <col min="15620" max="15620" width="24.85546875" style="207" customWidth="1"/>
    <col min="15621" max="15872" width="9.140625" style="207"/>
    <col min="15873" max="15873" width="58.28515625" style="207" customWidth="1"/>
    <col min="15874" max="15875" width="20" style="207" customWidth="1"/>
    <col min="15876" max="15876" width="24.85546875" style="207" customWidth="1"/>
    <col min="15877" max="16128" width="9.140625" style="207"/>
    <col min="16129" max="16129" width="58.28515625" style="207" customWidth="1"/>
    <col min="16130" max="16131" width="20" style="207" customWidth="1"/>
    <col min="16132" max="16132" width="24.85546875" style="207" customWidth="1"/>
    <col min="16133" max="16384" width="9.140625" style="207"/>
  </cols>
  <sheetData>
    <row r="1" spans="1:4" ht="18">
      <c r="A1" s="195" t="s">
        <v>0</v>
      </c>
    </row>
    <row r="2" spans="1:4" ht="18.75">
      <c r="A2" s="199" t="s">
        <v>1648</v>
      </c>
    </row>
    <row r="3" spans="1:4" ht="15.75" customHeight="1" collapsed="1">
      <c r="A3" s="200" t="s">
        <v>1</v>
      </c>
      <c r="B3" s="201" t="s">
        <v>2</v>
      </c>
      <c r="C3" s="202" t="s">
        <v>3</v>
      </c>
      <c r="D3" s="202" t="s">
        <v>4</v>
      </c>
    </row>
    <row r="4" spans="1:4" hidden="1" outlineLevel="1">
      <c r="A4" s="203" t="s">
        <v>1649</v>
      </c>
      <c r="B4" s="204">
        <v>150</v>
      </c>
      <c r="C4" s="205">
        <v>221.62</v>
      </c>
      <c r="D4" s="205">
        <f>B4*C4</f>
        <v>33243</v>
      </c>
    </row>
    <row r="5" spans="1:4" hidden="1" outlineLevel="1">
      <c r="A5" s="203" t="s">
        <v>1650</v>
      </c>
      <c r="B5" s="204">
        <v>495.4</v>
      </c>
      <c r="C5" s="205">
        <v>168.35</v>
      </c>
      <c r="D5" s="205">
        <f t="shared" ref="D5:D68" si="0">B5*C5</f>
        <v>83400.59</v>
      </c>
    </row>
    <row r="6" spans="1:4" hidden="1" outlineLevel="1">
      <c r="A6" s="203" t="s">
        <v>1651</v>
      </c>
      <c r="B6" s="204">
        <v>243.95</v>
      </c>
      <c r="C6" s="205">
        <v>270.79000000000002</v>
      </c>
      <c r="D6" s="205">
        <f t="shared" si="0"/>
        <v>66059.220499999996</v>
      </c>
    </row>
    <row r="7" spans="1:4" ht="22.5" hidden="1" outlineLevel="1">
      <c r="A7" s="203" t="s">
        <v>1652</v>
      </c>
      <c r="B7" s="204">
        <v>260</v>
      </c>
      <c r="C7" s="205">
        <v>135.6</v>
      </c>
      <c r="D7" s="205">
        <f t="shared" si="0"/>
        <v>35256</v>
      </c>
    </row>
    <row r="8" spans="1:4" ht="22.5" hidden="1" outlineLevel="1">
      <c r="A8" s="203" t="s">
        <v>6</v>
      </c>
      <c r="B8" s="204">
        <v>990</v>
      </c>
      <c r="C8" s="205">
        <v>123.27</v>
      </c>
      <c r="D8" s="205">
        <f t="shared" si="0"/>
        <v>122037.3</v>
      </c>
    </row>
    <row r="9" spans="1:4" ht="22.5" hidden="1" outlineLevel="1">
      <c r="A9" s="203" t="s">
        <v>7</v>
      </c>
      <c r="B9" s="204">
        <v>245.95</v>
      </c>
      <c r="C9" s="205">
        <v>119.18</v>
      </c>
      <c r="D9" s="205">
        <f t="shared" si="0"/>
        <v>29312.321</v>
      </c>
    </row>
    <row r="10" spans="1:4" hidden="1" outlineLevel="1">
      <c r="A10" s="203" t="s">
        <v>1653</v>
      </c>
      <c r="B10" s="204">
        <v>25</v>
      </c>
      <c r="C10" s="205"/>
      <c r="D10" s="205"/>
    </row>
    <row r="11" spans="1:4" hidden="1" outlineLevel="1">
      <c r="A11" s="206" t="s">
        <v>1654</v>
      </c>
      <c r="B11" s="204">
        <v>25</v>
      </c>
      <c r="C11" s="205">
        <v>167.41</v>
      </c>
      <c r="D11" s="205">
        <f t="shared" si="0"/>
        <v>4185.25</v>
      </c>
    </row>
    <row r="12" spans="1:4" hidden="1" outlineLevel="1">
      <c r="A12" s="203" t="s">
        <v>1655</v>
      </c>
      <c r="B12" s="204">
        <v>0.12</v>
      </c>
      <c r="C12" s="205"/>
      <c r="D12" s="205"/>
    </row>
    <row r="13" spans="1:4" hidden="1" outlineLevel="1">
      <c r="A13" s="206" t="s">
        <v>1656</v>
      </c>
      <c r="B13" s="204">
        <v>0.12</v>
      </c>
      <c r="C13" s="205" t="s">
        <v>13</v>
      </c>
      <c r="D13" s="205"/>
    </row>
    <row r="14" spans="1:4" hidden="1" outlineLevel="1">
      <c r="A14" s="203" t="s">
        <v>8</v>
      </c>
      <c r="B14" s="204">
        <v>19</v>
      </c>
      <c r="C14" s="205"/>
      <c r="D14" s="205"/>
    </row>
    <row r="15" spans="1:4" hidden="1" outlineLevel="1">
      <c r="A15" s="206" t="s">
        <v>9</v>
      </c>
      <c r="B15" s="204">
        <v>19</v>
      </c>
      <c r="C15" s="205">
        <v>107.5</v>
      </c>
      <c r="D15" s="205">
        <f t="shared" si="0"/>
        <v>2042.5</v>
      </c>
    </row>
    <row r="16" spans="1:4" hidden="1" outlineLevel="1">
      <c r="A16" s="203" t="s">
        <v>1657</v>
      </c>
      <c r="B16" s="204">
        <v>21.292999999999999</v>
      </c>
      <c r="C16" s="205">
        <v>115.07</v>
      </c>
      <c r="D16" s="205">
        <f t="shared" si="0"/>
        <v>2450.1855099999998</v>
      </c>
    </row>
    <row r="17" spans="1:4" hidden="1" outlineLevel="1">
      <c r="A17" s="203" t="s">
        <v>10</v>
      </c>
      <c r="B17" s="204">
        <v>100.18</v>
      </c>
      <c r="C17" s="205"/>
      <c r="D17" s="205"/>
    </row>
    <row r="18" spans="1:4" hidden="1" outlineLevel="1">
      <c r="A18" s="206" t="s">
        <v>11</v>
      </c>
      <c r="B18" s="204">
        <v>100</v>
      </c>
      <c r="C18" s="205">
        <v>169.37</v>
      </c>
      <c r="D18" s="205">
        <f t="shared" si="0"/>
        <v>16937</v>
      </c>
    </row>
    <row r="19" spans="1:4" hidden="1" outlineLevel="1">
      <c r="A19" s="206" t="s">
        <v>12</v>
      </c>
      <c r="B19" s="204">
        <v>0.18</v>
      </c>
      <c r="C19" s="205" t="s">
        <v>13</v>
      </c>
      <c r="D19" s="205"/>
    </row>
    <row r="20" spans="1:4" hidden="1" outlineLevel="1">
      <c r="A20" s="203" t="s">
        <v>14</v>
      </c>
      <c r="B20" s="204">
        <v>4091.643</v>
      </c>
      <c r="C20" s="205"/>
      <c r="D20" s="205"/>
    </row>
    <row r="21" spans="1:4" hidden="1" outlineLevel="1">
      <c r="A21" s="203"/>
      <c r="B21" s="204">
        <v>48.2</v>
      </c>
      <c r="C21" s="205">
        <v>142</v>
      </c>
      <c r="D21" s="205">
        <f t="shared" si="0"/>
        <v>6844.4000000000005</v>
      </c>
    </row>
    <row r="22" spans="1:4" hidden="1" outlineLevel="1">
      <c r="A22" s="206" t="s">
        <v>15</v>
      </c>
      <c r="B22" s="204">
        <v>684.8</v>
      </c>
      <c r="C22" s="205">
        <v>139</v>
      </c>
      <c r="D22" s="205">
        <f t="shared" si="0"/>
        <v>95187.199999999997</v>
      </c>
    </row>
    <row r="23" spans="1:4" hidden="1" outlineLevel="1">
      <c r="A23" s="206" t="s">
        <v>1658</v>
      </c>
      <c r="B23" s="204">
        <v>25</v>
      </c>
      <c r="C23" s="205">
        <v>137</v>
      </c>
      <c r="D23" s="205">
        <f t="shared" si="0"/>
        <v>3425</v>
      </c>
    </row>
    <row r="24" spans="1:4" hidden="1" outlineLevel="1">
      <c r="A24" s="206" t="s">
        <v>1659</v>
      </c>
      <c r="B24" s="204">
        <v>25</v>
      </c>
      <c r="C24" s="205">
        <v>261</v>
      </c>
      <c r="D24" s="205">
        <f t="shared" si="0"/>
        <v>6525</v>
      </c>
    </row>
    <row r="25" spans="1:4" hidden="1" outlineLevel="1">
      <c r="A25" s="206" t="s">
        <v>1660</v>
      </c>
      <c r="B25" s="204">
        <v>1</v>
      </c>
      <c r="C25" s="205" t="s">
        <v>13</v>
      </c>
      <c r="D25" s="205"/>
    </row>
    <row r="26" spans="1:4" hidden="1" outlineLevel="1">
      <c r="A26" s="206" t="s">
        <v>16</v>
      </c>
      <c r="B26" s="204">
        <v>1497.5</v>
      </c>
      <c r="C26" s="205">
        <v>265.33999999999997</v>
      </c>
      <c r="D26" s="205">
        <f t="shared" si="0"/>
        <v>397346.64999999997</v>
      </c>
    </row>
    <row r="27" spans="1:4" hidden="1" outlineLevel="1">
      <c r="A27" s="206" t="s">
        <v>17</v>
      </c>
      <c r="B27" s="204">
        <v>1729.7</v>
      </c>
      <c r="C27" s="205">
        <v>300.58999999999997</v>
      </c>
      <c r="D27" s="205">
        <f t="shared" si="0"/>
        <v>519930.52299999999</v>
      </c>
    </row>
    <row r="28" spans="1:4" hidden="1" outlineLevel="1">
      <c r="A28" s="206" t="s">
        <v>1661</v>
      </c>
      <c r="B28" s="204">
        <v>18.693000000000001</v>
      </c>
      <c r="C28" s="205">
        <v>185</v>
      </c>
      <c r="D28" s="205">
        <f t="shared" si="0"/>
        <v>3458.2050000000004</v>
      </c>
    </row>
    <row r="29" spans="1:4" hidden="1" outlineLevel="1">
      <c r="A29" s="206" t="s">
        <v>1662</v>
      </c>
      <c r="B29" s="204">
        <v>11.75</v>
      </c>
      <c r="C29" s="205">
        <v>950.78</v>
      </c>
      <c r="D29" s="205">
        <f t="shared" si="0"/>
        <v>11171.664999999999</v>
      </c>
    </row>
    <row r="30" spans="1:4" hidden="1" outlineLevel="1">
      <c r="A30" s="206" t="s">
        <v>1663</v>
      </c>
      <c r="B30" s="204">
        <v>25</v>
      </c>
      <c r="C30" s="205">
        <v>296</v>
      </c>
      <c r="D30" s="205">
        <f t="shared" si="0"/>
        <v>7400</v>
      </c>
    </row>
    <row r="31" spans="1:4" hidden="1" outlineLevel="1">
      <c r="A31" s="206" t="s">
        <v>1664</v>
      </c>
      <c r="B31" s="204">
        <v>25</v>
      </c>
      <c r="C31" s="205">
        <v>222.42</v>
      </c>
      <c r="D31" s="205">
        <f t="shared" si="0"/>
        <v>5560.5</v>
      </c>
    </row>
    <row r="32" spans="1:4" hidden="1" outlineLevel="1">
      <c r="A32" s="203" t="s">
        <v>18</v>
      </c>
      <c r="B32" s="204">
        <v>50</v>
      </c>
      <c r="C32" s="205"/>
      <c r="D32" s="205"/>
    </row>
    <row r="33" spans="1:4" hidden="1" outlineLevel="1">
      <c r="A33" s="206">
        <v>4010</v>
      </c>
      <c r="B33" s="204">
        <v>25</v>
      </c>
      <c r="C33" s="205">
        <v>652.29999999999995</v>
      </c>
      <c r="D33" s="205">
        <f t="shared" si="0"/>
        <v>16307.499999999998</v>
      </c>
    </row>
    <row r="34" spans="1:4" hidden="1" outlineLevel="1">
      <c r="A34" s="206" t="s">
        <v>19</v>
      </c>
      <c r="B34" s="204">
        <v>25</v>
      </c>
      <c r="C34" s="205">
        <v>691.93</v>
      </c>
      <c r="D34" s="205">
        <f t="shared" si="0"/>
        <v>17298.25</v>
      </c>
    </row>
    <row r="35" spans="1:4" hidden="1" outlineLevel="1">
      <c r="A35" s="203" t="s">
        <v>1665</v>
      </c>
      <c r="B35" s="204">
        <v>14</v>
      </c>
      <c r="C35" s="205"/>
      <c r="D35" s="205"/>
    </row>
    <row r="36" spans="1:4" hidden="1" outlineLevel="1">
      <c r="A36" s="206" t="s">
        <v>1666</v>
      </c>
      <c r="B36" s="204">
        <v>14</v>
      </c>
      <c r="C36" s="205">
        <v>456.35</v>
      </c>
      <c r="D36" s="205">
        <f t="shared" si="0"/>
        <v>6388.9000000000005</v>
      </c>
    </row>
    <row r="37" spans="1:4" hidden="1" outlineLevel="1">
      <c r="A37" s="203" t="s">
        <v>20</v>
      </c>
      <c r="B37" s="204">
        <v>2368.3000000000002</v>
      </c>
      <c r="C37" s="205"/>
      <c r="D37" s="205"/>
    </row>
    <row r="38" spans="1:4" hidden="1" outlineLevel="1">
      <c r="A38" s="206" t="s">
        <v>21</v>
      </c>
      <c r="B38" s="204">
        <v>472.95</v>
      </c>
      <c r="C38" s="205">
        <v>220</v>
      </c>
      <c r="D38" s="205">
        <f t="shared" si="0"/>
        <v>104049</v>
      </c>
    </row>
    <row r="39" spans="1:4" hidden="1" outlineLevel="1">
      <c r="A39" s="206" t="s">
        <v>22</v>
      </c>
      <c r="B39" s="204">
        <v>1197.9000000000001</v>
      </c>
      <c r="C39" s="205">
        <v>100</v>
      </c>
      <c r="D39" s="205">
        <f t="shared" si="0"/>
        <v>119790.00000000001</v>
      </c>
    </row>
    <row r="40" spans="1:4" hidden="1" outlineLevel="1">
      <c r="A40" s="206" t="s">
        <v>23</v>
      </c>
      <c r="B40" s="204">
        <v>488.75</v>
      </c>
      <c r="C40" s="205">
        <v>250.01</v>
      </c>
      <c r="D40" s="205">
        <f t="shared" si="0"/>
        <v>122192.3875</v>
      </c>
    </row>
    <row r="41" spans="1:4" hidden="1" outlineLevel="1">
      <c r="A41" s="206" t="s">
        <v>24</v>
      </c>
      <c r="B41" s="204">
        <v>208.7</v>
      </c>
      <c r="C41" s="205">
        <v>293.01</v>
      </c>
      <c r="D41" s="205">
        <f t="shared" si="0"/>
        <v>61151.186999999998</v>
      </c>
    </row>
    <row r="42" spans="1:4" hidden="1" outlineLevel="1">
      <c r="A42" s="203" t="s">
        <v>1667</v>
      </c>
      <c r="B42" s="204">
        <v>0.97499999999999998</v>
      </c>
      <c r="C42" s="205"/>
      <c r="D42" s="205"/>
    </row>
    <row r="43" spans="1:4" hidden="1" outlineLevel="1">
      <c r="A43" s="206" t="s">
        <v>1668</v>
      </c>
      <c r="B43" s="204">
        <v>0.97499999999999998</v>
      </c>
      <c r="C43" s="205">
        <v>215</v>
      </c>
      <c r="D43" s="205">
        <f t="shared" si="0"/>
        <v>209.625</v>
      </c>
    </row>
    <row r="44" spans="1:4" hidden="1" outlineLevel="1">
      <c r="A44" s="203" t="s">
        <v>1669</v>
      </c>
      <c r="B44" s="204">
        <v>34.1</v>
      </c>
      <c r="C44" s="205"/>
      <c r="D44" s="205"/>
    </row>
    <row r="45" spans="1:4" hidden="1" outlineLevel="1">
      <c r="A45" s="206" t="s">
        <v>1670</v>
      </c>
      <c r="B45" s="204">
        <v>25</v>
      </c>
      <c r="C45" s="205">
        <v>108.63</v>
      </c>
      <c r="D45" s="205">
        <f t="shared" si="0"/>
        <v>2715.75</v>
      </c>
    </row>
    <row r="46" spans="1:4" hidden="1" outlineLevel="1">
      <c r="A46" s="206" t="s">
        <v>1671</v>
      </c>
      <c r="B46" s="204">
        <v>9.1</v>
      </c>
      <c r="C46" s="205">
        <v>968.4</v>
      </c>
      <c r="D46" s="205">
        <f t="shared" si="0"/>
        <v>8812.4399999999987</v>
      </c>
    </row>
    <row r="47" spans="1:4" hidden="1" outlineLevel="1">
      <c r="A47" s="203" t="s">
        <v>25</v>
      </c>
      <c r="B47" s="204">
        <v>8143.8</v>
      </c>
      <c r="C47" s="205"/>
      <c r="D47" s="205"/>
    </row>
    <row r="48" spans="1:4" hidden="1" outlineLevel="1">
      <c r="A48" s="206">
        <v>7447</v>
      </c>
      <c r="B48" s="204">
        <v>7589.85</v>
      </c>
      <c r="C48" s="205">
        <v>148.5</v>
      </c>
      <c r="D48" s="205">
        <f t="shared" si="0"/>
        <v>1127092.7250000001</v>
      </c>
    </row>
    <row r="49" spans="1:4" hidden="1" outlineLevel="1">
      <c r="A49" s="206">
        <v>7467</v>
      </c>
      <c r="B49" s="204">
        <v>347.95</v>
      </c>
      <c r="C49" s="205">
        <v>155.94999999999999</v>
      </c>
      <c r="D49" s="205">
        <f t="shared" si="0"/>
        <v>54262.802499999991</v>
      </c>
    </row>
    <row r="50" spans="1:4" hidden="1" outlineLevel="1">
      <c r="A50" s="206">
        <v>8200</v>
      </c>
      <c r="B50" s="204">
        <v>14.7</v>
      </c>
      <c r="C50" s="205">
        <v>234.5</v>
      </c>
      <c r="D50" s="205">
        <f t="shared" si="0"/>
        <v>3447.1499999999996</v>
      </c>
    </row>
    <row r="51" spans="1:4" hidden="1" outlineLevel="1">
      <c r="A51" s="206">
        <v>8407</v>
      </c>
      <c r="B51" s="204">
        <v>161.65</v>
      </c>
      <c r="C51" s="205">
        <v>140.16</v>
      </c>
      <c r="D51" s="205">
        <f t="shared" si="0"/>
        <v>22656.864000000001</v>
      </c>
    </row>
    <row r="52" spans="1:4" hidden="1" outlineLevel="1">
      <c r="A52" s="206">
        <v>8842</v>
      </c>
      <c r="B52" s="204">
        <v>29.65</v>
      </c>
      <c r="C52" s="205">
        <v>161.66</v>
      </c>
      <c r="D52" s="205">
        <f t="shared" si="0"/>
        <v>4793.2190000000001</v>
      </c>
    </row>
    <row r="53" spans="1:4" hidden="1" outlineLevel="1">
      <c r="A53" s="203" t="s">
        <v>26</v>
      </c>
      <c r="B53" s="204">
        <v>887.6</v>
      </c>
      <c r="C53" s="205"/>
      <c r="D53" s="205"/>
    </row>
    <row r="54" spans="1:4" hidden="1" outlineLevel="1">
      <c r="A54" s="206">
        <v>4725</v>
      </c>
      <c r="B54" s="204">
        <v>12.85</v>
      </c>
      <c r="C54" s="205">
        <v>163.92</v>
      </c>
      <c r="D54" s="205">
        <f t="shared" si="0"/>
        <v>2106.3719999999998</v>
      </c>
    </row>
    <row r="55" spans="1:4" hidden="1" outlineLevel="1">
      <c r="A55" s="206">
        <v>4770</v>
      </c>
      <c r="B55" s="204">
        <v>100</v>
      </c>
      <c r="C55" s="205">
        <v>163.92</v>
      </c>
      <c r="D55" s="205">
        <f t="shared" si="0"/>
        <v>16392</v>
      </c>
    </row>
    <row r="56" spans="1:4" hidden="1" outlineLevel="1">
      <c r="A56" s="206" t="s">
        <v>1672</v>
      </c>
      <c r="B56" s="204">
        <v>243.65</v>
      </c>
      <c r="C56" s="205">
        <v>89</v>
      </c>
      <c r="D56" s="205">
        <f t="shared" si="0"/>
        <v>21684.850000000002</v>
      </c>
    </row>
    <row r="57" spans="1:4" hidden="1" outlineLevel="1">
      <c r="A57" s="206" t="s">
        <v>27</v>
      </c>
      <c r="B57" s="204">
        <v>42.3</v>
      </c>
      <c r="C57" s="205">
        <v>146.80000000000001</v>
      </c>
      <c r="D57" s="205">
        <f t="shared" si="0"/>
        <v>6209.64</v>
      </c>
    </row>
    <row r="58" spans="1:4" hidden="1" outlineLevel="1">
      <c r="A58" s="206" t="s">
        <v>28</v>
      </c>
      <c r="B58" s="204">
        <v>103.8</v>
      </c>
      <c r="C58" s="205">
        <v>220</v>
      </c>
      <c r="D58" s="205">
        <f t="shared" si="0"/>
        <v>22836</v>
      </c>
    </row>
    <row r="59" spans="1:4" hidden="1" outlineLevel="1">
      <c r="A59" s="206" t="s">
        <v>1673</v>
      </c>
      <c r="B59" s="204">
        <v>97.4</v>
      </c>
      <c r="C59" s="205">
        <v>302.39999999999998</v>
      </c>
      <c r="D59" s="205">
        <f t="shared" si="0"/>
        <v>29453.759999999998</v>
      </c>
    </row>
    <row r="60" spans="1:4" hidden="1" outlineLevel="1">
      <c r="A60" s="206" t="s">
        <v>1674</v>
      </c>
      <c r="B60" s="204">
        <v>24.65</v>
      </c>
      <c r="C60" s="205">
        <v>151</v>
      </c>
      <c r="D60" s="205">
        <f t="shared" si="0"/>
        <v>3722.1499999999996</v>
      </c>
    </row>
    <row r="61" spans="1:4" hidden="1" outlineLevel="1">
      <c r="A61" s="206" t="s">
        <v>1675</v>
      </c>
      <c r="B61" s="204">
        <v>4.5</v>
      </c>
      <c r="C61" s="205">
        <v>166.27</v>
      </c>
      <c r="D61" s="205">
        <f t="shared" si="0"/>
        <v>748.21500000000003</v>
      </c>
    </row>
    <row r="62" spans="1:4" hidden="1" outlineLevel="1">
      <c r="A62" s="206" t="s">
        <v>29</v>
      </c>
      <c r="B62" s="204">
        <v>30</v>
      </c>
      <c r="C62" s="205">
        <v>163.92</v>
      </c>
      <c r="D62" s="205">
        <f t="shared" si="0"/>
        <v>4917.5999999999995</v>
      </c>
    </row>
    <row r="63" spans="1:4" hidden="1" outlineLevel="1">
      <c r="A63" s="206" t="s">
        <v>1676</v>
      </c>
      <c r="B63" s="204">
        <v>31</v>
      </c>
      <c r="C63" s="205">
        <v>145</v>
      </c>
      <c r="D63" s="205">
        <f t="shared" si="0"/>
        <v>4495</v>
      </c>
    </row>
    <row r="64" spans="1:4" hidden="1" outlineLevel="1">
      <c r="A64" s="206" t="s">
        <v>1677</v>
      </c>
      <c r="B64" s="204">
        <v>197.45</v>
      </c>
      <c r="C64" s="205">
        <v>89</v>
      </c>
      <c r="D64" s="205">
        <f t="shared" si="0"/>
        <v>17573.05</v>
      </c>
    </row>
    <row r="65" spans="1:4" hidden="1" outlineLevel="1">
      <c r="A65" s="203" t="s">
        <v>30</v>
      </c>
      <c r="B65" s="204">
        <v>142.69999999999999</v>
      </c>
      <c r="C65" s="205"/>
      <c r="D65" s="205"/>
    </row>
    <row r="66" spans="1:4" hidden="1" outlineLevel="1">
      <c r="A66" s="206" t="s">
        <v>31</v>
      </c>
      <c r="B66" s="204">
        <v>142.69999999999999</v>
      </c>
      <c r="C66" s="205">
        <v>155</v>
      </c>
      <c r="D66" s="205">
        <f t="shared" si="0"/>
        <v>22118.5</v>
      </c>
    </row>
    <row r="67" spans="1:4" hidden="1" outlineLevel="1">
      <c r="A67" s="203" t="s">
        <v>32</v>
      </c>
      <c r="B67" s="204">
        <v>1</v>
      </c>
      <c r="C67" s="205"/>
      <c r="D67" s="205"/>
    </row>
    <row r="68" spans="1:4" hidden="1" outlineLevel="1">
      <c r="A68" s="206" t="s">
        <v>33</v>
      </c>
      <c r="B68" s="204">
        <v>1</v>
      </c>
      <c r="C68" s="205">
        <v>272738.90999999997</v>
      </c>
      <c r="D68" s="205">
        <f t="shared" si="0"/>
        <v>272738.90999999997</v>
      </c>
    </row>
    <row r="69" spans="1:4" hidden="1" outlineLevel="1">
      <c r="A69" s="203" t="s">
        <v>34</v>
      </c>
      <c r="B69" s="204">
        <v>544.4</v>
      </c>
      <c r="C69" s="205"/>
      <c r="D69" s="205"/>
    </row>
    <row r="70" spans="1:4" hidden="1" outlineLevel="1">
      <c r="A70" s="206" t="s">
        <v>35</v>
      </c>
      <c r="B70" s="204">
        <v>544.4</v>
      </c>
      <c r="C70" s="205">
        <v>123</v>
      </c>
      <c r="D70" s="205">
        <f t="shared" ref="D70:D133" si="1">B70*C70</f>
        <v>66961.2</v>
      </c>
    </row>
    <row r="71" spans="1:4" hidden="1" outlineLevel="1">
      <c r="A71" s="203" t="s">
        <v>36</v>
      </c>
      <c r="B71" s="204">
        <v>106.6</v>
      </c>
      <c r="C71" s="205"/>
      <c r="D71" s="205"/>
    </row>
    <row r="72" spans="1:4" hidden="1" outlineLevel="1">
      <c r="A72" s="206" t="s">
        <v>37</v>
      </c>
      <c r="B72" s="204">
        <v>83.45</v>
      </c>
      <c r="C72" s="205">
        <v>306.92</v>
      </c>
      <c r="D72" s="205">
        <f t="shared" si="1"/>
        <v>25612.474000000002</v>
      </c>
    </row>
    <row r="73" spans="1:4" hidden="1" outlineLevel="1">
      <c r="A73" s="206" t="s">
        <v>38</v>
      </c>
      <c r="B73" s="204">
        <v>23.15</v>
      </c>
      <c r="C73" s="205">
        <v>193</v>
      </c>
      <c r="D73" s="205">
        <f t="shared" si="1"/>
        <v>4467.95</v>
      </c>
    </row>
    <row r="74" spans="1:4" hidden="1" outlineLevel="1">
      <c r="A74" s="203" t="s">
        <v>1678</v>
      </c>
      <c r="B74" s="204">
        <v>25</v>
      </c>
      <c r="C74" s="205"/>
      <c r="D74" s="205"/>
    </row>
    <row r="75" spans="1:4" hidden="1" outlineLevel="1">
      <c r="A75" s="206" t="s">
        <v>1679</v>
      </c>
      <c r="B75" s="204">
        <v>25</v>
      </c>
      <c r="C75" s="205">
        <v>440</v>
      </c>
      <c r="D75" s="205">
        <f t="shared" si="1"/>
        <v>11000</v>
      </c>
    </row>
    <row r="76" spans="1:4" hidden="1" outlineLevel="1">
      <c r="A76" s="203" t="s">
        <v>1680</v>
      </c>
      <c r="B76" s="204">
        <v>17.885000000000002</v>
      </c>
      <c r="C76" s="205"/>
      <c r="D76" s="205"/>
    </row>
    <row r="77" spans="1:4" hidden="1" outlineLevel="1">
      <c r="A77" s="206" t="s">
        <v>1681</v>
      </c>
      <c r="B77" s="204">
        <v>17.885000000000002</v>
      </c>
      <c r="C77" s="205">
        <v>61.29</v>
      </c>
      <c r="D77" s="205">
        <f t="shared" si="1"/>
        <v>1096.17165</v>
      </c>
    </row>
    <row r="78" spans="1:4" hidden="1" outlineLevel="1">
      <c r="A78" s="203" t="s">
        <v>1682</v>
      </c>
      <c r="B78" s="204">
        <v>190</v>
      </c>
      <c r="C78" s="205">
        <v>47</v>
      </c>
      <c r="D78" s="205">
        <f t="shared" si="1"/>
        <v>8930</v>
      </c>
    </row>
    <row r="79" spans="1:4" hidden="1" outlineLevel="1">
      <c r="A79" s="203" t="s">
        <v>1683</v>
      </c>
      <c r="B79" s="204">
        <v>20.2</v>
      </c>
      <c r="C79" s="205">
        <v>47</v>
      </c>
      <c r="D79" s="205">
        <f t="shared" si="1"/>
        <v>949.4</v>
      </c>
    </row>
    <row r="80" spans="1:4" hidden="1" outlineLevel="1">
      <c r="A80" s="203" t="s">
        <v>1684</v>
      </c>
      <c r="B80" s="204">
        <v>123.348</v>
      </c>
      <c r="C80" s="205"/>
      <c r="D80" s="205"/>
    </row>
    <row r="81" spans="1:4" hidden="1" outlineLevel="1">
      <c r="A81" s="206">
        <v>186</v>
      </c>
      <c r="B81" s="204">
        <v>54.448</v>
      </c>
      <c r="C81" s="205">
        <v>47</v>
      </c>
      <c r="D81" s="205">
        <f t="shared" si="1"/>
        <v>2559.056</v>
      </c>
    </row>
    <row r="82" spans="1:4" hidden="1" outlineLevel="1">
      <c r="A82" s="206">
        <v>187</v>
      </c>
      <c r="B82" s="204">
        <v>68.900000000000006</v>
      </c>
      <c r="C82" s="205">
        <v>47</v>
      </c>
      <c r="D82" s="205">
        <f t="shared" si="1"/>
        <v>3238.3</v>
      </c>
    </row>
    <row r="83" spans="1:4" hidden="1" outlineLevel="1">
      <c r="A83" s="203" t="s">
        <v>39</v>
      </c>
      <c r="B83" s="204">
        <v>38177.345999999998</v>
      </c>
      <c r="C83" s="205"/>
      <c r="D83" s="205"/>
    </row>
    <row r="84" spans="1:4" hidden="1" outlineLevel="1">
      <c r="A84" s="206" t="s">
        <v>1685</v>
      </c>
      <c r="B84" s="204">
        <v>27</v>
      </c>
      <c r="C84" s="205">
        <v>12</v>
      </c>
      <c r="D84" s="205">
        <f t="shared" si="1"/>
        <v>324</v>
      </c>
    </row>
    <row r="85" spans="1:4" hidden="1" outlineLevel="1">
      <c r="A85" s="206" t="s">
        <v>40</v>
      </c>
      <c r="B85" s="204">
        <v>38150.345999999998</v>
      </c>
      <c r="C85" s="205">
        <v>9.9</v>
      </c>
      <c r="D85" s="205">
        <f t="shared" si="1"/>
        <v>377688.42540000001</v>
      </c>
    </row>
    <row r="86" spans="1:4" hidden="1" outlineLevel="1">
      <c r="A86" s="203" t="s">
        <v>41</v>
      </c>
      <c r="B86" s="204">
        <v>5000</v>
      </c>
      <c r="C86" s="205"/>
      <c r="D86" s="205"/>
    </row>
    <row r="87" spans="1:4" hidden="1" outlineLevel="1">
      <c r="A87" s="206" t="s">
        <v>42</v>
      </c>
      <c r="B87" s="204">
        <v>5000</v>
      </c>
      <c r="C87" s="205">
        <v>9.8000000000000007</v>
      </c>
      <c r="D87" s="205">
        <f t="shared" si="1"/>
        <v>49000</v>
      </c>
    </row>
    <row r="88" spans="1:4" hidden="1" outlineLevel="1">
      <c r="A88" s="203" t="s">
        <v>43</v>
      </c>
      <c r="B88" s="204">
        <v>6</v>
      </c>
      <c r="C88" s="205">
        <v>4433.33</v>
      </c>
      <c r="D88" s="205">
        <f t="shared" si="1"/>
        <v>26599.98</v>
      </c>
    </row>
    <row r="89" spans="1:4" hidden="1" outlineLevel="1">
      <c r="A89" s="203" t="s">
        <v>44</v>
      </c>
      <c r="B89" s="204">
        <v>13773.25</v>
      </c>
      <c r="C89" s="205"/>
      <c r="D89" s="205"/>
    </row>
    <row r="90" spans="1:4" hidden="1" outlineLevel="1">
      <c r="A90" s="206" t="s">
        <v>1686</v>
      </c>
      <c r="B90" s="204">
        <v>1.75</v>
      </c>
      <c r="C90" s="205">
        <v>14.1</v>
      </c>
      <c r="D90" s="205">
        <f t="shared" si="1"/>
        <v>24.675000000000001</v>
      </c>
    </row>
    <row r="91" spans="1:4" hidden="1" outlineLevel="1">
      <c r="A91" s="206" t="s">
        <v>45</v>
      </c>
      <c r="B91" s="204">
        <v>13771.5</v>
      </c>
      <c r="C91" s="205">
        <v>10.199999999999999</v>
      </c>
      <c r="D91" s="205">
        <f t="shared" si="1"/>
        <v>140469.29999999999</v>
      </c>
    </row>
    <row r="92" spans="1:4" hidden="1" outlineLevel="1">
      <c r="A92" s="203" t="s">
        <v>46</v>
      </c>
      <c r="B92" s="204">
        <v>142</v>
      </c>
      <c r="C92" s="205">
        <v>98</v>
      </c>
      <c r="D92" s="205">
        <f t="shared" si="1"/>
        <v>13916</v>
      </c>
    </row>
    <row r="93" spans="1:4" hidden="1" outlineLevel="1">
      <c r="A93" s="203" t="s">
        <v>47</v>
      </c>
      <c r="B93" s="204">
        <v>37.6</v>
      </c>
      <c r="C93" s="205"/>
      <c r="D93" s="205"/>
    </row>
    <row r="94" spans="1:4" hidden="1" outlineLevel="1">
      <c r="A94" s="206" t="s">
        <v>48</v>
      </c>
      <c r="B94" s="204">
        <v>37.6</v>
      </c>
      <c r="C94" s="205">
        <v>315.14</v>
      </c>
      <c r="D94" s="205">
        <f t="shared" si="1"/>
        <v>11849.263999999999</v>
      </c>
    </row>
    <row r="95" spans="1:4" hidden="1" outlineLevel="1">
      <c r="A95" s="203" t="s">
        <v>49</v>
      </c>
      <c r="B95" s="204">
        <v>1408.6279999999999</v>
      </c>
      <c r="C95" s="205"/>
      <c r="D95" s="205"/>
    </row>
    <row r="96" spans="1:4" hidden="1" outlineLevel="1">
      <c r="A96" s="206" t="s">
        <v>1687</v>
      </c>
      <c r="B96" s="204">
        <v>101.432</v>
      </c>
      <c r="C96" s="205">
        <v>582.78</v>
      </c>
      <c r="D96" s="205">
        <f t="shared" si="1"/>
        <v>59112.540959999998</v>
      </c>
    </row>
    <row r="97" spans="1:4" hidden="1" outlineLevel="1">
      <c r="A97" s="206" t="s">
        <v>50</v>
      </c>
      <c r="B97" s="204">
        <v>1306.7</v>
      </c>
      <c r="C97" s="205">
        <v>463.22</v>
      </c>
      <c r="D97" s="205">
        <f t="shared" si="1"/>
        <v>605289.57400000002</v>
      </c>
    </row>
    <row r="98" spans="1:4" hidden="1" outlineLevel="1">
      <c r="A98" s="206" t="s">
        <v>1688</v>
      </c>
      <c r="B98" s="204">
        <v>0.496</v>
      </c>
      <c r="C98" s="205">
        <v>401.95</v>
      </c>
      <c r="D98" s="205">
        <f t="shared" si="1"/>
        <v>199.3672</v>
      </c>
    </row>
    <row r="99" spans="1:4" hidden="1" outlineLevel="1">
      <c r="A99" s="203" t="s">
        <v>1689</v>
      </c>
      <c r="B99" s="204">
        <v>19.149999999999999</v>
      </c>
      <c r="C99" s="205"/>
      <c r="D99" s="205"/>
    </row>
    <row r="100" spans="1:4" hidden="1" outlineLevel="1">
      <c r="A100" s="206" t="s">
        <v>1690</v>
      </c>
      <c r="B100" s="204">
        <v>19.149999999999999</v>
      </c>
      <c r="C100" s="205">
        <v>74</v>
      </c>
      <c r="D100" s="205">
        <f t="shared" si="1"/>
        <v>1417.1</v>
      </c>
    </row>
    <row r="101" spans="1:4" hidden="1" outlineLevel="1">
      <c r="A101" s="203" t="s">
        <v>1691</v>
      </c>
      <c r="B101" s="204">
        <v>16</v>
      </c>
      <c r="C101" s="205">
        <v>1534.6</v>
      </c>
      <c r="D101" s="205">
        <f t="shared" si="1"/>
        <v>24553.599999999999</v>
      </c>
    </row>
    <row r="102" spans="1:4" hidden="1" outlineLevel="1">
      <c r="A102" s="203" t="s">
        <v>51</v>
      </c>
      <c r="B102" s="204">
        <v>1862.037</v>
      </c>
      <c r="C102" s="205"/>
      <c r="D102" s="205"/>
    </row>
    <row r="103" spans="1:4" hidden="1" outlineLevel="1">
      <c r="A103" s="206" t="s">
        <v>52</v>
      </c>
      <c r="B103" s="204">
        <v>355.25</v>
      </c>
      <c r="C103" s="205">
        <v>560.41999999999996</v>
      </c>
      <c r="D103" s="205">
        <f t="shared" si="1"/>
        <v>199089.20499999999</v>
      </c>
    </row>
    <row r="104" spans="1:4" hidden="1" outlineLevel="1">
      <c r="A104" s="206" t="s">
        <v>53</v>
      </c>
      <c r="B104" s="204">
        <v>370.6</v>
      </c>
      <c r="C104" s="205">
        <v>463.94</v>
      </c>
      <c r="D104" s="205">
        <f t="shared" si="1"/>
        <v>171936.16400000002</v>
      </c>
    </row>
    <row r="105" spans="1:4" hidden="1" outlineLevel="1">
      <c r="A105" s="206" t="s">
        <v>54</v>
      </c>
      <c r="B105" s="204">
        <v>0.28999999999999998</v>
      </c>
      <c r="C105" s="205">
        <v>759.58</v>
      </c>
      <c r="D105" s="205">
        <f t="shared" si="1"/>
        <v>220.2782</v>
      </c>
    </row>
    <row r="106" spans="1:4" hidden="1" outlineLevel="1">
      <c r="A106" s="206" t="s">
        <v>55</v>
      </c>
      <c r="B106" s="204">
        <v>14</v>
      </c>
      <c r="C106" s="205">
        <v>318.24</v>
      </c>
      <c r="D106" s="205">
        <f t="shared" si="1"/>
        <v>4455.3600000000006</v>
      </c>
    </row>
    <row r="107" spans="1:4" hidden="1" outlineLevel="1">
      <c r="A107" s="206" t="s">
        <v>56</v>
      </c>
      <c r="B107" s="204">
        <v>119.85</v>
      </c>
      <c r="C107" s="205">
        <v>1238.81</v>
      </c>
      <c r="D107" s="205">
        <f t="shared" si="1"/>
        <v>148471.37849999999</v>
      </c>
    </row>
    <row r="108" spans="1:4" hidden="1" outlineLevel="1">
      <c r="A108" s="206" t="s">
        <v>57</v>
      </c>
      <c r="B108" s="204">
        <v>266.60000000000002</v>
      </c>
      <c r="C108" s="205">
        <v>298</v>
      </c>
      <c r="D108" s="205">
        <f t="shared" si="1"/>
        <v>79446.8</v>
      </c>
    </row>
    <row r="109" spans="1:4" hidden="1" outlineLevel="1">
      <c r="A109" s="206" t="s">
        <v>58</v>
      </c>
      <c r="B109" s="204">
        <v>73.2</v>
      </c>
      <c r="C109" s="205">
        <v>648.76</v>
      </c>
      <c r="D109" s="205">
        <f t="shared" si="1"/>
        <v>47489.232000000004</v>
      </c>
    </row>
    <row r="110" spans="1:4" hidden="1" outlineLevel="1">
      <c r="A110" s="206" t="s">
        <v>59</v>
      </c>
      <c r="B110" s="204">
        <v>23.05</v>
      </c>
      <c r="C110" s="205">
        <v>2810.39</v>
      </c>
      <c r="D110" s="205">
        <f t="shared" si="1"/>
        <v>64779.489499999996</v>
      </c>
    </row>
    <row r="111" spans="1:4" hidden="1" outlineLevel="1">
      <c r="A111" s="206" t="s">
        <v>60</v>
      </c>
      <c r="B111" s="204">
        <v>329.875</v>
      </c>
      <c r="C111" s="205">
        <v>902.54</v>
      </c>
      <c r="D111" s="205">
        <f t="shared" si="1"/>
        <v>297725.38250000001</v>
      </c>
    </row>
    <row r="112" spans="1:4" hidden="1" outlineLevel="1">
      <c r="A112" s="206" t="s">
        <v>1692</v>
      </c>
      <c r="B112" s="204">
        <v>5.0999999999999997E-2</v>
      </c>
      <c r="C112" s="205" t="s">
        <v>13</v>
      </c>
      <c r="D112" s="205"/>
    </row>
    <row r="113" spans="1:4" hidden="1" outlineLevel="1">
      <c r="A113" s="206" t="s">
        <v>61</v>
      </c>
      <c r="B113" s="204">
        <v>67.400000000000006</v>
      </c>
      <c r="C113" s="205">
        <v>662.56</v>
      </c>
      <c r="D113" s="205">
        <f t="shared" si="1"/>
        <v>44656.544000000002</v>
      </c>
    </row>
    <row r="114" spans="1:4" hidden="1" outlineLevel="1">
      <c r="A114" s="206" t="s">
        <v>1693</v>
      </c>
      <c r="B114" s="204">
        <v>7.0999999999999994E-2</v>
      </c>
      <c r="C114" s="205" t="s">
        <v>13</v>
      </c>
      <c r="D114" s="205"/>
    </row>
    <row r="115" spans="1:4" hidden="1" outlineLevel="1">
      <c r="A115" s="206" t="s">
        <v>62</v>
      </c>
      <c r="B115" s="204">
        <v>39.700000000000003</v>
      </c>
      <c r="C115" s="205">
        <v>552.89</v>
      </c>
      <c r="D115" s="205">
        <f t="shared" si="1"/>
        <v>21949.733</v>
      </c>
    </row>
    <row r="116" spans="1:4" hidden="1" outlineLevel="1">
      <c r="A116" s="206" t="s">
        <v>63</v>
      </c>
      <c r="B116" s="204">
        <v>17.95</v>
      </c>
      <c r="C116" s="205">
        <v>541.59</v>
      </c>
      <c r="D116" s="205">
        <f t="shared" si="1"/>
        <v>9721.540500000001</v>
      </c>
    </row>
    <row r="117" spans="1:4" hidden="1" outlineLevel="1">
      <c r="A117" s="206" t="s">
        <v>64</v>
      </c>
      <c r="B117" s="204">
        <v>36.299999999999997</v>
      </c>
      <c r="C117" s="205">
        <v>785.69</v>
      </c>
      <c r="D117" s="205">
        <f t="shared" si="1"/>
        <v>28520.546999999999</v>
      </c>
    </row>
    <row r="118" spans="1:4" hidden="1" outlineLevel="1">
      <c r="A118" s="206" t="s">
        <v>65</v>
      </c>
      <c r="B118" s="204">
        <v>63.4</v>
      </c>
      <c r="C118" s="205">
        <v>352.05</v>
      </c>
      <c r="D118" s="205">
        <f t="shared" si="1"/>
        <v>22319.97</v>
      </c>
    </row>
    <row r="119" spans="1:4" hidden="1" outlineLevel="1">
      <c r="A119" s="206" t="s">
        <v>66</v>
      </c>
      <c r="B119" s="204">
        <v>28.1</v>
      </c>
      <c r="C119" s="205">
        <v>2806.51</v>
      </c>
      <c r="D119" s="205">
        <f t="shared" si="1"/>
        <v>78862.931000000011</v>
      </c>
    </row>
    <row r="120" spans="1:4" hidden="1" outlineLevel="1">
      <c r="A120" s="206" t="s">
        <v>67</v>
      </c>
      <c r="B120" s="204">
        <v>56.35</v>
      </c>
      <c r="C120" s="205">
        <v>3715.76</v>
      </c>
      <c r="D120" s="205">
        <f t="shared" si="1"/>
        <v>209383.07600000003</v>
      </c>
    </row>
    <row r="121" spans="1:4" hidden="1" outlineLevel="1">
      <c r="A121" s="203" t="s">
        <v>68</v>
      </c>
      <c r="B121" s="204">
        <v>541.15</v>
      </c>
      <c r="C121" s="205"/>
      <c r="D121" s="205"/>
    </row>
    <row r="122" spans="1:4" hidden="1" outlineLevel="1">
      <c r="A122" s="206" t="s">
        <v>69</v>
      </c>
      <c r="B122" s="204">
        <v>104.25</v>
      </c>
      <c r="C122" s="205">
        <v>88.49</v>
      </c>
      <c r="D122" s="205">
        <f t="shared" si="1"/>
        <v>9225.0824999999986</v>
      </c>
    </row>
    <row r="123" spans="1:4" hidden="1" outlineLevel="1">
      <c r="A123" s="206" t="s">
        <v>70</v>
      </c>
      <c r="B123" s="204">
        <v>4.5999999999999996</v>
      </c>
      <c r="C123" s="205">
        <v>60</v>
      </c>
      <c r="D123" s="205">
        <f t="shared" si="1"/>
        <v>276</v>
      </c>
    </row>
    <row r="124" spans="1:4" hidden="1" outlineLevel="1">
      <c r="A124" s="206" t="s">
        <v>71</v>
      </c>
      <c r="B124" s="204">
        <v>0.1</v>
      </c>
      <c r="C124" s="205">
        <v>205</v>
      </c>
      <c r="D124" s="205">
        <f t="shared" si="1"/>
        <v>20.5</v>
      </c>
    </row>
    <row r="125" spans="1:4" hidden="1" outlineLevel="1">
      <c r="A125" s="206" t="s">
        <v>72</v>
      </c>
      <c r="B125" s="204">
        <v>217.6</v>
      </c>
      <c r="C125" s="205">
        <v>75</v>
      </c>
      <c r="D125" s="205">
        <f t="shared" si="1"/>
        <v>16320</v>
      </c>
    </row>
    <row r="126" spans="1:4" hidden="1" outlineLevel="1">
      <c r="A126" s="206" t="s">
        <v>73</v>
      </c>
      <c r="B126" s="204">
        <v>186.75</v>
      </c>
      <c r="C126" s="205">
        <v>93.12</v>
      </c>
      <c r="D126" s="205">
        <f t="shared" si="1"/>
        <v>17390.16</v>
      </c>
    </row>
    <row r="127" spans="1:4" hidden="1" outlineLevel="1">
      <c r="A127" s="206" t="s">
        <v>74</v>
      </c>
      <c r="B127" s="204">
        <v>16.399999999999999</v>
      </c>
      <c r="C127" s="205">
        <v>70</v>
      </c>
      <c r="D127" s="205">
        <f t="shared" si="1"/>
        <v>1148</v>
      </c>
    </row>
    <row r="128" spans="1:4" hidden="1" outlineLevel="1">
      <c r="A128" s="206" t="s">
        <v>75</v>
      </c>
      <c r="B128" s="204">
        <v>11.45</v>
      </c>
      <c r="C128" s="205">
        <v>207</v>
      </c>
      <c r="D128" s="205">
        <f t="shared" si="1"/>
        <v>2370.1499999999996</v>
      </c>
    </row>
    <row r="129" spans="1:4" hidden="1" outlineLevel="1">
      <c r="A129" s="203" t="s">
        <v>76</v>
      </c>
      <c r="B129" s="204">
        <v>45</v>
      </c>
      <c r="C129" s="205"/>
      <c r="D129" s="205"/>
    </row>
    <row r="130" spans="1:4" hidden="1" outlineLevel="1">
      <c r="A130" s="206" t="s">
        <v>74</v>
      </c>
      <c r="B130" s="204">
        <v>1</v>
      </c>
      <c r="C130" s="205">
        <v>2700</v>
      </c>
      <c r="D130" s="205">
        <f t="shared" si="1"/>
        <v>2700</v>
      </c>
    </row>
    <row r="131" spans="1:4" hidden="1" outlineLevel="1">
      <c r="A131" s="206" t="s">
        <v>77</v>
      </c>
      <c r="B131" s="204">
        <v>24</v>
      </c>
      <c r="C131" s="205">
        <v>620</v>
      </c>
      <c r="D131" s="205">
        <f t="shared" si="1"/>
        <v>14880</v>
      </c>
    </row>
    <row r="132" spans="1:4" hidden="1" outlineLevel="1">
      <c r="A132" s="206" t="s">
        <v>78</v>
      </c>
      <c r="B132" s="204">
        <v>20</v>
      </c>
      <c r="C132" s="205">
        <v>1614.2</v>
      </c>
      <c r="D132" s="205">
        <f t="shared" si="1"/>
        <v>32284</v>
      </c>
    </row>
    <row r="133" spans="1:4" hidden="1" outlineLevel="1">
      <c r="A133" s="203" t="s">
        <v>1694</v>
      </c>
      <c r="B133" s="204">
        <v>4.9340000000000002</v>
      </c>
      <c r="C133" s="205">
        <v>151.25</v>
      </c>
      <c r="D133" s="205">
        <f t="shared" si="1"/>
        <v>746.26750000000004</v>
      </c>
    </row>
    <row r="134" spans="1:4" hidden="1" outlineLevel="1">
      <c r="A134" s="203" t="s">
        <v>1695</v>
      </c>
      <c r="B134" s="204">
        <v>52.28</v>
      </c>
      <c r="C134" s="205">
        <v>71.5</v>
      </c>
      <c r="D134" s="205">
        <f t="shared" ref="D134:D197" si="2">B134*C134</f>
        <v>3738.02</v>
      </c>
    </row>
    <row r="135" spans="1:4" hidden="1" outlineLevel="1">
      <c r="A135" s="203" t="s">
        <v>79</v>
      </c>
      <c r="B135" s="204">
        <v>34372.444000000003</v>
      </c>
      <c r="C135" s="205"/>
      <c r="D135" s="205"/>
    </row>
    <row r="136" spans="1:4" hidden="1" outlineLevel="1">
      <c r="A136" s="206" t="s">
        <v>80</v>
      </c>
      <c r="B136" s="204">
        <v>34372.444000000003</v>
      </c>
      <c r="C136" s="205">
        <v>90</v>
      </c>
      <c r="D136" s="205">
        <f t="shared" si="2"/>
        <v>3093519.9600000004</v>
      </c>
    </row>
    <row r="137" spans="1:4" hidden="1" outlineLevel="1">
      <c r="A137" s="203" t="s">
        <v>1696</v>
      </c>
      <c r="B137" s="204">
        <v>15</v>
      </c>
      <c r="C137" s="205"/>
      <c r="D137" s="205"/>
    </row>
    <row r="138" spans="1:4" hidden="1" outlineLevel="1">
      <c r="A138" s="206" t="s">
        <v>1697</v>
      </c>
      <c r="B138" s="204">
        <v>15</v>
      </c>
      <c r="C138" s="205">
        <v>179.2</v>
      </c>
      <c r="D138" s="205">
        <f t="shared" si="2"/>
        <v>2688</v>
      </c>
    </row>
    <row r="139" spans="1:4" hidden="1" outlineLevel="1">
      <c r="A139" s="203" t="s">
        <v>81</v>
      </c>
      <c r="B139" s="204">
        <v>369.7</v>
      </c>
      <c r="C139" s="205"/>
      <c r="D139" s="205"/>
    </row>
    <row r="140" spans="1:4" hidden="1" outlineLevel="1">
      <c r="A140" s="206" t="s">
        <v>82</v>
      </c>
      <c r="B140" s="204">
        <v>369.7</v>
      </c>
      <c r="C140" s="205">
        <v>73.16</v>
      </c>
      <c r="D140" s="205">
        <f t="shared" si="2"/>
        <v>27047.251999999997</v>
      </c>
    </row>
    <row r="141" spans="1:4" hidden="1" outlineLevel="1">
      <c r="A141" s="203" t="s">
        <v>83</v>
      </c>
      <c r="B141" s="204">
        <f>B142</f>
        <v>483</v>
      </c>
      <c r="C141" s="205"/>
      <c r="D141" s="205"/>
    </row>
    <row r="142" spans="1:4" hidden="1" outlineLevel="1">
      <c r="A142" s="206" t="s">
        <v>84</v>
      </c>
      <c r="B142" s="204">
        <v>483</v>
      </c>
      <c r="C142" s="205">
        <v>38.94</v>
      </c>
      <c r="D142" s="205">
        <f t="shared" si="2"/>
        <v>18808.02</v>
      </c>
    </row>
    <row r="143" spans="1:4" hidden="1" outlineLevel="1">
      <c r="A143" s="203" t="s">
        <v>85</v>
      </c>
      <c r="B143" s="204">
        <v>10.8</v>
      </c>
      <c r="C143" s="205"/>
      <c r="D143" s="205"/>
    </row>
    <row r="144" spans="1:4" hidden="1" outlineLevel="1">
      <c r="A144" s="206" t="s">
        <v>86</v>
      </c>
      <c r="B144" s="204">
        <v>10.8</v>
      </c>
      <c r="C144" s="205">
        <v>105</v>
      </c>
      <c r="D144" s="205">
        <f t="shared" si="2"/>
        <v>1134</v>
      </c>
    </row>
    <row r="145" spans="1:4" hidden="1" outlineLevel="1">
      <c r="A145" s="203" t="s">
        <v>1698</v>
      </c>
      <c r="B145" s="204">
        <v>24.5</v>
      </c>
      <c r="C145" s="205"/>
      <c r="D145" s="205"/>
    </row>
    <row r="146" spans="1:4" hidden="1" outlineLevel="1">
      <c r="A146" s="206" t="s">
        <v>1699</v>
      </c>
      <c r="B146" s="204">
        <v>24.5</v>
      </c>
      <c r="C146" s="205">
        <v>350</v>
      </c>
      <c r="D146" s="205">
        <f t="shared" si="2"/>
        <v>8575</v>
      </c>
    </row>
    <row r="147" spans="1:4" hidden="1" outlineLevel="1">
      <c r="A147" s="203" t="s">
        <v>1700</v>
      </c>
      <c r="B147" s="204">
        <v>194.8</v>
      </c>
      <c r="C147" s="205"/>
      <c r="D147" s="205"/>
    </row>
    <row r="148" spans="1:4" hidden="1" outlineLevel="1">
      <c r="A148" s="206">
        <v>14</v>
      </c>
      <c r="B148" s="204">
        <v>194.8</v>
      </c>
      <c r="C148" s="205">
        <v>343</v>
      </c>
      <c r="D148" s="205">
        <f t="shared" si="2"/>
        <v>66816.400000000009</v>
      </c>
    </row>
    <row r="149" spans="1:4" hidden="1" outlineLevel="1">
      <c r="A149" s="203" t="s">
        <v>1701</v>
      </c>
      <c r="B149" s="204">
        <v>18.5</v>
      </c>
      <c r="C149" s="205"/>
      <c r="D149" s="205"/>
    </row>
    <row r="150" spans="1:4" hidden="1" outlineLevel="1">
      <c r="A150" s="206" t="s">
        <v>1702</v>
      </c>
      <c r="B150" s="204">
        <v>18.5</v>
      </c>
      <c r="C150" s="205">
        <v>546</v>
      </c>
      <c r="D150" s="205">
        <f t="shared" si="2"/>
        <v>10101</v>
      </c>
    </row>
    <row r="151" spans="1:4" hidden="1" outlineLevel="1">
      <c r="A151" s="203" t="s">
        <v>1703</v>
      </c>
      <c r="B151" s="204">
        <v>20</v>
      </c>
      <c r="C151" s="205"/>
      <c r="D151" s="205"/>
    </row>
    <row r="152" spans="1:4" hidden="1" outlineLevel="1">
      <c r="A152" s="206" t="s">
        <v>1704</v>
      </c>
      <c r="B152" s="204">
        <v>20</v>
      </c>
      <c r="C152" s="205">
        <v>60</v>
      </c>
      <c r="D152" s="205">
        <f t="shared" si="2"/>
        <v>1200</v>
      </c>
    </row>
    <row r="153" spans="1:4" hidden="1" outlineLevel="1">
      <c r="A153" s="203" t="s">
        <v>87</v>
      </c>
      <c r="B153" s="204">
        <v>25</v>
      </c>
      <c r="C153" s="205"/>
      <c r="D153" s="205"/>
    </row>
    <row r="154" spans="1:4" hidden="1" outlineLevel="1">
      <c r="A154" s="206" t="s">
        <v>88</v>
      </c>
      <c r="B154" s="204">
        <v>25</v>
      </c>
      <c r="C154" s="205">
        <v>24</v>
      </c>
      <c r="D154" s="205">
        <f t="shared" si="2"/>
        <v>600</v>
      </c>
    </row>
    <row r="155" spans="1:4" hidden="1" outlineLevel="1">
      <c r="A155" s="203" t="s">
        <v>89</v>
      </c>
      <c r="B155" s="204">
        <v>9</v>
      </c>
      <c r="C155" s="205"/>
      <c r="D155" s="205"/>
    </row>
    <row r="156" spans="1:4" hidden="1" outlineLevel="1">
      <c r="A156" s="206" t="s">
        <v>90</v>
      </c>
      <c r="B156" s="204">
        <v>3</v>
      </c>
      <c r="C156" s="205">
        <v>650</v>
      </c>
      <c r="D156" s="205">
        <f t="shared" si="2"/>
        <v>1950</v>
      </c>
    </row>
    <row r="157" spans="1:4" hidden="1" outlineLevel="1">
      <c r="A157" s="206" t="s">
        <v>91</v>
      </c>
      <c r="B157" s="204">
        <v>5</v>
      </c>
      <c r="C157" s="205">
        <v>700</v>
      </c>
      <c r="D157" s="205">
        <f t="shared" si="2"/>
        <v>3500</v>
      </c>
    </row>
    <row r="158" spans="1:4" hidden="1" outlineLevel="1">
      <c r="A158" s="206" t="s">
        <v>92</v>
      </c>
      <c r="B158" s="204">
        <v>1</v>
      </c>
      <c r="C158" s="205">
        <v>700</v>
      </c>
      <c r="D158" s="205">
        <f t="shared" si="2"/>
        <v>700</v>
      </c>
    </row>
    <row r="159" spans="1:4" hidden="1" outlineLevel="1">
      <c r="A159" s="203" t="s">
        <v>1705</v>
      </c>
      <c r="B159" s="204">
        <v>27</v>
      </c>
      <c r="C159" s="205"/>
      <c r="D159" s="205"/>
    </row>
    <row r="160" spans="1:4" hidden="1" outlineLevel="1">
      <c r="A160" s="206" t="s">
        <v>1706</v>
      </c>
      <c r="B160" s="204">
        <v>27</v>
      </c>
      <c r="C160" s="205">
        <v>1</v>
      </c>
      <c r="D160" s="205">
        <f t="shared" si="2"/>
        <v>27</v>
      </c>
    </row>
    <row r="161" spans="1:4" hidden="1" outlineLevel="1">
      <c r="A161" s="203" t="s">
        <v>631</v>
      </c>
      <c r="B161" s="204">
        <v>5</v>
      </c>
      <c r="C161" s="205"/>
      <c r="D161" s="205"/>
    </row>
    <row r="162" spans="1:4" hidden="1" outlineLevel="1">
      <c r="A162" s="206" t="s">
        <v>632</v>
      </c>
      <c r="B162" s="204">
        <v>5</v>
      </c>
      <c r="C162" s="205">
        <v>126800</v>
      </c>
      <c r="D162" s="205">
        <f t="shared" si="2"/>
        <v>634000</v>
      </c>
    </row>
    <row r="163" spans="1:4" hidden="1" outlineLevel="1">
      <c r="A163" s="203" t="s">
        <v>93</v>
      </c>
      <c r="B163" s="204">
        <v>1180.3499999999999</v>
      </c>
      <c r="C163" s="205"/>
      <c r="D163" s="205"/>
    </row>
    <row r="164" spans="1:4" hidden="1" outlineLevel="1">
      <c r="A164" s="206" t="s">
        <v>94</v>
      </c>
      <c r="B164" s="204">
        <v>1040.3499999999999</v>
      </c>
      <c r="C164" s="205">
        <v>117.38</v>
      </c>
      <c r="D164" s="205">
        <f t="shared" si="2"/>
        <v>122116.28299999998</v>
      </c>
    </row>
    <row r="165" spans="1:4" hidden="1" outlineLevel="1">
      <c r="A165" s="206" t="s">
        <v>95</v>
      </c>
      <c r="B165" s="204">
        <v>100</v>
      </c>
      <c r="C165" s="205">
        <v>91</v>
      </c>
      <c r="D165" s="205">
        <f t="shared" si="2"/>
        <v>9100</v>
      </c>
    </row>
    <row r="166" spans="1:4" hidden="1" outlineLevel="1">
      <c r="A166" s="206" t="s">
        <v>96</v>
      </c>
      <c r="B166" s="204">
        <v>40</v>
      </c>
      <c r="C166" s="205">
        <v>184.44</v>
      </c>
      <c r="D166" s="205">
        <f t="shared" si="2"/>
        <v>7377.6</v>
      </c>
    </row>
    <row r="167" spans="1:4" hidden="1" outlineLevel="1">
      <c r="A167" s="203" t="s">
        <v>97</v>
      </c>
      <c r="B167" s="204">
        <v>1195.4069999999999</v>
      </c>
      <c r="C167" s="205"/>
      <c r="D167" s="205"/>
    </row>
    <row r="168" spans="1:4" hidden="1" outlineLevel="1">
      <c r="A168" s="206">
        <v>1860</v>
      </c>
      <c r="B168" s="204">
        <v>1195.4069999999999</v>
      </c>
      <c r="C168" s="205">
        <v>79</v>
      </c>
      <c r="D168" s="205">
        <f t="shared" si="2"/>
        <v>94437.152999999991</v>
      </c>
    </row>
    <row r="169" spans="1:4" hidden="1" outlineLevel="1">
      <c r="A169" s="203" t="s">
        <v>98</v>
      </c>
      <c r="B169" s="204">
        <v>72</v>
      </c>
      <c r="C169" s="205">
        <v>233.09</v>
      </c>
      <c r="D169" s="205">
        <f t="shared" si="2"/>
        <v>16782.48</v>
      </c>
    </row>
    <row r="170" spans="1:4" hidden="1" outlineLevel="1">
      <c r="A170" s="203" t="s">
        <v>99</v>
      </c>
      <c r="B170" s="204">
        <v>25</v>
      </c>
      <c r="C170" s="205">
        <v>304</v>
      </c>
      <c r="D170" s="205">
        <f t="shared" si="2"/>
        <v>7600</v>
      </c>
    </row>
    <row r="171" spans="1:4" hidden="1" outlineLevel="1">
      <c r="A171" s="203" t="s">
        <v>1707</v>
      </c>
      <c r="B171" s="204">
        <v>16.149999999999999</v>
      </c>
      <c r="C171" s="205"/>
      <c r="D171" s="205"/>
    </row>
    <row r="172" spans="1:4" hidden="1" outlineLevel="1">
      <c r="A172" s="203"/>
      <c r="B172" s="204">
        <v>3.15</v>
      </c>
      <c r="C172" s="205">
        <v>1</v>
      </c>
      <c r="D172" s="205">
        <f t="shared" si="2"/>
        <v>3.15</v>
      </c>
    </row>
    <row r="173" spans="1:4" hidden="1" outlineLevel="1">
      <c r="A173" s="206" t="s">
        <v>1708</v>
      </c>
      <c r="B173" s="204">
        <v>13</v>
      </c>
      <c r="C173" s="205">
        <v>265</v>
      </c>
      <c r="D173" s="205">
        <f t="shared" si="2"/>
        <v>3445</v>
      </c>
    </row>
    <row r="174" spans="1:4" hidden="1" outlineLevel="1">
      <c r="A174" s="203" t="s">
        <v>100</v>
      </c>
      <c r="B174" s="204">
        <v>1315.45</v>
      </c>
      <c r="C174" s="205">
        <v>125.5</v>
      </c>
      <c r="D174" s="205">
        <f t="shared" si="2"/>
        <v>165088.97500000001</v>
      </c>
    </row>
    <row r="175" spans="1:4" hidden="1" outlineLevel="1">
      <c r="A175" s="203" t="s">
        <v>1709</v>
      </c>
      <c r="B175" s="204">
        <v>42.45</v>
      </c>
      <c r="C175" s="205"/>
      <c r="D175" s="205"/>
    </row>
    <row r="176" spans="1:4" hidden="1" outlineLevel="1">
      <c r="A176" s="206" t="s">
        <v>1710</v>
      </c>
      <c r="B176" s="204">
        <v>25</v>
      </c>
      <c r="C176" s="205">
        <v>1</v>
      </c>
      <c r="D176" s="205">
        <f t="shared" si="2"/>
        <v>25</v>
      </c>
    </row>
    <row r="177" spans="1:5" hidden="1" outlineLevel="1">
      <c r="A177" s="206" t="s">
        <v>1711</v>
      </c>
      <c r="B177" s="204">
        <v>17.45</v>
      </c>
      <c r="C177" s="205">
        <v>28.99</v>
      </c>
      <c r="D177" s="205">
        <f t="shared" si="2"/>
        <v>505.87549999999993</v>
      </c>
    </row>
    <row r="178" spans="1:5" hidden="1" outlineLevel="1">
      <c r="A178" s="203" t="s">
        <v>101</v>
      </c>
      <c r="B178" s="204">
        <v>25</v>
      </c>
      <c r="C178" s="205">
        <v>224</v>
      </c>
      <c r="D178" s="205">
        <f t="shared" si="2"/>
        <v>5600</v>
      </c>
    </row>
    <row r="179" spans="1:5" hidden="1" outlineLevel="1">
      <c r="A179" s="203" t="s">
        <v>1712</v>
      </c>
      <c r="B179" s="204">
        <v>0.245</v>
      </c>
      <c r="C179" s="205">
        <v>1</v>
      </c>
      <c r="D179" s="205">
        <f t="shared" si="2"/>
        <v>0.245</v>
      </c>
    </row>
    <row r="180" spans="1:5" hidden="1" outlineLevel="1">
      <c r="A180" s="203" t="s">
        <v>1713</v>
      </c>
      <c r="B180" s="204">
        <v>105</v>
      </c>
      <c r="C180" s="205"/>
      <c r="D180" s="205"/>
    </row>
    <row r="181" spans="1:5" hidden="1" outlineLevel="1">
      <c r="A181" s="206" t="s">
        <v>1714</v>
      </c>
      <c r="B181" s="204">
        <v>105</v>
      </c>
      <c r="C181" s="205">
        <v>149</v>
      </c>
      <c r="D181" s="205">
        <f t="shared" si="2"/>
        <v>15645</v>
      </c>
    </row>
    <row r="182" spans="1:5" hidden="1" outlineLevel="1">
      <c r="A182" s="203" t="s">
        <v>102</v>
      </c>
      <c r="B182" s="204">
        <f>B183+B184+B185</f>
        <v>3607.7379999999998</v>
      </c>
      <c r="C182" s="205"/>
      <c r="D182" s="205"/>
      <c r="E182" s="198" t="s">
        <v>1715</v>
      </c>
    </row>
    <row r="183" spans="1:5" hidden="1" outlineLevel="1">
      <c r="A183" s="206" t="s">
        <v>103</v>
      </c>
      <c r="B183" s="204">
        <v>3482.7379999999998</v>
      </c>
      <c r="C183" s="205">
        <v>64</v>
      </c>
      <c r="D183" s="205">
        <f t="shared" si="2"/>
        <v>222895.23199999999</v>
      </c>
    </row>
    <row r="184" spans="1:5" hidden="1" outlineLevel="1">
      <c r="A184" s="206" t="s">
        <v>104</v>
      </c>
      <c r="B184" s="204">
        <v>100</v>
      </c>
      <c r="C184" s="205">
        <v>90</v>
      </c>
      <c r="D184" s="205">
        <f t="shared" si="2"/>
        <v>9000</v>
      </c>
    </row>
    <row r="185" spans="1:5" hidden="1" outlineLevel="1">
      <c r="A185" s="206" t="s">
        <v>105</v>
      </c>
      <c r="B185" s="204">
        <v>25</v>
      </c>
      <c r="C185" s="205">
        <v>48</v>
      </c>
      <c r="D185" s="205">
        <f t="shared" si="2"/>
        <v>1200</v>
      </c>
    </row>
    <row r="186" spans="1:5" hidden="1" outlineLevel="1">
      <c r="A186" s="203" t="s">
        <v>106</v>
      </c>
      <c r="B186" s="204">
        <v>110.75</v>
      </c>
      <c r="C186" s="205"/>
      <c r="D186" s="205"/>
    </row>
    <row r="187" spans="1:5" hidden="1" outlineLevel="1">
      <c r="A187" s="206" t="s">
        <v>107</v>
      </c>
      <c r="B187" s="204">
        <v>97.55</v>
      </c>
      <c r="C187" s="205">
        <v>374.5</v>
      </c>
      <c r="D187" s="205">
        <f t="shared" si="2"/>
        <v>36532.474999999999</v>
      </c>
    </row>
    <row r="188" spans="1:5" hidden="1" outlineLevel="1">
      <c r="A188" s="206" t="s">
        <v>108</v>
      </c>
      <c r="B188" s="204">
        <v>13.2</v>
      </c>
      <c r="C188" s="205">
        <v>396.33</v>
      </c>
      <c r="D188" s="205">
        <f t="shared" si="2"/>
        <v>5231.5559999999996</v>
      </c>
    </row>
    <row r="189" spans="1:5" hidden="1" outlineLevel="1">
      <c r="A189" s="203" t="s">
        <v>109</v>
      </c>
      <c r="B189" s="204">
        <v>1050.3499999999999</v>
      </c>
      <c r="C189" s="205">
        <v>302</v>
      </c>
      <c r="D189" s="205">
        <f t="shared" si="2"/>
        <v>317205.69999999995</v>
      </c>
    </row>
    <row r="190" spans="1:5" hidden="1" outlineLevel="1">
      <c r="A190" s="203" t="s">
        <v>110</v>
      </c>
      <c r="B190" s="204">
        <v>23.05</v>
      </c>
      <c r="C190" s="205">
        <v>110.64</v>
      </c>
      <c r="D190" s="205">
        <f t="shared" si="2"/>
        <v>2550.252</v>
      </c>
    </row>
    <row r="191" spans="1:5" hidden="1" outlineLevel="1">
      <c r="A191" s="203" t="s">
        <v>111</v>
      </c>
      <c r="B191" s="204">
        <v>7641.6</v>
      </c>
      <c r="C191" s="205"/>
      <c r="D191" s="205"/>
    </row>
    <row r="192" spans="1:5" hidden="1" outlineLevel="1">
      <c r="A192" s="206" t="s">
        <v>112</v>
      </c>
      <c r="B192" s="204">
        <v>75</v>
      </c>
      <c r="C192" s="205">
        <v>123</v>
      </c>
      <c r="D192" s="205">
        <f t="shared" si="2"/>
        <v>9225</v>
      </c>
    </row>
    <row r="193" spans="1:5" hidden="1" outlineLevel="1">
      <c r="A193" s="206" t="s">
        <v>113</v>
      </c>
      <c r="B193" s="204">
        <v>25</v>
      </c>
      <c r="C193" s="205">
        <v>123</v>
      </c>
      <c r="D193" s="205">
        <f t="shared" si="2"/>
        <v>3075</v>
      </c>
    </row>
    <row r="194" spans="1:5" hidden="1" outlineLevel="1">
      <c r="A194" s="206" t="s">
        <v>114</v>
      </c>
      <c r="B194" s="204">
        <v>50</v>
      </c>
      <c r="C194" s="205">
        <v>190</v>
      </c>
      <c r="D194" s="205">
        <f t="shared" si="2"/>
        <v>9500</v>
      </c>
    </row>
    <row r="195" spans="1:5" hidden="1" outlineLevel="1">
      <c r="A195" s="206" t="s">
        <v>115</v>
      </c>
      <c r="B195" s="204">
        <v>6717.15</v>
      </c>
      <c r="C195" s="205">
        <v>148.57</v>
      </c>
      <c r="D195" s="205">
        <f t="shared" si="2"/>
        <v>997966.97549999994</v>
      </c>
    </row>
    <row r="196" spans="1:5" hidden="1" outlineLevel="1">
      <c r="A196" s="206" t="s">
        <v>116</v>
      </c>
      <c r="B196" s="204">
        <v>14.5</v>
      </c>
      <c r="C196" s="205">
        <v>202.5</v>
      </c>
      <c r="D196" s="205">
        <f t="shared" si="2"/>
        <v>2936.25</v>
      </c>
    </row>
    <row r="197" spans="1:5" hidden="1" outlineLevel="1">
      <c r="A197" s="206" t="s">
        <v>117</v>
      </c>
      <c r="B197" s="204">
        <v>83.15</v>
      </c>
      <c r="C197" s="205">
        <v>200</v>
      </c>
      <c r="D197" s="205">
        <f t="shared" si="2"/>
        <v>16630</v>
      </c>
    </row>
    <row r="198" spans="1:5" hidden="1" outlineLevel="1">
      <c r="A198" s="206" t="s">
        <v>118</v>
      </c>
      <c r="B198" s="204">
        <v>676.8</v>
      </c>
      <c r="C198" s="205">
        <v>123</v>
      </c>
      <c r="D198" s="205">
        <f t="shared" ref="D198:D201" si="3">B198*C198</f>
        <v>83246.399999999994</v>
      </c>
    </row>
    <row r="199" spans="1:5" hidden="1" outlineLevel="1">
      <c r="A199" s="203" t="s">
        <v>1716</v>
      </c>
      <c r="B199" s="204">
        <v>25</v>
      </c>
      <c r="C199" s="205">
        <v>346.73</v>
      </c>
      <c r="D199" s="205">
        <f t="shared" si="3"/>
        <v>8668.25</v>
      </c>
    </row>
    <row r="200" spans="1:5" hidden="1" outlineLevel="1">
      <c r="A200" s="203" t="s">
        <v>119</v>
      </c>
      <c r="B200" s="204">
        <v>25</v>
      </c>
      <c r="C200" s="205"/>
      <c r="D200" s="205"/>
    </row>
    <row r="201" spans="1:5" hidden="1" outlineLevel="1">
      <c r="A201" s="206" t="s">
        <v>120</v>
      </c>
      <c r="B201" s="204">
        <v>25</v>
      </c>
      <c r="C201" s="205">
        <v>450</v>
      </c>
      <c r="D201" s="205">
        <f t="shared" si="3"/>
        <v>11250</v>
      </c>
    </row>
    <row r="202" spans="1:5" ht="15" collapsed="1">
      <c r="A202" s="208" t="s">
        <v>763</v>
      </c>
      <c r="B202" s="209"/>
      <c r="C202" s="210"/>
      <c r="D202" s="209">
        <f>SUM(D4:D201)</f>
        <v>12568827.03042</v>
      </c>
      <c r="E202" s="211" t="s">
        <v>1717</v>
      </c>
    </row>
    <row r="204" spans="1:5">
      <c r="A204" s="20" t="s">
        <v>124</v>
      </c>
      <c r="B204" s="201" t="s">
        <v>2</v>
      </c>
      <c r="C204" s="202" t="s">
        <v>3</v>
      </c>
      <c r="D204" s="202" t="s">
        <v>4</v>
      </c>
    </row>
    <row r="205" spans="1:5">
      <c r="A205" s="21" t="s">
        <v>125</v>
      </c>
      <c r="B205" s="212"/>
      <c r="C205" s="213"/>
      <c r="D205" s="214"/>
    </row>
    <row r="206" spans="1:5" hidden="1" outlineLevel="1">
      <c r="A206" s="215" t="s">
        <v>126</v>
      </c>
      <c r="B206" s="216">
        <v>68.55</v>
      </c>
      <c r="C206" s="216">
        <v>112.71</v>
      </c>
      <c r="D206" s="217">
        <f>B206*C206</f>
        <v>7726.2704999999996</v>
      </c>
    </row>
    <row r="207" spans="1:5" hidden="1" outlineLevel="1">
      <c r="A207" s="215" t="s">
        <v>127</v>
      </c>
      <c r="B207" s="216">
        <v>68.55</v>
      </c>
      <c r="C207" s="216">
        <v>98.74</v>
      </c>
      <c r="D207" s="217">
        <f t="shared" ref="D207:D217" si="4">B207*C207</f>
        <v>6768.6269999999995</v>
      </c>
    </row>
    <row r="208" spans="1:5" hidden="1" outlineLevel="1">
      <c r="A208" s="215" t="s">
        <v>128</v>
      </c>
      <c r="B208" s="216">
        <v>71.05</v>
      </c>
      <c r="C208" s="216">
        <v>110.41</v>
      </c>
      <c r="D208" s="217">
        <f t="shared" si="4"/>
        <v>7844.6304999999993</v>
      </c>
    </row>
    <row r="209" spans="1:4" hidden="1" outlineLevel="1">
      <c r="A209" s="215" t="s">
        <v>129</v>
      </c>
      <c r="B209" s="218">
        <v>1410.1</v>
      </c>
      <c r="C209" s="216">
        <v>118.57</v>
      </c>
      <c r="D209" s="217">
        <f t="shared" si="4"/>
        <v>167195.55699999997</v>
      </c>
    </row>
    <row r="210" spans="1:4" hidden="1" outlineLevel="1">
      <c r="A210" s="215" t="s">
        <v>130</v>
      </c>
      <c r="B210" s="216">
        <v>633.57000000000005</v>
      </c>
      <c r="C210" s="216">
        <v>115.85</v>
      </c>
      <c r="D210" s="217">
        <f t="shared" si="4"/>
        <v>73399.084499999997</v>
      </c>
    </row>
    <row r="211" spans="1:4" hidden="1" outlineLevel="1">
      <c r="A211" s="215" t="s">
        <v>131</v>
      </c>
      <c r="B211" s="216">
        <v>677.45</v>
      </c>
      <c r="C211" s="216">
        <v>121.04</v>
      </c>
      <c r="D211" s="217">
        <f t="shared" si="4"/>
        <v>81998.54800000001</v>
      </c>
    </row>
    <row r="212" spans="1:4" hidden="1" outlineLevel="1">
      <c r="A212" s="215" t="s">
        <v>133</v>
      </c>
      <c r="B212" s="218">
        <v>3095.1</v>
      </c>
      <c r="C212" s="216">
        <v>102.51</v>
      </c>
      <c r="D212" s="217">
        <f t="shared" si="4"/>
        <v>317278.701</v>
      </c>
    </row>
    <row r="213" spans="1:4" hidden="1" outlineLevel="1">
      <c r="A213" s="215" t="s">
        <v>135</v>
      </c>
      <c r="B213" s="216">
        <v>70.3</v>
      </c>
      <c r="C213" s="216">
        <v>112.09</v>
      </c>
      <c r="D213" s="217">
        <f t="shared" si="4"/>
        <v>7879.9269999999997</v>
      </c>
    </row>
    <row r="214" spans="1:4" hidden="1" outlineLevel="1">
      <c r="A214" s="215" t="s">
        <v>1718</v>
      </c>
      <c r="B214" s="216">
        <v>78.230999999999995</v>
      </c>
      <c r="C214" s="216">
        <v>90.75</v>
      </c>
      <c r="D214" s="217">
        <f t="shared" si="4"/>
        <v>7099.4632499999998</v>
      </c>
    </row>
    <row r="215" spans="1:4" hidden="1" outlineLevel="1">
      <c r="A215" s="215" t="s">
        <v>137</v>
      </c>
      <c r="B215" s="218">
        <v>1462.675</v>
      </c>
      <c r="C215" s="216">
        <v>121.56</v>
      </c>
      <c r="D215" s="217">
        <f t="shared" si="4"/>
        <v>177802.77299999999</v>
      </c>
    </row>
    <row r="216" spans="1:4" hidden="1" outlineLevel="1">
      <c r="A216" s="215" t="s">
        <v>139</v>
      </c>
      <c r="B216" s="218">
        <v>1664.25</v>
      </c>
      <c r="C216" s="216">
        <v>114.75</v>
      </c>
      <c r="D216" s="217">
        <f t="shared" si="4"/>
        <v>190972.6875</v>
      </c>
    </row>
    <row r="217" spans="1:4" ht="15" hidden="1" outlineLevel="1">
      <c r="A217" s="215" t="s">
        <v>140</v>
      </c>
      <c r="B217" s="216">
        <v>467.5</v>
      </c>
      <c r="C217" s="216">
        <v>27.31</v>
      </c>
      <c r="D217" s="219">
        <f t="shared" si="4"/>
        <v>12767.424999999999</v>
      </c>
    </row>
    <row r="218" spans="1:4" ht="15" collapsed="1">
      <c r="A218" s="22"/>
      <c r="B218" s="23">
        <f>SUM(B206:B217)</f>
        <v>9767.3260000000009</v>
      </c>
      <c r="C218" s="220"/>
      <c r="D218" s="209">
        <f>SUM(D206:D217)</f>
        <v>1058733.6942499999</v>
      </c>
    </row>
    <row r="219" spans="1:4">
      <c r="A219" s="21" t="s">
        <v>141</v>
      </c>
      <c r="B219" s="212"/>
      <c r="C219" s="213"/>
      <c r="D219" s="214"/>
    </row>
    <row r="220" spans="1:4" hidden="1" outlineLevel="1">
      <c r="A220" s="215" t="s">
        <v>142</v>
      </c>
      <c r="B220" s="216">
        <v>407.15</v>
      </c>
      <c r="C220" s="216">
        <v>108.4</v>
      </c>
      <c r="D220" s="217">
        <f>B220*C220</f>
        <v>44135.06</v>
      </c>
    </row>
    <row r="221" spans="1:4" hidden="1" outlineLevel="1">
      <c r="A221" s="215" t="s">
        <v>144</v>
      </c>
      <c r="B221" s="216">
        <v>68.400000000000006</v>
      </c>
      <c r="C221" s="216">
        <v>131.88999999999999</v>
      </c>
      <c r="D221" s="217">
        <f>B221*C221</f>
        <v>9021.2759999999998</v>
      </c>
    </row>
    <row r="222" spans="1:4" hidden="1" outlineLevel="1">
      <c r="A222" s="215" t="s">
        <v>147</v>
      </c>
      <c r="B222" s="216">
        <v>18.649999999999999</v>
      </c>
      <c r="C222" s="216">
        <v>110.05</v>
      </c>
      <c r="D222" s="217">
        <f>B222*C222</f>
        <v>2052.4324999999999</v>
      </c>
    </row>
    <row r="223" spans="1:4" hidden="1" outlineLevel="1">
      <c r="A223" s="215" t="s">
        <v>148</v>
      </c>
      <c r="B223" s="216">
        <v>12.3</v>
      </c>
      <c r="C223" s="216">
        <v>105.26</v>
      </c>
      <c r="D223" s="217">
        <f>B223*C223</f>
        <v>1294.6980000000001</v>
      </c>
    </row>
    <row r="224" spans="1:4" hidden="1" outlineLevel="1">
      <c r="A224" s="215" t="s">
        <v>150</v>
      </c>
      <c r="B224" s="216">
        <v>250</v>
      </c>
      <c r="C224" s="216">
        <v>97.95</v>
      </c>
      <c r="D224" s="217">
        <f>B224*C224</f>
        <v>24487.5</v>
      </c>
    </row>
    <row r="225" spans="1:4" ht="15" collapsed="1">
      <c r="A225" s="22"/>
      <c r="B225" s="23">
        <f>SUM(B220:B224)</f>
        <v>756.5</v>
      </c>
      <c r="C225" s="220"/>
      <c r="D225" s="209">
        <f>SUM(D220:D224)</f>
        <v>80990.966499999995</v>
      </c>
    </row>
    <row r="226" spans="1:4">
      <c r="A226" s="21" t="s">
        <v>1</v>
      </c>
      <c r="B226" s="212"/>
      <c r="C226" s="213"/>
      <c r="D226" s="214"/>
    </row>
    <row r="227" spans="1:4" hidden="1" outlineLevel="1">
      <c r="A227" s="215" t="s">
        <v>128</v>
      </c>
      <c r="B227" s="216">
        <v>156.25200000000001</v>
      </c>
      <c r="C227" s="216">
        <v>110.41</v>
      </c>
      <c r="D227" s="217">
        <f>B227*C227</f>
        <v>17251.783320000002</v>
      </c>
    </row>
    <row r="228" spans="1:4" hidden="1" outlineLevel="1">
      <c r="A228" s="215" t="s">
        <v>129</v>
      </c>
      <c r="B228" s="216">
        <v>20.45</v>
      </c>
      <c r="C228" s="216">
        <v>118.57</v>
      </c>
      <c r="D228" s="217">
        <f t="shared" ref="D228:D243" si="5">B228*C228</f>
        <v>2424.7565</v>
      </c>
    </row>
    <row r="229" spans="1:4" hidden="1" outlineLevel="1">
      <c r="A229" s="215" t="s">
        <v>151</v>
      </c>
      <c r="B229" s="216">
        <v>79.012</v>
      </c>
      <c r="C229" s="216">
        <v>99.1</v>
      </c>
      <c r="D229" s="217">
        <f t="shared" si="5"/>
        <v>7830.0891999999994</v>
      </c>
    </row>
    <row r="230" spans="1:4" hidden="1" outlineLevel="1">
      <c r="A230" s="215" t="s">
        <v>152</v>
      </c>
      <c r="B230" s="216">
        <v>268.84699999999998</v>
      </c>
      <c r="C230" s="216">
        <v>132.65</v>
      </c>
      <c r="D230" s="217">
        <f t="shared" si="5"/>
        <v>35662.554550000001</v>
      </c>
    </row>
    <row r="231" spans="1:4" hidden="1" outlineLevel="1">
      <c r="A231" s="215" t="s">
        <v>144</v>
      </c>
      <c r="B231" s="216">
        <v>64.25</v>
      </c>
      <c r="C231" s="216">
        <v>118.57</v>
      </c>
      <c r="D231" s="217">
        <f t="shared" si="5"/>
        <v>7618.1224999999995</v>
      </c>
    </row>
    <row r="232" spans="1:4" hidden="1" outlineLevel="1">
      <c r="A232" s="215" t="s">
        <v>154</v>
      </c>
      <c r="B232" s="216">
        <v>76.5</v>
      </c>
      <c r="C232" s="216">
        <v>126.34</v>
      </c>
      <c r="D232" s="217">
        <f t="shared" si="5"/>
        <v>9665.01</v>
      </c>
    </row>
    <row r="233" spans="1:4" hidden="1" outlineLevel="1">
      <c r="A233" s="215" t="s">
        <v>155</v>
      </c>
      <c r="B233" s="216">
        <v>46.15</v>
      </c>
      <c r="C233" s="216">
        <v>115.86</v>
      </c>
      <c r="D233" s="217">
        <f t="shared" si="5"/>
        <v>5346.9389999999994</v>
      </c>
    </row>
    <row r="234" spans="1:4" hidden="1" outlineLevel="1">
      <c r="A234" s="215" t="s">
        <v>156</v>
      </c>
      <c r="B234" s="216">
        <v>321.55</v>
      </c>
      <c r="C234" s="216">
        <v>189.95</v>
      </c>
      <c r="D234" s="217">
        <f t="shared" si="5"/>
        <v>61078.422500000001</v>
      </c>
    </row>
    <row r="235" spans="1:4" hidden="1" outlineLevel="1">
      <c r="A235" s="215" t="s">
        <v>157</v>
      </c>
      <c r="B235" s="216">
        <v>43.25</v>
      </c>
      <c r="C235" s="216">
        <v>127.46</v>
      </c>
      <c r="D235" s="217">
        <f t="shared" si="5"/>
        <v>5512.6449999999995</v>
      </c>
    </row>
    <row r="236" spans="1:4" hidden="1" outlineLevel="1">
      <c r="A236" s="215" t="s">
        <v>147</v>
      </c>
      <c r="B236" s="216">
        <v>42.85</v>
      </c>
      <c r="C236" s="216">
        <v>110.05</v>
      </c>
      <c r="D236" s="217">
        <f t="shared" si="5"/>
        <v>4715.6424999999999</v>
      </c>
    </row>
    <row r="237" spans="1:4" hidden="1" outlineLevel="1">
      <c r="A237" s="215" t="s">
        <v>148</v>
      </c>
      <c r="B237" s="216">
        <v>75</v>
      </c>
      <c r="C237" s="216">
        <v>105.26</v>
      </c>
      <c r="D237" s="217">
        <f t="shared" si="5"/>
        <v>7894.5</v>
      </c>
    </row>
    <row r="238" spans="1:4" hidden="1" outlineLevel="1">
      <c r="A238" s="215" t="s">
        <v>1719</v>
      </c>
      <c r="B238" s="216">
        <v>69.650000000000006</v>
      </c>
      <c r="C238" s="216">
        <v>119.23704267371104</v>
      </c>
      <c r="D238" s="217">
        <f t="shared" si="5"/>
        <v>8304.8600222239747</v>
      </c>
    </row>
    <row r="239" spans="1:4" hidden="1" outlineLevel="1">
      <c r="A239" s="215" t="s">
        <v>1720</v>
      </c>
      <c r="B239" s="216">
        <v>73.400000000000006</v>
      </c>
      <c r="C239" s="216">
        <v>119.18160470167369</v>
      </c>
      <c r="D239" s="217">
        <f t="shared" si="5"/>
        <v>8747.9297851028496</v>
      </c>
    </row>
    <row r="240" spans="1:4" hidden="1" outlineLevel="1">
      <c r="A240" s="215" t="s">
        <v>1721</v>
      </c>
      <c r="B240" s="216">
        <v>71.599999999999994</v>
      </c>
      <c r="C240" s="216">
        <v>120.94973287455348</v>
      </c>
      <c r="D240" s="217">
        <f t="shared" si="5"/>
        <v>8660.0008738180277</v>
      </c>
    </row>
    <row r="241" spans="1:4" hidden="1" outlineLevel="1">
      <c r="A241" s="215" t="s">
        <v>1722</v>
      </c>
      <c r="B241" s="216">
        <v>72.75</v>
      </c>
      <c r="C241" s="216">
        <v>135.98591111111114</v>
      </c>
      <c r="D241" s="217">
        <f t="shared" si="5"/>
        <v>9892.9750333333359</v>
      </c>
    </row>
    <row r="242" spans="1:4" hidden="1" outlineLevel="1">
      <c r="A242" s="215" t="s">
        <v>1723</v>
      </c>
      <c r="B242" s="216">
        <v>74.599999999999994</v>
      </c>
      <c r="C242" s="216">
        <v>120.45862640163099</v>
      </c>
      <c r="D242" s="217">
        <f t="shared" si="5"/>
        <v>8986.2135295616717</v>
      </c>
    </row>
    <row r="243" spans="1:4" hidden="1" outlineLevel="1">
      <c r="A243" s="215" t="s">
        <v>1724</v>
      </c>
      <c r="B243" s="216">
        <v>145.4</v>
      </c>
      <c r="C243" s="216">
        <v>122.27</v>
      </c>
      <c r="D243" s="217">
        <f t="shared" si="5"/>
        <v>17778.058000000001</v>
      </c>
    </row>
    <row r="244" spans="1:4" ht="15" collapsed="1">
      <c r="A244" s="22"/>
      <c r="B244" s="23">
        <f>SUM(B227:B243)</f>
        <v>1701.511</v>
      </c>
      <c r="C244" s="220"/>
      <c r="D244" s="209">
        <f>SUM(D227:D243)</f>
        <v>227370.5023140398</v>
      </c>
    </row>
    <row r="246" spans="1:4" ht="15.75">
      <c r="A246" s="24" t="s">
        <v>158</v>
      </c>
      <c r="B246" s="209">
        <f>B218+B225+B244</f>
        <v>12225.337000000001</v>
      </c>
      <c r="C246" s="209"/>
      <c r="D246" s="209">
        <f>D218+D225+D244</f>
        <v>1367095.1630640398</v>
      </c>
    </row>
    <row r="248" spans="1:4">
      <c r="A248" s="200" t="s">
        <v>159</v>
      </c>
      <c r="B248" s="201" t="s">
        <v>2</v>
      </c>
      <c r="C248" s="202" t="s">
        <v>3</v>
      </c>
      <c r="D248" s="202" t="s">
        <v>4</v>
      </c>
    </row>
    <row r="249" spans="1:4" hidden="1" outlineLevel="1">
      <c r="A249" s="95" t="s">
        <v>297</v>
      </c>
      <c r="B249" s="221">
        <v>10000</v>
      </c>
    </row>
    <row r="250" spans="1:4" hidden="1" outlineLevel="1">
      <c r="A250" s="206" t="s">
        <v>299</v>
      </c>
      <c r="B250" s="222">
        <v>10000</v>
      </c>
      <c r="C250" s="197">
        <v>1.62</v>
      </c>
      <c r="D250" s="197">
        <f>B250*C250</f>
        <v>16200.000000000002</v>
      </c>
    </row>
    <row r="251" spans="1:4" ht="15" collapsed="1">
      <c r="A251" s="208" t="s">
        <v>763</v>
      </c>
      <c r="B251" s="23"/>
      <c r="C251" s="220"/>
      <c r="D251" s="209">
        <f>SUM(D249:D250)</f>
        <v>16200.000000000002</v>
      </c>
    </row>
    <row r="253" spans="1:4">
      <c r="A253" s="20" t="s">
        <v>179</v>
      </c>
      <c r="B253" s="201" t="s">
        <v>2</v>
      </c>
      <c r="C253" s="202" t="s">
        <v>3</v>
      </c>
      <c r="D253" s="202" t="s">
        <v>4</v>
      </c>
    </row>
    <row r="254" spans="1:4" hidden="1" outlineLevel="1">
      <c r="A254" s="95" t="s">
        <v>180</v>
      </c>
      <c r="B254" s="96">
        <v>10</v>
      </c>
    </row>
    <row r="255" spans="1:4" hidden="1" outlineLevel="1">
      <c r="A255" s="223" t="s">
        <v>181</v>
      </c>
      <c r="B255" s="216">
        <v>10</v>
      </c>
      <c r="C255" s="197">
        <v>99</v>
      </c>
      <c r="D255" s="197">
        <f>B255*C255</f>
        <v>990</v>
      </c>
    </row>
    <row r="256" spans="1:4" hidden="1" outlineLevel="1">
      <c r="A256" s="95" t="s">
        <v>182</v>
      </c>
      <c r="B256" s="96">
        <v>624</v>
      </c>
    </row>
    <row r="257" spans="1:4" hidden="1" outlineLevel="1">
      <c r="A257" s="223" t="s">
        <v>183</v>
      </c>
      <c r="B257" s="216">
        <v>315</v>
      </c>
      <c r="C257" s="197">
        <v>269</v>
      </c>
      <c r="D257" s="197">
        <f t="shared" ref="D257:D274" si="6">B257*C257</f>
        <v>84735</v>
      </c>
    </row>
    <row r="258" spans="1:4" hidden="1" outlineLevel="1">
      <c r="A258" s="223" t="s">
        <v>184</v>
      </c>
      <c r="B258" s="216">
        <v>140</v>
      </c>
      <c r="C258" s="197">
        <v>253.7</v>
      </c>
      <c r="D258" s="197">
        <f t="shared" si="6"/>
        <v>35518</v>
      </c>
    </row>
    <row r="259" spans="1:4" hidden="1" outlineLevel="1">
      <c r="A259" s="223" t="s">
        <v>185</v>
      </c>
      <c r="B259" s="216">
        <v>4</v>
      </c>
      <c r="C259" s="197">
        <v>172.14</v>
      </c>
      <c r="D259" s="197">
        <f t="shared" si="6"/>
        <v>688.56</v>
      </c>
    </row>
    <row r="260" spans="1:4" hidden="1" outlineLevel="1">
      <c r="A260" s="223" t="s">
        <v>186</v>
      </c>
      <c r="B260" s="216">
        <v>165</v>
      </c>
      <c r="C260" s="197">
        <v>137.75</v>
      </c>
      <c r="D260" s="197">
        <f t="shared" si="6"/>
        <v>22728.75</v>
      </c>
    </row>
    <row r="261" spans="1:4" hidden="1" outlineLevel="1">
      <c r="A261" s="95" t="s">
        <v>187</v>
      </c>
      <c r="B261" s="96">
        <v>600</v>
      </c>
      <c r="C261" s="197">
        <v>32</v>
      </c>
      <c r="D261" s="197">
        <f t="shared" si="6"/>
        <v>19200</v>
      </c>
    </row>
    <row r="262" spans="1:4" hidden="1" outlineLevel="1">
      <c r="A262" s="95" t="s">
        <v>188</v>
      </c>
      <c r="B262" s="96">
        <v>245</v>
      </c>
    </row>
    <row r="263" spans="1:4" hidden="1" outlineLevel="1">
      <c r="A263" s="223" t="s">
        <v>189</v>
      </c>
      <c r="B263" s="216">
        <v>245</v>
      </c>
      <c r="C263" s="197">
        <v>350.8</v>
      </c>
      <c r="D263" s="197">
        <f t="shared" si="6"/>
        <v>85946</v>
      </c>
    </row>
    <row r="264" spans="1:4" hidden="1" outlineLevel="1">
      <c r="A264" s="95" t="s">
        <v>190</v>
      </c>
      <c r="B264" s="96">
        <v>673</v>
      </c>
    </row>
    <row r="265" spans="1:4" hidden="1" outlineLevel="1">
      <c r="A265" s="223" t="s">
        <v>191</v>
      </c>
      <c r="B265" s="216">
        <v>29</v>
      </c>
      <c r="C265" s="197">
        <v>270</v>
      </c>
      <c r="D265" s="197">
        <f t="shared" si="6"/>
        <v>7830</v>
      </c>
    </row>
    <row r="266" spans="1:4" hidden="1" outlineLevel="1">
      <c r="A266" s="223" t="s">
        <v>57</v>
      </c>
      <c r="B266" s="216">
        <v>342</v>
      </c>
      <c r="C266" s="197">
        <v>285</v>
      </c>
      <c r="D266" s="197">
        <f t="shared" si="6"/>
        <v>97470</v>
      </c>
    </row>
    <row r="267" spans="1:4" hidden="1" outlineLevel="1">
      <c r="A267" s="223" t="s">
        <v>74</v>
      </c>
      <c r="B267" s="216">
        <v>105</v>
      </c>
      <c r="C267" s="197">
        <v>272.85000000000002</v>
      </c>
      <c r="D267" s="197">
        <f t="shared" si="6"/>
        <v>28649.250000000004</v>
      </c>
    </row>
    <row r="268" spans="1:4" hidden="1" outlineLevel="1">
      <c r="A268" s="223" t="s">
        <v>65</v>
      </c>
      <c r="B268" s="216">
        <v>166</v>
      </c>
      <c r="C268" s="197">
        <v>270</v>
      </c>
      <c r="D268" s="197">
        <f t="shared" si="6"/>
        <v>44820</v>
      </c>
    </row>
    <row r="269" spans="1:4" hidden="1" outlineLevel="1">
      <c r="A269" s="223" t="s">
        <v>164</v>
      </c>
      <c r="B269" s="216">
        <v>31</v>
      </c>
      <c r="C269" s="197">
        <v>270</v>
      </c>
      <c r="D269" s="197">
        <f t="shared" si="6"/>
        <v>8370</v>
      </c>
    </row>
    <row r="270" spans="1:4" hidden="1" outlineLevel="1">
      <c r="A270" s="95" t="s">
        <v>192</v>
      </c>
      <c r="B270" s="96">
        <v>157</v>
      </c>
    </row>
    <row r="271" spans="1:4" hidden="1" outlineLevel="1">
      <c r="A271" s="223" t="s">
        <v>193</v>
      </c>
      <c r="B271" s="216">
        <v>25</v>
      </c>
      <c r="D271" s="197">
        <f t="shared" si="6"/>
        <v>0</v>
      </c>
    </row>
    <row r="272" spans="1:4" hidden="1" outlineLevel="1">
      <c r="A272" s="223" t="s">
        <v>194</v>
      </c>
      <c r="B272" s="216">
        <v>25</v>
      </c>
      <c r="C272" s="197">
        <v>150</v>
      </c>
      <c r="D272" s="197">
        <f t="shared" si="6"/>
        <v>3750</v>
      </c>
    </row>
    <row r="273" spans="1:4" hidden="1" outlineLevel="1">
      <c r="A273" s="223" t="s">
        <v>57</v>
      </c>
      <c r="B273" s="216">
        <v>18</v>
      </c>
      <c r="C273" s="197">
        <v>144.44</v>
      </c>
      <c r="D273" s="197">
        <f t="shared" si="6"/>
        <v>2599.92</v>
      </c>
    </row>
    <row r="274" spans="1:4" hidden="1" outlineLevel="1">
      <c r="A274" s="223" t="s">
        <v>195</v>
      </c>
      <c r="B274" s="216">
        <v>89</v>
      </c>
      <c r="C274" s="197">
        <v>150</v>
      </c>
      <c r="D274" s="197">
        <f t="shared" si="6"/>
        <v>13350</v>
      </c>
    </row>
    <row r="275" spans="1:4" ht="15" collapsed="1">
      <c r="A275" s="208" t="s">
        <v>763</v>
      </c>
      <c r="B275" s="23"/>
      <c r="C275" s="220"/>
      <c r="D275" s="209">
        <f>SUM(D254:D274)</f>
        <v>456645.48</v>
      </c>
    </row>
    <row r="277" spans="1:4">
      <c r="A277" s="20" t="s">
        <v>197</v>
      </c>
      <c r="B277" s="45"/>
      <c r="C277" s="224"/>
      <c r="D277" s="224"/>
    </row>
    <row r="278" spans="1:4" hidden="1" outlineLevel="1">
      <c r="A278" s="95" t="s">
        <v>198</v>
      </c>
      <c r="B278" s="96">
        <v>2</v>
      </c>
    </row>
    <row r="279" spans="1:4" hidden="1" outlineLevel="1">
      <c r="A279" s="223"/>
      <c r="B279" s="216">
        <v>1</v>
      </c>
      <c r="C279" s="197">
        <v>12800</v>
      </c>
      <c r="D279" s="197">
        <f>B279*C279</f>
        <v>12800</v>
      </c>
    </row>
    <row r="280" spans="1:4" hidden="1" outlineLevel="1">
      <c r="A280" s="223" t="s">
        <v>199</v>
      </c>
      <c r="B280" s="216">
        <v>1</v>
      </c>
      <c r="C280" s="197">
        <v>24100</v>
      </c>
      <c r="D280" s="197">
        <f t="shared" ref="D280:D295" si="7">B280*C280</f>
        <v>24100</v>
      </c>
    </row>
    <row r="281" spans="1:4" hidden="1" outlineLevel="1">
      <c r="A281" s="95" t="s">
        <v>161</v>
      </c>
      <c r="B281" s="96">
        <v>72</v>
      </c>
    </row>
    <row r="282" spans="1:4" hidden="1" outlineLevel="1">
      <c r="A282" s="223" t="s">
        <v>200</v>
      </c>
      <c r="B282" s="216">
        <v>20</v>
      </c>
      <c r="C282" s="197">
        <v>12.18</v>
      </c>
      <c r="D282" s="197">
        <f t="shared" si="7"/>
        <v>243.6</v>
      </c>
    </row>
    <row r="283" spans="1:4" hidden="1" outlineLevel="1">
      <c r="A283" s="223" t="s">
        <v>201</v>
      </c>
      <c r="B283" s="216">
        <v>52</v>
      </c>
      <c r="C283" s="197">
        <v>19.72</v>
      </c>
      <c r="D283" s="197">
        <f t="shared" si="7"/>
        <v>1025.44</v>
      </c>
    </row>
    <row r="284" spans="1:4" hidden="1" outlineLevel="1">
      <c r="A284" s="95" t="s">
        <v>202</v>
      </c>
      <c r="B284" s="96">
        <v>180</v>
      </c>
      <c r="C284" s="197">
        <v>9.5500000000000007</v>
      </c>
      <c r="D284" s="197">
        <f t="shared" si="7"/>
        <v>1719.0000000000002</v>
      </c>
    </row>
    <row r="285" spans="1:4" hidden="1" outlineLevel="1">
      <c r="A285" s="95" t="s">
        <v>166</v>
      </c>
      <c r="B285" s="96">
        <v>51</v>
      </c>
      <c r="C285" s="197">
        <v>2.9</v>
      </c>
      <c r="D285" s="197">
        <f t="shared" si="7"/>
        <v>147.9</v>
      </c>
    </row>
    <row r="286" spans="1:4" hidden="1" outlineLevel="1">
      <c r="A286" s="95" t="s">
        <v>203</v>
      </c>
      <c r="B286" s="96">
        <v>134</v>
      </c>
    </row>
    <row r="287" spans="1:4" hidden="1" outlineLevel="1">
      <c r="A287" s="223" t="s">
        <v>204</v>
      </c>
      <c r="B287" s="216">
        <v>70</v>
      </c>
      <c r="C287" s="225">
        <v>235.89</v>
      </c>
      <c r="D287" s="197">
        <f t="shared" si="7"/>
        <v>16512.3</v>
      </c>
    </row>
    <row r="288" spans="1:4" hidden="1" outlineLevel="1">
      <c r="A288" s="223" t="s">
        <v>205</v>
      </c>
      <c r="B288" s="216">
        <v>64</v>
      </c>
      <c r="C288" s="225">
        <v>161.72</v>
      </c>
      <c r="D288" s="197">
        <f t="shared" si="7"/>
        <v>10350.08</v>
      </c>
    </row>
    <row r="289" spans="1:4" hidden="1" outlineLevel="1">
      <c r="A289" s="95" t="s">
        <v>168</v>
      </c>
      <c r="B289" s="226">
        <v>2052</v>
      </c>
      <c r="C289" s="197">
        <v>24.12</v>
      </c>
      <c r="D289" s="197">
        <f t="shared" si="7"/>
        <v>49494.240000000005</v>
      </c>
    </row>
    <row r="290" spans="1:4" hidden="1" outlineLevel="1">
      <c r="A290" s="95" t="s">
        <v>98</v>
      </c>
      <c r="B290" s="96">
        <v>210</v>
      </c>
      <c r="C290" s="225">
        <v>236.72</v>
      </c>
      <c r="D290" s="197">
        <f t="shared" si="7"/>
        <v>49711.199999999997</v>
      </c>
    </row>
    <row r="291" spans="1:4" hidden="1" outlineLevel="1">
      <c r="A291" s="95" t="s">
        <v>206</v>
      </c>
      <c r="B291" s="96">
        <v>2</v>
      </c>
      <c r="C291" s="225">
        <v>787.13</v>
      </c>
      <c r="D291" s="197">
        <f t="shared" si="7"/>
        <v>1574.26</v>
      </c>
    </row>
    <row r="292" spans="1:4" hidden="1" outlineLevel="1">
      <c r="A292" s="95" t="s">
        <v>207</v>
      </c>
      <c r="B292" s="96">
        <v>108</v>
      </c>
      <c r="D292" s="197">
        <f t="shared" si="7"/>
        <v>0</v>
      </c>
    </row>
    <row r="293" spans="1:4" hidden="1" outlineLevel="1">
      <c r="A293" s="223" t="s">
        <v>208</v>
      </c>
      <c r="B293" s="216">
        <v>78</v>
      </c>
      <c r="C293" s="197">
        <v>32.24</v>
      </c>
      <c r="D293" s="197">
        <f t="shared" si="7"/>
        <v>2514.7200000000003</v>
      </c>
    </row>
    <row r="294" spans="1:4" hidden="1" outlineLevel="1">
      <c r="A294" s="223" t="s">
        <v>209</v>
      </c>
      <c r="B294" s="216">
        <v>6</v>
      </c>
      <c r="C294" s="197">
        <v>42.46</v>
      </c>
      <c r="D294" s="197">
        <f t="shared" si="7"/>
        <v>254.76</v>
      </c>
    </row>
    <row r="295" spans="1:4" hidden="1" outlineLevel="1">
      <c r="A295" s="223" t="s">
        <v>210</v>
      </c>
      <c r="B295" s="216">
        <v>24</v>
      </c>
      <c r="C295" s="197">
        <v>70.040000000000006</v>
      </c>
      <c r="D295" s="197">
        <f t="shared" si="7"/>
        <v>1680.96</v>
      </c>
    </row>
    <row r="296" spans="1:4" ht="15" collapsed="1">
      <c r="A296" s="208" t="s">
        <v>763</v>
      </c>
      <c r="B296" s="23"/>
      <c r="C296" s="220"/>
      <c r="D296" s="209">
        <f>SUM(D281:D295)</f>
        <v>135228.46</v>
      </c>
    </row>
    <row r="298" spans="1:4">
      <c r="A298" s="20" t="s">
        <v>211</v>
      </c>
      <c r="B298" s="45"/>
      <c r="C298" s="224"/>
      <c r="D298" s="224"/>
    </row>
    <row r="299" spans="1:4" hidden="1" outlineLevel="1">
      <c r="A299" s="95" t="s">
        <v>212</v>
      </c>
      <c r="B299" s="226">
        <v>170689.1</v>
      </c>
    </row>
    <row r="300" spans="1:4" hidden="1" outlineLevel="1">
      <c r="A300" s="223" t="s">
        <v>213</v>
      </c>
      <c r="B300" s="216">
        <v>945.5</v>
      </c>
      <c r="C300" s="197">
        <v>48.88</v>
      </c>
      <c r="D300" s="197">
        <f>B300*C300</f>
        <v>46216.04</v>
      </c>
    </row>
    <row r="301" spans="1:4" hidden="1" outlineLevel="1">
      <c r="A301" s="223" t="s">
        <v>214</v>
      </c>
      <c r="B301" s="218">
        <v>1857.5</v>
      </c>
      <c r="C301" s="197">
        <v>39.89</v>
      </c>
      <c r="D301" s="197">
        <f t="shared" ref="D301:D364" si="8">B301*C301</f>
        <v>74095.675000000003</v>
      </c>
    </row>
    <row r="302" spans="1:4" hidden="1" outlineLevel="1">
      <c r="A302" s="223" t="s">
        <v>215</v>
      </c>
      <c r="B302" s="216">
        <v>500</v>
      </c>
      <c r="C302" s="197">
        <v>29.33</v>
      </c>
      <c r="D302" s="197">
        <f t="shared" si="8"/>
        <v>14665</v>
      </c>
    </row>
    <row r="303" spans="1:4" hidden="1" outlineLevel="1">
      <c r="A303" s="223" t="s">
        <v>216</v>
      </c>
      <c r="B303" s="218">
        <v>1500</v>
      </c>
      <c r="C303" s="197">
        <v>29.33</v>
      </c>
      <c r="D303" s="197">
        <f t="shared" si="8"/>
        <v>43995</v>
      </c>
    </row>
    <row r="304" spans="1:4" hidden="1" outlineLevel="1">
      <c r="A304" s="223" t="s">
        <v>217</v>
      </c>
      <c r="B304" s="218">
        <v>1500</v>
      </c>
      <c r="C304" s="197">
        <v>46.35</v>
      </c>
      <c r="D304" s="197">
        <f t="shared" si="8"/>
        <v>69525</v>
      </c>
    </row>
    <row r="305" spans="1:4" hidden="1" outlineLevel="1">
      <c r="A305" s="223" t="s">
        <v>218</v>
      </c>
      <c r="B305" s="218">
        <v>3000</v>
      </c>
      <c r="C305" s="197">
        <v>29.33</v>
      </c>
      <c r="D305" s="197">
        <f t="shared" si="8"/>
        <v>87990</v>
      </c>
    </row>
    <row r="306" spans="1:4" hidden="1" outlineLevel="1">
      <c r="A306" s="223" t="s">
        <v>219</v>
      </c>
      <c r="B306" s="218">
        <v>2000</v>
      </c>
      <c r="C306" s="197">
        <v>29.33</v>
      </c>
      <c r="D306" s="197">
        <f t="shared" si="8"/>
        <v>58660</v>
      </c>
    </row>
    <row r="307" spans="1:4" hidden="1" outlineLevel="1">
      <c r="A307" s="223" t="s">
        <v>220</v>
      </c>
      <c r="B307" s="218">
        <v>1500</v>
      </c>
      <c r="C307" s="197">
        <v>49.52</v>
      </c>
      <c r="D307" s="197">
        <f t="shared" si="8"/>
        <v>74280</v>
      </c>
    </row>
    <row r="308" spans="1:4" hidden="1" outlineLevel="1">
      <c r="A308" s="223" t="s">
        <v>221</v>
      </c>
      <c r="B308" s="218">
        <v>1500</v>
      </c>
      <c r="C308" s="197">
        <v>24.42</v>
      </c>
      <c r="D308" s="197">
        <f t="shared" si="8"/>
        <v>36630</v>
      </c>
    </row>
    <row r="309" spans="1:4" hidden="1" outlineLevel="1">
      <c r="A309" s="223" t="s">
        <v>222</v>
      </c>
      <c r="B309" s="218">
        <v>1500</v>
      </c>
      <c r="C309" s="197">
        <v>35.159999999999997</v>
      </c>
      <c r="D309" s="197">
        <f t="shared" si="8"/>
        <v>52739.999999999993</v>
      </c>
    </row>
    <row r="310" spans="1:4" hidden="1" outlineLevel="1">
      <c r="A310" s="223" t="s">
        <v>223</v>
      </c>
      <c r="B310" s="218">
        <v>4324.5</v>
      </c>
      <c r="C310" s="197">
        <v>35.159999999999997</v>
      </c>
      <c r="D310" s="197">
        <f t="shared" si="8"/>
        <v>152049.41999999998</v>
      </c>
    </row>
    <row r="311" spans="1:4" hidden="1" outlineLevel="1">
      <c r="A311" s="223" t="s">
        <v>224</v>
      </c>
      <c r="B311" s="218">
        <v>1000</v>
      </c>
      <c r="C311" s="197">
        <v>24.42</v>
      </c>
      <c r="D311" s="197">
        <f t="shared" si="8"/>
        <v>24420</v>
      </c>
    </row>
    <row r="312" spans="1:4" hidden="1" outlineLevel="1">
      <c r="A312" s="223" t="s">
        <v>225</v>
      </c>
      <c r="B312" s="218">
        <v>5000</v>
      </c>
      <c r="C312" s="197">
        <v>24.19</v>
      </c>
      <c r="D312" s="197">
        <f t="shared" si="8"/>
        <v>120950</v>
      </c>
    </row>
    <row r="313" spans="1:4" hidden="1" outlineLevel="1">
      <c r="A313" s="223" t="s">
        <v>226</v>
      </c>
      <c r="B313" s="218">
        <v>1029.5</v>
      </c>
      <c r="C313" s="197">
        <v>39.89</v>
      </c>
      <c r="D313" s="197">
        <f t="shared" si="8"/>
        <v>41066.754999999997</v>
      </c>
    </row>
    <row r="314" spans="1:4" hidden="1" outlineLevel="1">
      <c r="A314" s="223" t="s">
        <v>227</v>
      </c>
      <c r="B314" s="218">
        <v>1500</v>
      </c>
      <c r="C314" s="197">
        <v>24.42</v>
      </c>
      <c r="D314" s="197">
        <f t="shared" si="8"/>
        <v>36630</v>
      </c>
    </row>
    <row r="315" spans="1:4" hidden="1" outlineLevel="1">
      <c r="A315" s="223" t="s">
        <v>228</v>
      </c>
      <c r="B315" s="218">
        <v>1500</v>
      </c>
      <c r="C315" s="197">
        <v>39.619999999999997</v>
      </c>
      <c r="D315" s="197">
        <f t="shared" si="8"/>
        <v>59429.999999999993</v>
      </c>
    </row>
    <row r="316" spans="1:4" hidden="1" outlineLevel="1">
      <c r="A316" s="223" t="s">
        <v>229</v>
      </c>
      <c r="B316" s="218">
        <v>1000</v>
      </c>
      <c r="C316" s="197">
        <v>24.42</v>
      </c>
      <c r="D316" s="197">
        <f t="shared" si="8"/>
        <v>24420</v>
      </c>
    </row>
    <row r="317" spans="1:4" hidden="1" outlineLevel="1">
      <c r="A317" s="223" t="s">
        <v>230</v>
      </c>
      <c r="B317" s="218">
        <v>1900</v>
      </c>
      <c r="C317" s="197">
        <v>39.619999999999997</v>
      </c>
      <c r="D317" s="197">
        <f t="shared" si="8"/>
        <v>75278</v>
      </c>
    </row>
    <row r="318" spans="1:4" hidden="1" outlineLevel="1">
      <c r="A318" s="223" t="s">
        <v>231</v>
      </c>
      <c r="B318" s="218">
        <v>4000</v>
      </c>
      <c r="C318" s="197">
        <v>39.89</v>
      </c>
      <c r="D318" s="197">
        <f t="shared" si="8"/>
        <v>159560</v>
      </c>
    </row>
    <row r="319" spans="1:4" hidden="1" outlineLevel="1">
      <c r="A319" s="223" t="s">
        <v>232</v>
      </c>
      <c r="B319" s="218">
        <v>2602.5</v>
      </c>
      <c r="C319" s="197">
        <v>148.57</v>
      </c>
      <c r="D319" s="197">
        <f t="shared" si="8"/>
        <v>386653.42499999999</v>
      </c>
    </row>
    <row r="320" spans="1:4" hidden="1" outlineLevel="1">
      <c r="A320" s="223" t="s">
        <v>233</v>
      </c>
      <c r="B320" s="218">
        <v>2246.5</v>
      </c>
      <c r="C320" s="197">
        <v>148.57</v>
      </c>
      <c r="D320" s="197">
        <f t="shared" si="8"/>
        <v>333762.505</v>
      </c>
    </row>
    <row r="321" spans="1:4" hidden="1" outlineLevel="1">
      <c r="A321" s="223" t="s">
        <v>234</v>
      </c>
      <c r="B321" s="218">
        <v>2103.5</v>
      </c>
      <c r="C321" s="197">
        <v>148.57</v>
      </c>
      <c r="D321" s="197">
        <f t="shared" si="8"/>
        <v>312516.995</v>
      </c>
    </row>
    <row r="322" spans="1:4" hidden="1" outlineLevel="1">
      <c r="A322" s="223" t="s">
        <v>235</v>
      </c>
      <c r="B322" s="218">
        <v>6716</v>
      </c>
      <c r="C322" s="197">
        <v>135.97999999999999</v>
      </c>
      <c r="D322" s="197">
        <f t="shared" si="8"/>
        <v>913241.67999999993</v>
      </c>
    </row>
    <row r="323" spans="1:4" hidden="1" outlineLevel="1">
      <c r="A323" s="223" t="s">
        <v>236</v>
      </c>
      <c r="B323" s="218">
        <v>5910.5</v>
      </c>
      <c r="C323" s="197">
        <v>135.97999999999999</v>
      </c>
      <c r="D323" s="197">
        <f t="shared" si="8"/>
        <v>803709.78999999992</v>
      </c>
    </row>
    <row r="324" spans="1:4" hidden="1" outlineLevel="1">
      <c r="A324" s="223" t="s">
        <v>237</v>
      </c>
      <c r="B324" s="216">
        <v>388</v>
      </c>
      <c r="C324" s="197">
        <v>37.450000000000003</v>
      </c>
      <c r="D324" s="197">
        <f t="shared" si="8"/>
        <v>14530.6</v>
      </c>
    </row>
    <row r="325" spans="1:4" hidden="1" outlineLevel="1">
      <c r="A325" s="223" t="s">
        <v>238</v>
      </c>
      <c r="B325" s="218">
        <v>2000</v>
      </c>
      <c r="C325" s="197">
        <v>62.13</v>
      </c>
      <c r="D325" s="197">
        <f t="shared" si="8"/>
        <v>124260</v>
      </c>
    </row>
    <row r="326" spans="1:4" hidden="1" outlineLevel="1">
      <c r="A326" s="223" t="s">
        <v>239</v>
      </c>
      <c r="B326" s="218">
        <v>2595.5</v>
      </c>
      <c r="C326" s="197">
        <v>68.430000000000007</v>
      </c>
      <c r="D326" s="197">
        <f t="shared" si="8"/>
        <v>177610.06500000003</v>
      </c>
    </row>
    <row r="327" spans="1:4" hidden="1" outlineLevel="1">
      <c r="A327" s="223" t="s">
        <v>240</v>
      </c>
      <c r="B327" s="218">
        <v>2650</v>
      </c>
      <c r="C327" s="197">
        <v>68.430000000000007</v>
      </c>
      <c r="D327" s="197">
        <f t="shared" si="8"/>
        <v>181339.50000000003</v>
      </c>
    </row>
    <row r="328" spans="1:4" hidden="1" outlineLevel="1">
      <c r="A328" s="223" t="s">
        <v>241</v>
      </c>
      <c r="B328" s="218">
        <v>3500</v>
      </c>
      <c r="C328" s="197">
        <v>49.52</v>
      </c>
      <c r="D328" s="197">
        <f t="shared" si="8"/>
        <v>173320</v>
      </c>
    </row>
    <row r="329" spans="1:4" hidden="1" outlineLevel="1">
      <c r="A329" s="223" t="s">
        <v>242</v>
      </c>
      <c r="B329" s="218">
        <v>1099.5</v>
      </c>
      <c r="C329" s="197">
        <v>73.83</v>
      </c>
      <c r="D329" s="197">
        <f t="shared" si="8"/>
        <v>81176.084999999992</v>
      </c>
    </row>
    <row r="330" spans="1:4" hidden="1" outlineLevel="1">
      <c r="A330" s="223" t="s">
        <v>243</v>
      </c>
      <c r="B330" s="218">
        <v>1965.5</v>
      </c>
      <c r="C330" s="197">
        <v>73.83</v>
      </c>
      <c r="D330" s="197">
        <f t="shared" si="8"/>
        <v>145112.86499999999</v>
      </c>
    </row>
    <row r="331" spans="1:4" hidden="1" outlineLevel="1">
      <c r="A331" s="223" t="s">
        <v>244</v>
      </c>
      <c r="B331" s="218">
        <v>1899.5</v>
      </c>
      <c r="C331" s="197">
        <v>73.83</v>
      </c>
      <c r="D331" s="197">
        <f t="shared" si="8"/>
        <v>140240.08499999999</v>
      </c>
    </row>
    <row r="332" spans="1:4" hidden="1" outlineLevel="1">
      <c r="A332" s="223" t="s">
        <v>245</v>
      </c>
      <c r="B332" s="218">
        <v>2090</v>
      </c>
      <c r="C332" s="197">
        <v>73.83</v>
      </c>
      <c r="D332" s="197">
        <f t="shared" si="8"/>
        <v>154304.69999999998</v>
      </c>
    </row>
    <row r="333" spans="1:4" hidden="1" outlineLevel="1">
      <c r="A333" s="223" t="s">
        <v>246</v>
      </c>
      <c r="B333" s="218">
        <v>5877</v>
      </c>
      <c r="C333" s="197">
        <v>73.83</v>
      </c>
      <c r="D333" s="197">
        <f t="shared" si="8"/>
        <v>433898.91</v>
      </c>
    </row>
    <row r="334" spans="1:4" hidden="1" outlineLevel="1">
      <c r="A334" s="223" t="s">
        <v>247</v>
      </c>
      <c r="B334" s="218">
        <v>7726.5</v>
      </c>
      <c r="C334" s="197">
        <v>73.83</v>
      </c>
      <c r="D334" s="197">
        <f t="shared" si="8"/>
        <v>570447.495</v>
      </c>
    </row>
    <row r="335" spans="1:4" hidden="1" outlineLevel="1">
      <c r="A335" s="223" t="s">
        <v>248</v>
      </c>
      <c r="B335" s="216">
        <v>30</v>
      </c>
      <c r="C335" s="197">
        <v>1</v>
      </c>
      <c r="D335" s="197">
        <f t="shared" si="8"/>
        <v>30</v>
      </c>
    </row>
    <row r="336" spans="1:4" hidden="1" outlineLevel="1">
      <c r="A336" s="223" t="s">
        <v>249</v>
      </c>
      <c r="B336" s="216">
        <v>50</v>
      </c>
      <c r="C336" s="197">
        <v>1</v>
      </c>
      <c r="D336" s="197">
        <f t="shared" si="8"/>
        <v>50</v>
      </c>
    </row>
    <row r="337" spans="1:4" hidden="1" outlineLevel="1">
      <c r="A337" s="223" t="s">
        <v>250</v>
      </c>
      <c r="B337" s="216">
        <v>37</v>
      </c>
      <c r="C337" s="197">
        <v>1</v>
      </c>
      <c r="D337" s="197">
        <f t="shared" si="8"/>
        <v>37</v>
      </c>
    </row>
    <row r="338" spans="1:4" hidden="1" outlineLevel="1">
      <c r="A338" s="223" t="s">
        <v>251</v>
      </c>
      <c r="B338" s="216">
        <v>907.5</v>
      </c>
      <c r="C338" s="197">
        <v>91.56</v>
      </c>
      <c r="D338" s="197">
        <f t="shared" si="8"/>
        <v>83090.7</v>
      </c>
    </row>
    <row r="339" spans="1:4" hidden="1" outlineLevel="1">
      <c r="A339" s="223" t="s">
        <v>252</v>
      </c>
      <c r="B339" s="218">
        <v>1000</v>
      </c>
      <c r="C339" s="197">
        <v>37.049999999999997</v>
      </c>
      <c r="D339" s="197">
        <f t="shared" si="8"/>
        <v>37050</v>
      </c>
    </row>
    <row r="340" spans="1:4" hidden="1" outlineLevel="1">
      <c r="A340" s="223" t="s">
        <v>253</v>
      </c>
      <c r="B340" s="218">
        <v>1988.5</v>
      </c>
      <c r="C340" s="197">
        <v>72.52</v>
      </c>
      <c r="D340" s="197">
        <f t="shared" si="8"/>
        <v>144206.01999999999</v>
      </c>
    </row>
    <row r="341" spans="1:4" hidden="1" outlineLevel="1">
      <c r="A341" s="223" t="s">
        <v>254</v>
      </c>
      <c r="B341" s="218">
        <v>2000</v>
      </c>
      <c r="C341" s="197">
        <v>72.03</v>
      </c>
      <c r="D341" s="197">
        <f t="shared" si="8"/>
        <v>144060</v>
      </c>
    </row>
    <row r="342" spans="1:4" hidden="1" outlineLevel="1">
      <c r="A342" s="223" t="s">
        <v>255</v>
      </c>
      <c r="B342" s="218">
        <v>1000</v>
      </c>
      <c r="C342" s="197">
        <v>72.03</v>
      </c>
      <c r="D342" s="197">
        <f t="shared" si="8"/>
        <v>72030</v>
      </c>
    </row>
    <row r="343" spans="1:4" hidden="1" outlineLevel="1">
      <c r="A343" s="223" t="s">
        <v>256</v>
      </c>
      <c r="B343" s="218">
        <v>1500</v>
      </c>
      <c r="C343" s="197">
        <v>32.840000000000003</v>
      </c>
      <c r="D343" s="197">
        <f t="shared" si="8"/>
        <v>49260.000000000007</v>
      </c>
    </row>
    <row r="344" spans="1:4" hidden="1" outlineLevel="1">
      <c r="A344" s="223" t="s">
        <v>257</v>
      </c>
      <c r="B344" s="218">
        <v>1000</v>
      </c>
      <c r="C344" s="197">
        <v>32.840000000000003</v>
      </c>
      <c r="D344" s="197">
        <f t="shared" si="8"/>
        <v>32840</v>
      </c>
    </row>
    <row r="345" spans="1:4" hidden="1" outlineLevel="1">
      <c r="A345" s="223" t="s">
        <v>258</v>
      </c>
      <c r="B345" s="218">
        <v>1500</v>
      </c>
      <c r="C345" s="197">
        <v>32.840000000000003</v>
      </c>
      <c r="D345" s="197">
        <f t="shared" si="8"/>
        <v>49260.000000000007</v>
      </c>
    </row>
    <row r="346" spans="1:4" hidden="1" outlineLevel="1">
      <c r="A346" s="223" t="s">
        <v>259</v>
      </c>
      <c r="B346" s="218">
        <v>1500</v>
      </c>
      <c r="C346" s="197">
        <v>32.840000000000003</v>
      </c>
      <c r="D346" s="197">
        <f t="shared" si="8"/>
        <v>49260.000000000007</v>
      </c>
    </row>
    <row r="347" spans="1:4" hidden="1" outlineLevel="1">
      <c r="A347" s="223" t="s">
        <v>260</v>
      </c>
      <c r="B347" s="218">
        <v>1200</v>
      </c>
      <c r="C347" s="197">
        <v>32.840000000000003</v>
      </c>
      <c r="D347" s="197">
        <f t="shared" si="8"/>
        <v>39408.000000000007</v>
      </c>
    </row>
    <row r="348" spans="1:4" hidden="1" outlineLevel="1">
      <c r="A348" s="223" t="s">
        <v>261</v>
      </c>
      <c r="B348" s="218">
        <v>1260</v>
      </c>
      <c r="C348" s="197">
        <v>1</v>
      </c>
      <c r="D348" s="197">
        <f t="shared" si="8"/>
        <v>1260</v>
      </c>
    </row>
    <row r="349" spans="1:4" hidden="1" outlineLevel="1">
      <c r="A349" s="223" t="s">
        <v>262</v>
      </c>
      <c r="B349" s="218">
        <v>1714.7</v>
      </c>
      <c r="C349" s="197">
        <v>108.05</v>
      </c>
      <c r="D349" s="197">
        <f t="shared" si="8"/>
        <v>185273.33499999999</v>
      </c>
    </row>
    <row r="350" spans="1:4" hidden="1" outlineLevel="1">
      <c r="A350" s="223" t="s">
        <v>263</v>
      </c>
      <c r="B350" s="216">
        <v>680</v>
      </c>
      <c r="C350" s="197">
        <v>43.6</v>
      </c>
      <c r="D350" s="197">
        <f t="shared" si="8"/>
        <v>29648</v>
      </c>
    </row>
    <row r="351" spans="1:4" hidden="1" outlineLevel="1">
      <c r="A351" s="223" t="s">
        <v>264</v>
      </c>
      <c r="B351" s="216">
        <v>600</v>
      </c>
      <c r="C351" s="197">
        <v>43.6</v>
      </c>
      <c r="D351" s="197">
        <f t="shared" si="8"/>
        <v>26160</v>
      </c>
    </row>
    <row r="352" spans="1:4" hidden="1" outlineLevel="1">
      <c r="A352" s="223" t="s">
        <v>265</v>
      </c>
      <c r="B352" s="218">
        <v>1757.2</v>
      </c>
      <c r="C352" s="197">
        <v>108.05</v>
      </c>
      <c r="D352" s="197">
        <f t="shared" si="8"/>
        <v>189865.46</v>
      </c>
    </row>
    <row r="353" spans="1:4" hidden="1" outlineLevel="1">
      <c r="A353" s="223" t="s">
        <v>266</v>
      </c>
      <c r="B353" s="216">
        <v>475.7</v>
      </c>
      <c r="C353" s="197">
        <v>43.6</v>
      </c>
      <c r="D353" s="197">
        <f t="shared" si="8"/>
        <v>20740.52</v>
      </c>
    </row>
    <row r="354" spans="1:4" hidden="1" outlineLevel="1">
      <c r="A354" s="223" t="s">
        <v>267</v>
      </c>
      <c r="B354" s="216">
        <v>120</v>
      </c>
      <c r="C354" s="197">
        <v>43.6</v>
      </c>
      <c r="D354" s="197">
        <f t="shared" si="8"/>
        <v>5232</v>
      </c>
    </row>
    <row r="355" spans="1:4" hidden="1" outlineLevel="1">
      <c r="A355" s="223" t="s">
        <v>268</v>
      </c>
      <c r="B355" s="218">
        <v>1000</v>
      </c>
      <c r="C355" s="197">
        <v>40.56</v>
      </c>
      <c r="D355" s="197">
        <f t="shared" si="8"/>
        <v>40560</v>
      </c>
    </row>
    <row r="356" spans="1:4" hidden="1" outlineLevel="1">
      <c r="A356" s="223" t="s">
        <v>269</v>
      </c>
      <c r="B356" s="218">
        <v>3500</v>
      </c>
      <c r="C356" s="197">
        <v>54.25</v>
      </c>
      <c r="D356" s="197">
        <f t="shared" si="8"/>
        <v>189875</v>
      </c>
    </row>
    <row r="357" spans="1:4" hidden="1" outlineLevel="1">
      <c r="A357" s="223" t="s">
        <v>270</v>
      </c>
      <c r="B357" s="216">
        <v>200</v>
      </c>
      <c r="C357" s="197">
        <v>103.08</v>
      </c>
      <c r="D357" s="197">
        <f t="shared" si="8"/>
        <v>20616</v>
      </c>
    </row>
    <row r="358" spans="1:4" hidden="1" outlineLevel="1">
      <c r="A358" s="223" t="s">
        <v>271</v>
      </c>
      <c r="B358" s="218">
        <v>4760</v>
      </c>
      <c r="C358" s="197">
        <v>103.08</v>
      </c>
      <c r="D358" s="197">
        <f t="shared" si="8"/>
        <v>490660.8</v>
      </c>
    </row>
    <row r="359" spans="1:4" hidden="1" outlineLevel="1">
      <c r="A359" s="223" t="s">
        <v>1166</v>
      </c>
      <c r="B359" s="218">
        <v>2000</v>
      </c>
      <c r="C359" s="197">
        <v>54.41</v>
      </c>
      <c r="D359" s="197">
        <f t="shared" si="8"/>
        <v>108820</v>
      </c>
    </row>
    <row r="360" spans="1:4" hidden="1" outlineLevel="1">
      <c r="A360" s="223" t="s">
        <v>272</v>
      </c>
      <c r="B360" s="218">
        <v>4559.5</v>
      </c>
      <c r="C360" s="197">
        <v>103.35</v>
      </c>
      <c r="D360" s="197">
        <f t="shared" si="8"/>
        <v>471224.32499999995</v>
      </c>
    </row>
    <row r="361" spans="1:4" hidden="1" outlineLevel="1">
      <c r="A361" s="223" t="s">
        <v>273</v>
      </c>
      <c r="B361" s="218">
        <v>4137</v>
      </c>
      <c r="C361" s="197">
        <v>102.65</v>
      </c>
      <c r="D361" s="197">
        <f t="shared" si="8"/>
        <v>424663.05000000005</v>
      </c>
    </row>
    <row r="362" spans="1:4" hidden="1" outlineLevel="1">
      <c r="A362" s="223" t="s">
        <v>274</v>
      </c>
      <c r="B362" s="216">
        <v>987.5</v>
      </c>
      <c r="C362" s="197">
        <v>102.65</v>
      </c>
      <c r="D362" s="197">
        <f t="shared" si="8"/>
        <v>101366.875</v>
      </c>
    </row>
    <row r="363" spans="1:4" hidden="1" outlineLevel="1">
      <c r="A363" s="223" t="s">
        <v>275</v>
      </c>
      <c r="B363" s="218">
        <v>1754.5</v>
      </c>
      <c r="C363" s="197">
        <v>102.65</v>
      </c>
      <c r="D363" s="197">
        <f t="shared" si="8"/>
        <v>180099.42500000002</v>
      </c>
    </row>
    <row r="364" spans="1:4" hidden="1" outlineLevel="1">
      <c r="A364" s="223" t="s">
        <v>276</v>
      </c>
      <c r="B364" s="218">
        <v>14680</v>
      </c>
      <c r="C364" s="197">
        <v>91.09</v>
      </c>
      <c r="D364" s="197">
        <f t="shared" si="8"/>
        <v>1337201.2</v>
      </c>
    </row>
    <row r="365" spans="1:4" hidden="1" outlineLevel="1">
      <c r="A365" s="223" t="s">
        <v>277</v>
      </c>
      <c r="B365" s="218">
        <v>1093.5</v>
      </c>
      <c r="C365" s="197">
        <v>102.95</v>
      </c>
      <c r="D365" s="197">
        <f t="shared" ref="D365:D378" si="9">B365*C365</f>
        <v>112575.825</v>
      </c>
    </row>
    <row r="366" spans="1:4" hidden="1" outlineLevel="1">
      <c r="A366" s="223" t="s">
        <v>278</v>
      </c>
      <c r="B366" s="218">
        <v>3682</v>
      </c>
      <c r="C366" s="197">
        <v>102.95</v>
      </c>
      <c r="D366" s="197">
        <f t="shared" si="9"/>
        <v>379061.9</v>
      </c>
    </row>
    <row r="367" spans="1:4" hidden="1" outlineLevel="1">
      <c r="A367" s="223" t="s">
        <v>279</v>
      </c>
      <c r="B367" s="218">
        <v>2042.5</v>
      </c>
      <c r="C367" s="197">
        <v>102.95</v>
      </c>
      <c r="D367" s="197">
        <f t="shared" si="9"/>
        <v>210275.375</v>
      </c>
    </row>
    <row r="368" spans="1:4" hidden="1" outlineLevel="1">
      <c r="A368" s="223" t="s">
        <v>280</v>
      </c>
      <c r="B368" s="218">
        <v>2500</v>
      </c>
      <c r="C368" s="197">
        <v>102.95</v>
      </c>
      <c r="D368" s="197">
        <f t="shared" si="9"/>
        <v>257375</v>
      </c>
    </row>
    <row r="369" spans="1:4" hidden="1" outlineLevel="1">
      <c r="A369" s="223" t="s">
        <v>281</v>
      </c>
      <c r="B369" s="218">
        <v>3920</v>
      </c>
      <c r="C369" s="197">
        <v>103.35</v>
      </c>
      <c r="D369" s="197">
        <f t="shared" si="9"/>
        <v>405132</v>
      </c>
    </row>
    <row r="370" spans="1:4" hidden="1" outlineLevel="1">
      <c r="A370" s="223" t="s">
        <v>282</v>
      </c>
      <c r="B370" s="218">
        <v>4107.5</v>
      </c>
      <c r="C370" s="197">
        <v>103.35</v>
      </c>
      <c r="D370" s="197">
        <f t="shared" si="9"/>
        <v>424510.125</v>
      </c>
    </row>
    <row r="371" spans="1:4" hidden="1" outlineLevel="1">
      <c r="A371" s="223" t="s">
        <v>283</v>
      </c>
      <c r="B371" s="218">
        <v>2197.5</v>
      </c>
      <c r="C371" s="197">
        <v>140.52000000000001</v>
      </c>
      <c r="D371" s="197">
        <f t="shared" si="9"/>
        <v>308792.7</v>
      </c>
    </row>
    <row r="372" spans="1:4" hidden="1" outlineLevel="1">
      <c r="A372" s="223" t="s">
        <v>284</v>
      </c>
      <c r="B372" s="216">
        <v>785.5</v>
      </c>
      <c r="C372" s="197">
        <v>82.67</v>
      </c>
      <c r="D372" s="197">
        <f t="shared" si="9"/>
        <v>64937.285000000003</v>
      </c>
    </row>
    <row r="373" spans="1:4" hidden="1" outlineLevel="1">
      <c r="A373" s="223" t="s">
        <v>285</v>
      </c>
      <c r="B373" s="216">
        <v>43.5</v>
      </c>
      <c r="C373" s="197">
        <v>82.67</v>
      </c>
      <c r="D373" s="197">
        <f t="shared" si="9"/>
        <v>3596.145</v>
      </c>
    </row>
    <row r="374" spans="1:4" hidden="1" outlineLevel="1">
      <c r="A374" s="223" t="s">
        <v>286</v>
      </c>
      <c r="B374" s="216">
        <v>637</v>
      </c>
      <c r="C374" s="197">
        <v>82.67</v>
      </c>
      <c r="D374" s="197">
        <f t="shared" si="9"/>
        <v>52660.79</v>
      </c>
    </row>
    <row r="375" spans="1:4" hidden="1" outlineLevel="1">
      <c r="A375" s="223" t="s">
        <v>287</v>
      </c>
      <c r="B375" s="218">
        <v>1037</v>
      </c>
      <c r="C375" s="197">
        <v>82.67</v>
      </c>
      <c r="D375" s="197">
        <f t="shared" si="9"/>
        <v>85728.790000000008</v>
      </c>
    </row>
    <row r="376" spans="1:4" hidden="1" outlineLevel="1">
      <c r="A376" s="223" t="s">
        <v>288</v>
      </c>
      <c r="B376" s="216">
        <v>939</v>
      </c>
      <c r="C376" s="197">
        <v>82.67</v>
      </c>
      <c r="D376" s="197">
        <f t="shared" si="9"/>
        <v>77627.13</v>
      </c>
    </row>
    <row r="377" spans="1:4" hidden="1" outlineLevel="1">
      <c r="A377" s="223" t="s">
        <v>289</v>
      </c>
      <c r="B377" s="216">
        <v>399</v>
      </c>
      <c r="C377" s="197">
        <v>1</v>
      </c>
      <c r="D377" s="197">
        <f t="shared" si="9"/>
        <v>399</v>
      </c>
    </row>
    <row r="378" spans="1:4" hidden="1" outlineLevel="1">
      <c r="A378" s="223" t="s">
        <v>290</v>
      </c>
      <c r="B378" s="216">
        <v>978.5</v>
      </c>
      <c r="C378" s="197">
        <v>1</v>
      </c>
      <c r="D378" s="197">
        <f t="shared" si="9"/>
        <v>978.5</v>
      </c>
    </row>
    <row r="379" spans="1:4" ht="15" collapsed="1">
      <c r="A379" s="208" t="s">
        <v>763</v>
      </c>
      <c r="B379" s="23"/>
      <c r="C379" s="220"/>
      <c r="D379" s="209">
        <f>SUM(D300:D378)</f>
        <v>13106223.864999998</v>
      </c>
    </row>
    <row r="381" spans="1:4">
      <c r="A381" s="20" t="s">
        <v>291</v>
      </c>
      <c r="B381" s="45"/>
      <c r="C381" s="224"/>
      <c r="D381" s="224"/>
    </row>
    <row r="382" spans="1:4" hidden="1" outlineLevel="1">
      <c r="A382" s="95" t="s">
        <v>292</v>
      </c>
      <c r="B382" s="226">
        <v>2000</v>
      </c>
    </row>
    <row r="383" spans="1:4" hidden="1" outlineLevel="1">
      <c r="A383" s="223" t="s">
        <v>293</v>
      </c>
      <c r="B383" s="218">
        <v>2000</v>
      </c>
      <c r="C383" s="197">
        <v>0.1</v>
      </c>
      <c r="D383" s="197">
        <f>B383*C383</f>
        <v>200</v>
      </c>
    </row>
    <row r="384" spans="1:4" hidden="1" outlineLevel="1">
      <c r="A384" s="95" t="s">
        <v>902</v>
      </c>
      <c r="B384" s="96">
        <v>82</v>
      </c>
      <c r="D384" s="197">
        <f t="shared" ref="D384:D418" si="10">B384*C384</f>
        <v>0</v>
      </c>
    </row>
    <row r="385" spans="1:4" hidden="1" outlineLevel="1">
      <c r="A385" s="223" t="s">
        <v>904</v>
      </c>
      <c r="B385" s="216">
        <v>82</v>
      </c>
      <c r="C385" s="197">
        <v>1.75</v>
      </c>
      <c r="D385" s="197">
        <f t="shared" si="10"/>
        <v>143.5</v>
      </c>
    </row>
    <row r="386" spans="1:4" hidden="1" outlineLevel="1">
      <c r="A386" s="95" t="s">
        <v>294</v>
      </c>
      <c r="B386" s="96">
        <v>1</v>
      </c>
      <c r="D386" s="197">
        <f t="shared" si="10"/>
        <v>0</v>
      </c>
    </row>
    <row r="387" spans="1:4" hidden="1" outlineLevel="1">
      <c r="A387" s="223" t="s">
        <v>295</v>
      </c>
      <c r="B387" s="216">
        <v>1</v>
      </c>
      <c r="C387" s="197">
        <v>5442</v>
      </c>
      <c r="D387" s="197">
        <f t="shared" si="10"/>
        <v>5442</v>
      </c>
    </row>
    <row r="388" spans="1:4" hidden="1" outlineLevel="1">
      <c r="A388" s="95" t="s">
        <v>296</v>
      </c>
      <c r="B388" s="96">
        <v>55</v>
      </c>
      <c r="C388" s="197">
        <v>97.47</v>
      </c>
      <c r="D388" s="197">
        <f t="shared" si="10"/>
        <v>5360.85</v>
      </c>
    </row>
    <row r="389" spans="1:4" hidden="1" outlineLevel="1">
      <c r="A389" s="95" t="s">
        <v>161</v>
      </c>
      <c r="B389" s="96">
        <v>240</v>
      </c>
      <c r="D389" s="197">
        <f t="shared" si="10"/>
        <v>0</v>
      </c>
    </row>
    <row r="390" spans="1:4" hidden="1" outlineLevel="1">
      <c r="A390" s="223" t="s">
        <v>162</v>
      </c>
      <c r="B390" s="216">
        <v>150</v>
      </c>
      <c r="C390" s="197">
        <v>16.5</v>
      </c>
      <c r="D390" s="197">
        <f t="shared" si="10"/>
        <v>2475</v>
      </c>
    </row>
    <row r="391" spans="1:4" hidden="1" outlineLevel="1">
      <c r="A391" s="223" t="s">
        <v>201</v>
      </c>
      <c r="B391" s="216">
        <v>90</v>
      </c>
      <c r="C391" s="227">
        <v>19.3</v>
      </c>
      <c r="D391" s="197">
        <f t="shared" si="10"/>
        <v>1737</v>
      </c>
    </row>
    <row r="392" spans="1:4" hidden="1" outlineLevel="1">
      <c r="A392" s="95" t="s">
        <v>297</v>
      </c>
      <c r="B392" s="226">
        <v>2846</v>
      </c>
      <c r="D392" s="197">
        <f t="shared" si="10"/>
        <v>0</v>
      </c>
    </row>
    <row r="393" spans="1:4" hidden="1" outlineLevel="1">
      <c r="A393" s="223" t="s">
        <v>298</v>
      </c>
      <c r="B393" s="218">
        <v>1692</v>
      </c>
      <c r="C393" s="197">
        <v>2.2999999999999998</v>
      </c>
      <c r="D393" s="197">
        <f t="shared" si="10"/>
        <v>3891.6</v>
      </c>
    </row>
    <row r="394" spans="1:4" hidden="1" outlineLevel="1">
      <c r="A394" s="223" t="s">
        <v>299</v>
      </c>
      <c r="B394" s="216">
        <v>500</v>
      </c>
      <c r="C394" s="197">
        <v>1.62</v>
      </c>
      <c r="D394" s="197">
        <f t="shared" si="10"/>
        <v>810</v>
      </c>
    </row>
    <row r="395" spans="1:4" hidden="1" outlineLevel="1">
      <c r="A395" s="223" t="s">
        <v>300</v>
      </c>
      <c r="B395" s="216">
        <v>420</v>
      </c>
      <c r="C395" s="197">
        <v>2.02</v>
      </c>
      <c r="D395" s="197">
        <f t="shared" si="10"/>
        <v>848.4</v>
      </c>
    </row>
    <row r="396" spans="1:4" hidden="1" outlineLevel="1">
      <c r="A396" s="223" t="s">
        <v>301</v>
      </c>
      <c r="B396" s="216">
        <v>234</v>
      </c>
      <c r="C396" s="197">
        <v>2.56</v>
      </c>
      <c r="D396" s="197">
        <f t="shared" si="10"/>
        <v>599.04</v>
      </c>
    </row>
    <row r="397" spans="1:4" hidden="1" outlineLevel="1">
      <c r="A397" s="95" t="s">
        <v>302</v>
      </c>
      <c r="B397" s="228">
        <v>34</v>
      </c>
      <c r="C397" s="227">
        <v>54.78</v>
      </c>
      <c r="D397" s="197">
        <f t="shared" si="10"/>
        <v>1862.52</v>
      </c>
    </row>
    <row r="398" spans="1:4" hidden="1" outlineLevel="1">
      <c r="A398" s="95" t="s">
        <v>168</v>
      </c>
      <c r="B398" s="96">
        <v>256</v>
      </c>
      <c r="C398" s="197">
        <v>24.12</v>
      </c>
      <c r="D398" s="197">
        <f t="shared" si="10"/>
        <v>6174.72</v>
      </c>
    </row>
    <row r="399" spans="1:4" hidden="1" outlineLevel="1">
      <c r="A399" s="95" t="s">
        <v>303</v>
      </c>
      <c r="B399" s="226">
        <v>1008</v>
      </c>
      <c r="D399" s="197">
        <f t="shared" si="10"/>
        <v>0</v>
      </c>
    </row>
    <row r="400" spans="1:4" hidden="1" outlineLevel="1">
      <c r="A400" s="223" t="s">
        <v>74</v>
      </c>
      <c r="B400" s="216">
        <v>936</v>
      </c>
      <c r="C400" s="197">
        <v>41.44</v>
      </c>
      <c r="D400" s="197">
        <f t="shared" si="10"/>
        <v>38787.839999999997</v>
      </c>
    </row>
    <row r="401" spans="1:4" hidden="1" outlineLevel="1">
      <c r="A401" s="223" t="s">
        <v>1040</v>
      </c>
      <c r="B401" s="216">
        <v>72</v>
      </c>
      <c r="C401" s="197">
        <v>32.979999999999997</v>
      </c>
      <c r="D401" s="197">
        <f t="shared" si="10"/>
        <v>2374.56</v>
      </c>
    </row>
    <row r="402" spans="1:4" hidden="1" outlineLevel="1">
      <c r="A402" s="95" t="s">
        <v>170</v>
      </c>
      <c r="B402" s="226">
        <v>27000</v>
      </c>
      <c r="C402" s="197">
        <v>0.31</v>
      </c>
      <c r="D402" s="197">
        <f t="shared" si="10"/>
        <v>8370</v>
      </c>
    </row>
    <row r="403" spans="1:4" hidden="1" outlineLevel="1">
      <c r="A403" s="95" t="s">
        <v>304</v>
      </c>
      <c r="B403" s="229">
        <v>1</v>
      </c>
      <c r="C403" s="197">
        <v>0</v>
      </c>
      <c r="D403" s="197">
        <f t="shared" si="10"/>
        <v>0</v>
      </c>
    </row>
    <row r="404" spans="1:4" hidden="1" outlineLevel="1">
      <c r="A404" s="95" t="s">
        <v>206</v>
      </c>
      <c r="B404" s="228">
        <v>27</v>
      </c>
      <c r="C404" s="227">
        <v>787.13</v>
      </c>
      <c r="D404" s="197">
        <f t="shared" si="10"/>
        <v>21252.51</v>
      </c>
    </row>
    <row r="405" spans="1:4" hidden="1" outlineLevel="1">
      <c r="A405" s="95" t="s">
        <v>860</v>
      </c>
      <c r="B405" s="96">
        <v>18</v>
      </c>
      <c r="C405" s="197">
        <v>0.6</v>
      </c>
      <c r="D405" s="197">
        <f t="shared" si="10"/>
        <v>10.799999999999999</v>
      </c>
    </row>
    <row r="406" spans="1:4" hidden="1" outlineLevel="1">
      <c r="A406" s="95" t="s">
        <v>305</v>
      </c>
      <c r="B406" s="226">
        <v>8525</v>
      </c>
      <c r="C406" s="197">
        <v>0.6</v>
      </c>
      <c r="D406" s="197">
        <f t="shared" si="10"/>
        <v>5115</v>
      </c>
    </row>
    <row r="407" spans="1:4" hidden="1" outlineLevel="1">
      <c r="A407" s="95" t="s">
        <v>306</v>
      </c>
      <c r="B407" s="226">
        <v>21498</v>
      </c>
      <c r="C407" s="197">
        <v>0.6</v>
      </c>
      <c r="D407" s="197">
        <f t="shared" si="10"/>
        <v>12898.8</v>
      </c>
    </row>
    <row r="408" spans="1:4" hidden="1" outlineLevel="1">
      <c r="A408" s="95" t="s">
        <v>308</v>
      </c>
      <c r="B408" s="96">
        <v>450</v>
      </c>
      <c r="D408" s="197">
        <f t="shared" si="10"/>
        <v>0</v>
      </c>
    </row>
    <row r="409" spans="1:4" hidden="1" outlineLevel="1">
      <c r="A409" s="223" t="s">
        <v>309</v>
      </c>
      <c r="B409" s="216">
        <v>450</v>
      </c>
      <c r="C409" s="197">
        <v>7.12</v>
      </c>
      <c r="D409" s="197">
        <f t="shared" si="10"/>
        <v>3204</v>
      </c>
    </row>
    <row r="410" spans="1:4" hidden="1" outlineLevel="1">
      <c r="A410" s="95" t="s">
        <v>310</v>
      </c>
      <c r="B410" s="96">
        <v>400</v>
      </c>
      <c r="C410" s="197">
        <v>0.39</v>
      </c>
      <c r="D410" s="197">
        <f t="shared" si="10"/>
        <v>156</v>
      </c>
    </row>
    <row r="411" spans="1:4" hidden="1" outlineLevel="1">
      <c r="A411" s="95" t="s">
        <v>207</v>
      </c>
      <c r="B411" s="226">
        <v>1126</v>
      </c>
      <c r="D411" s="197">
        <f t="shared" si="10"/>
        <v>0</v>
      </c>
    </row>
    <row r="412" spans="1:4" hidden="1" outlineLevel="1">
      <c r="A412" s="223" t="s">
        <v>311</v>
      </c>
      <c r="B412" s="216">
        <v>91</v>
      </c>
      <c r="C412" s="197">
        <v>46.28</v>
      </c>
      <c r="D412" s="197">
        <f t="shared" si="10"/>
        <v>4211.4800000000005</v>
      </c>
    </row>
    <row r="413" spans="1:4" hidden="1" outlineLevel="1">
      <c r="A413" s="223" t="s">
        <v>208</v>
      </c>
      <c r="B413" s="216">
        <v>122</v>
      </c>
      <c r="C413" s="197">
        <v>31.36</v>
      </c>
      <c r="D413" s="197">
        <f t="shared" si="10"/>
        <v>3825.92</v>
      </c>
    </row>
    <row r="414" spans="1:4" hidden="1" outlineLevel="1">
      <c r="A414" s="223" t="s">
        <v>312</v>
      </c>
      <c r="B414" s="216">
        <v>157</v>
      </c>
      <c r="C414" s="197">
        <v>35.22</v>
      </c>
      <c r="D414" s="197">
        <f t="shared" si="10"/>
        <v>5529.54</v>
      </c>
    </row>
    <row r="415" spans="1:4" hidden="1" outlineLevel="1">
      <c r="A415" s="223" t="s">
        <v>313</v>
      </c>
      <c r="B415" s="216">
        <v>159</v>
      </c>
      <c r="C415" s="197">
        <v>37.35</v>
      </c>
      <c r="D415" s="197">
        <f t="shared" si="10"/>
        <v>5938.6500000000005</v>
      </c>
    </row>
    <row r="416" spans="1:4" hidden="1" outlineLevel="1">
      <c r="A416" s="223" t="s">
        <v>209</v>
      </c>
      <c r="B416" s="216">
        <v>177</v>
      </c>
      <c r="C416" s="197">
        <v>40.770000000000003</v>
      </c>
      <c r="D416" s="197">
        <f t="shared" si="10"/>
        <v>7216.2900000000009</v>
      </c>
    </row>
    <row r="417" spans="1:4" hidden="1" outlineLevel="1">
      <c r="A417" s="223" t="s">
        <v>314</v>
      </c>
      <c r="B417" s="216">
        <v>10</v>
      </c>
      <c r="C417" s="197">
        <v>44.5</v>
      </c>
      <c r="D417" s="197">
        <f t="shared" si="10"/>
        <v>445</v>
      </c>
    </row>
    <row r="418" spans="1:4" hidden="1" outlineLevel="1">
      <c r="A418" s="223" t="s">
        <v>315</v>
      </c>
      <c r="B418" s="216">
        <v>410</v>
      </c>
      <c r="C418" s="197">
        <v>59</v>
      </c>
      <c r="D418" s="197">
        <f t="shared" si="10"/>
        <v>24190</v>
      </c>
    </row>
    <row r="419" spans="1:4" ht="15" collapsed="1">
      <c r="A419" s="208" t="s">
        <v>763</v>
      </c>
      <c r="B419" s="23"/>
      <c r="C419" s="220"/>
      <c r="D419" s="209">
        <f>SUM(D382:D418)</f>
        <v>173071.02</v>
      </c>
    </row>
    <row r="421" spans="1:4">
      <c r="A421" s="20" t="s">
        <v>322</v>
      </c>
      <c r="B421" s="45"/>
      <c r="C421" s="224"/>
      <c r="D421" s="224"/>
    </row>
    <row r="422" spans="1:4" hidden="1" outlineLevel="1">
      <c r="A422" s="95" t="s">
        <v>323</v>
      </c>
      <c r="B422" s="96">
        <v>2</v>
      </c>
      <c r="C422" s="197">
        <v>831.89</v>
      </c>
      <c r="D422" s="197">
        <f>B422*C422</f>
        <v>1663.78</v>
      </c>
    </row>
    <row r="423" spans="1:4" hidden="1" outlineLevel="1">
      <c r="A423" s="95" t="s">
        <v>324</v>
      </c>
      <c r="B423" s="96">
        <v>1</v>
      </c>
      <c r="D423" s="197">
        <f t="shared" ref="D423:D486" si="11">B423*C423</f>
        <v>0</v>
      </c>
    </row>
    <row r="424" spans="1:4" hidden="1" outlineLevel="1">
      <c r="A424" s="223" t="s">
        <v>325</v>
      </c>
      <c r="B424" s="216">
        <v>1</v>
      </c>
      <c r="C424" s="197">
        <v>53181.7</v>
      </c>
      <c r="D424" s="197">
        <f t="shared" si="11"/>
        <v>53181.7</v>
      </c>
    </row>
    <row r="425" spans="1:4" hidden="1" outlineLevel="1">
      <c r="A425" s="95" t="s">
        <v>326</v>
      </c>
      <c r="B425" s="96">
        <v>11</v>
      </c>
      <c r="D425" s="197">
        <f t="shared" si="11"/>
        <v>0</v>
      </c>
    </row>
    <row r="426" spans="1:4" hidden="1" outlineLevel="1">
      <c r="A426" s="223" t="s">
        <v>327</v>
      </c>
      <c r="B426" s="216">
        <v>4</v>
      </c>
      <c r="C426" s="197">
        <v>2244.6</v>
      </c>
      <c r="D426" s="197">
        <f t="shared" si="11"/>
        <v>8978.4</v>
      </c>
    </row>
    <row r="427" spans="1:4" hidden="1" outlineLevel="1">
      <c r="A427" s="223" t="s">
        <v>328</v>
      </c>
      <c r="B427" s="216">
        <v>6</v>
      </c>
      <c r="C427" s="197">
        <v>2999.86</v>
      </c>
      <c r="D427" s="197">
        <f t="shared" si="11"/>
        <v>17999.16</v>
      </c>
    </row>
    <row r="428" spans="1:4" hidden="1" outlineLevel="1">
      <c r="A428" s="223" t="s">
        <v>329</v>
      </c>
      <c r="B428" s="216">
        <v>1</v>
      </c>
      <c r="D428" s="197">
        <f t="shared" si="11"/>
        <v>0</v>
      </c>
    </row>
    <row r="429" spans="1:4" hidden="1" outlineLevel="1">
      <c r="A429" s="95" t="s">
        <v>1725</v>
      </c>
      <c r="B429" s="96">
        <v>61</v>
      </c>
      <c r="D429" s="197">
        <f t="shared" si="11"/>
        <v>0</v>
      </c>
    </row>
    <row r="430" spans="1:4" hidden="1" outlineLevel="1">
      <c r="A430" s="223" t="s">
        <v>330</v>
      </c>
      <c r="B430" s="216">
        <v>20</v>
      </c>
      <c r="C430" s="197">
        <v>143.16999999999999</v>
      </c>
      <c r="D430" s="197">
        <f t="shared" si="11"/>
        <v>2863.3999999999996</v>
      </c>
    </row>
    <row r="431" spans="1:4" hidden="1" outlineLevel="1">
      <c r="A431" s="223" t="s">
        <v>1726</v>
      </c>
      <c r="B431" s="216">
        <v>9</v>
      </c>
      <c r="C431" s="197">
        <v>141</v>
      </c>
      <c r="D431" s="197">
        <f t="shared" si="11"/>
        <v>1269</v>
      </c>
    </row>
    <row r="432" spans="1:4" hidden="1" outlineLevel="1">
      <c r="A432" s="223" t="s">
        <v>1727</v>
      </c>
      <c r="B432" s="216">
        <v>32</v>
      </c>
      <c r="C432" s="197">
        <v>114.41</v>
      </c>
      <c r="D432" s="197">
        <f t="shared" si="11"/>
        <v>3661.12</v>
      </c>
    </row>
    <row r="433" spans="1:4" hidden="1" outlineLevel="1">
      <c r="A433" s="95" t="s">
        <v>331</v>
      </c>
      <c r="B433" s="226">
        <v>1161</v>
      </c>
      <c r="D433" s="197">
        <f t="shared" si="11"/>
        <v>0</v>
      </c>
    </row>
    <row r="434" spans="1:4" hidden="1" outlineLevel="1">
      <c r="A434" s="223" t="s">
        <v>332</v>
      </c>
      <c r="B434" s="216">
        <v>50</v>
      </c>
      <c r="C434" s="197">
        <v>39</v>
      </c>
      <c r="D434" s="197">
        <f t="shared" si="11"/>
        <v>1950</v>
      </c>
    </row>
    <row r="435" spans="1:4" hidden="1" outlineLevel="1">
      <c r="A435" s="223" t="s">
        <v>333</v>
      </c>
      <c r="B435" s="216">
        <v>29</v>
      </c>
      <c r="C435" s="197">
        <v>40</v>
      </c>
      <c r="D435" s="197">
        <f t="shared" si="11"/>
        <v>1160</v>
      </c>
    </row>
    <row r="436" spans="1:4" hidden="1" outlineLevel="1">
      <c r="A436" s="223" t="s">
        <v>334</v>
      </c>
      <c r="B436" s="216">
        <v>28</v>
      </c>
      <c r="C436" s="197">
        <v>7.36</v>
      </c>
      <c r="D436" s="197">
        <f t="shared" si="11"/>
        <v>206.08</v>
      </c>
    </row>
    <row r="437" spans="1:4" hidden="1" outlineLevel="1">
      <c r="A437" s="223" t="s">
        <v>335</v>
      </c>
      <c r="B437" s="216">
        <v>45</v>
      </c>
      <c r="C437" s="197">
        <v>59</v>
      </c>
      <c r="D437" s="197">
        <f t="shared" si="11"/>
        <v>2655</v>
      </c>
    </row>
    <row r="438" spans="1:4" hidden="1" outlineLevel="1">
      <c r="A438" s="223" t="s">
        <v>336</v>
      </c>
      <c r="B438" s="216">
        <v>50</v>
      </c>
      <c r="C438" s="197">
        <v>8.3699999999999992</v>
      </c>
      <c r="D438" s="197">
        <f t="shared" si="11"/>
        <v>418.49999999999994</v>
      </c>
    </row>
    <row r="439" spans="1:4" hidden="1" outlineLevel="1">
      <c r="A439" s="223" t="s">
        <v>337</v>
      </c>
      <c r="B439" s="216">
        <v>93</v>
      </c>
      <c r="C439" s="197">
        <v>23.19</v>
      </c>
      <c r="D439" s="197">
        <f t="shared" si="11"/>
        <v>2156.67</v>
      </c>
    </row>
    <row r="440" spans="1:4" hidden="1" outlineLevel="1">
      <c r="A440" s="223" t="s">
        <v>338</v>
      </c>
      <c r="B440" s="216">
        <v>18</v>
      </c>
      <c r="C440" s="197">
        <v>80</v>
      </c>
      <c r="D440" s="197">
        <f t="shared" si="11"/>
        <v>1440</v>
      </c>
    </row>
    <row r="441" spans="1:4" hidden="1" outlineLevel="1">
      <c r="A441" s="223" t="s">
        <v>339</v>
      </c>
      <c r="B441" s="216">
        <v>40</v>
      </c>
      <c r="C441" s="197">
        <v>66.75</v>
      </c>
      <c r="D441" s="197">
        <f t="shared" si="11"/>
        <v>2670</v>
      </c>
    </row>
    <row r="442" spans="1:4" hidden="1" outlineLevel="1">
      <c r="A442" s="223" t="s">
        <v>340</v>
      </c>
      <c r="B442" s="216">
        <v>29</v>
      </c>
      <c r="C442" s="197">
        <v>90</v>
      </c>
      <c r="D442" s="197">
        <f t="shared" si="11"/>
        <v>2610</v>
      </c>
    </row>
    <row r="443" spans="1:4" hidden="1" outlineLevel="1">
      <c r="A443" s="223" t="s">
        <v>341</v>
      </c>
      <c r="B443" s="216">
        <v>30</v>
      </c>
      <c r="C443" s="197">
        <v>132</v>
      </c>
      <c r="D443" s="197">
        <f t="shared" si="11"/>
        <v>3960</v>
      </c>
    </row>
    <row r="444" spans="1:4" hidden="1" outlineLevel="1">
      <c r="A444" s="223" t="s">
        <v>342</v>
      </c>
      <c r="B444" s="216">
        <v>30</v>
      </c>
      <c r="C444" s="197">
        <v>15.04</v>
      </c>
      <c r="D444" s="197">
        <f t="shared" si="11"/>
        <v>451.2</v>
      </c>
    </row>
    <row r="445" spans="1:4" hidden="1" outlineLevel="1">
      <c r="A445" s="223" t="s">
        <v>343</v>
      </c>
      <c r="B445" s="216">
        <v>15</v>
      </c>
      <c r="C445" s="197">
        <v>258</v>
      </c>
      <c r="D445" s="197">
        <f t="shared" si="11"/>
        <v>3870</v>
      </c>
    </row>
    <row r="446" spans="1:4" hidden="1" outlineLevel="1">
      <c r="A446" s="223" t="s">
        <v>344</v>
      </c>
      <c r="B446" s="216">
        <v>30</v>
      </c>
      <c r="C446" s="197">
        <v>131</v>
      </c>
      <c r="D446" s="197">
        <f t="shared" si="11"/>
        <v>3930</v>
      </c>
    </row>
    <row r="447" spans="1:4" hidden="1" outlineLevel="1">
      <c r="A447" s="223" t="s">
        <v>345</v>
      </c>
      <c r="B447" s="216">
        <v>30</v>
      </c>
      <c r="C447" s="197">
        <v>246</v>
      </c>
      <c r="D447" s="197">
        <f t="shared" si="11"/>
        <v>7380</v>
      </c>
    </row>
    <row r="448" spans="1:4" hidden="1" outlineLevel="1">
      <c r="A448" s="223" t="s">
        <v>346</v>
      </c>
      <c r="B448" s="216">
        <v>100</v>
      </c>
      <c r="C448" s="197">
        <v>45.15</v>
      </c>
      <c r="D448" s="197">
        <f t="shared" si="11"/>
        <v>4515</v>
      </c>
    </row>
    <row r="449" spans="1:4" hidden="1" outlineLevel="1">
      <c r="A449" s="223" t="s">
        <v>347</v>
      </c>
      <c r="B449" s="216">
        <v>20</v>
      </c>
      <c r="C449" s="197">
        <v>251</v>
      </c>
      <c r="D449" s="197">
        <f t="shared" si="11"/>
        <v>5020</v>
      </c>
    </row>
    <row r="450" spans="1:4" hidden="1" outlineLevel="1">
      <c r="A450" s="223" t="s">
        <v>348</v>
      </c>
      <c r="B450" s="216">
        <v>20</v>
      </c>
      <c r="C450" s="197">
        <v>266</v>
      </c>
      <c r="D450" s="197">
        <f t="shared" si="11"/>
        <v>5320</v>
      </c>
    </row>
    <row r="451" spans="1:4" hidden="1" outlineLevel="1">
      <c r="A451" s="223" t="s">
        <v>349</v>
      </c>
      <c r="B451" s="216">
        <v>18</v>
      </c>
      <c r="C451" s="197">
        <v>359</v>
      </c>
      <c r="D451" s="197">
        <f t="shared" si="11"/>
        <v>6462</v>
      </c>
    </row>
    <row r="452" spans="1:4" hidden="1" outlineLevel="1">
      <c r="A452" s="223" t="s">
        <v>350</v>
      </c>
      <c r="B452" s="216">
        <v>409</v>
      </c>
      <c r="C452" s="197">
        <v>6.75</v>
      </c>
      <c r="D452" s="197">
        <f t="shared" si="11"/>
        <v>2760.75</v>
      </c>
    </row>
    <row r="453" spans="1:4" hidden="1" outlineLevel="1">
      <c r="A453" s="223" t="s">
        <v>351</v>
      </c>
      <c r="B453" s="216">
        <v>20</v>
      </c>
      <c r="C453" s="197">
        <v>9</v>
      </c>
      <c r="D453" s="197">
        <f t="shared" si="11"/>
        <v>180</v>
      </c>
    </row>
    <row r="454" spans="1:4" hidden="1" outlineLevel="1">
      <c r="A454" s="223" t="s">
        <v>352</v>
      </c>
      <c r="B454" s="216">
        <v>7</v>
      </c>
      <c r="C454" s="197">
        <v>18</v>
      </c>
      <c r="D454" s="197">
        <f t="shared" si="11"/>
        <v>126</v>
      </c>
    </row>
    <row r="455" spans="1:4" hidden="1" outlineLevel="1">
      <c r="A455" s="223" t="s">
        <v>353</v>
      </c>
      <c r="B455" s="216">
        <v>50</v>
      </c>
      <c r="C455" s="197">
        <v>26</v>
      </c>
      <c r="D455" s="197">
        <f t="shared" si="11"/>
        <v>1300</v>
      </c>
    </row>
    <row r="456" spans="1:4" hidden="1" outlineLevel="1">
      <c r="A456" s="95" t="s">
        <v>354</v>
      </c>
      <c r="B456" s="96">
        <v>2</v>
      </c>
      <c r="D456" s="197">
        <f t="shared" si="11"/>
        <v>0</v>
      </c>
    </row>
    <row r="457" spans="1:4" hidden="1" outlineLevel="1">
      <c r="A457" s="223" t="s">
        <v>355</v>
      </c>
      <c r="B457" s="216">
        <v>2</v>
      </c>
      <c r="C457" s="197">
        <v>838.98</v>
      </c>
      <c r="D457" s="197">
        <f t="shared" si="11"/>
        <v>1677.96</v>
      </c>
    </row>
    <row r="458" spans="1:4" hidden="1" outlineLevel="1">
      <c r="A458" s="95" t="s">
        <v>356</v>
      </c>
      <c r="B458" s="96">
        <v>9</v>
      </c>
      <c r="D458" s="197">
        <f t="shared" si="11"/>
        <v>0</v>
      </c>
    </row>
    <row r="459" spans="1:4" hidden="1" outlineLevel="1">
      <c r="A459" s="223" t="s">
        <v>357</v>
      </c>
      <c r="B459" s="216">
        <v>9</v>
      </c>
      <c r="C459" s="197">
        <v>6125.38</v>
      </c>
      <c r="D459" s="197">
        <f t="shared" si="11"/>
        <v>55128.42</v>
      </c>
    </row>
    <row r="460" spans="1:4" hidden="1" outlineLevel="1">
      <c r="A460" s="95" t="s">
        <v>358</v>
      </c>
      <c r="B460" s="96">
        <v>13</v>
      </c>
      <c r="D460" s="197">
        <f t="shared" si="11"/>
        <v>0</v>
      </c>
    </row>
    <row r="461" spans="1:4" hidden="1" outlineLevel="1">
      <c r="A461" s="223" t="s">
        <v>359</v>
      </c>
      <c r="B461" s="216">
        <v>5</v>
      </c>
      <c r="C461" s="197">
        <v>17700</v>
      </c>
      <c r="D461" s="197">
        <f t="shared" si="11"/>
        <v>88500</v>
      </c>
    </row>
    <row r="462" spans="1:4" hidden="1" outlineLevel="1">
      <c r="A462" s="223" t="s">
        <v>360</v>
      </c>
      <c r="B462" s="216">
        <v>4</v>
      </c>
      <c r="C462" s="197">
        <v>17110</v>
      </c>
      <c r="D462" s="197">
        <f t="shared" si="11"/>
        <v>68440</v>
      </c>
    </row>
    <row r="463" spans="1:4" hidden="1" outlineLevel="1">
      <c r="A463" s="223" t="s">
        <v>361</v>
      </c>
      <c r="B463" s="216">
        <v>2</v>
      </c>
      <c r="C463" s="197">
        <v>12390</v>
      </c>
      <c r="D463" s="197">
        <f t="shared" si="11"/>
        <v>24780</v>
      </c>
    </row>
    <row r="464" spans="1:4" hidden="1" outlineLevel="1">
      <c r="A464" s="223" t="s">
        <v>362</v>
      </c>
      <c r="B464" s="216">
        <v>2</v>
      </c>
      <c r="C464" s="197">
        <v>12390</v>
      </c>
      <c r="D464" s="197">
        <f t="shared" si="11"/>
        <v>24780</v>
      </c>
    </row>
    <row r="465" spans="1:4" hidden="1" outlineLevel="1">
      <c r="A465" s="95" t="s">
        <v>363</v>
      </c>
      <c r="B465" s="96">
        <v>4</v>
      </c>
      <c r="D465" s="197">
        <f t="shared" si="11"/>
        <v>0</v>
      </c>
    </row>
    <row r="466" spans="1:4" hidden="1" outlineLevel="1">
      <c r="A466" s="223" t="s">
        <v>364</v>
      </c>
      <c r="B466" s="216">
        <v>4</v>
      </c>
      <c r="C466" s="197">
        <v>445.63</v>
      </c>
      <c r="D466" s="197">
        <f t="shared" si="11"/>
        <v>1782.52</v>
      </c>
    </row>
    <row r="467" spans="1:4" hidden="1" outlineLevel="1">
      <c r="A467" s="95" t="s">
        <v>365</v>
      </c>
      <c r="B467" s="96">
        <v>117</v>
      </c>
      <c r="D467" s="197">
        <f t="shared" si="11"/>
        <v>0</v>
      </c>
    </row>
    <row r="468" spans="1:4" hidden="1" outlineLevel="1">
      <c r="A468" s="223" t="s">
        <v>366</v>
      </c>
      <c r="B468" s="216">
        <v>30</v>
      </c>
      <c r="C468" s="197">
        <v>40.130000000000003</v>
      </c>
      <c r="D468" s="197">
        <f t="shared" si="11"/>
        <v>1203.9000000000001</v>
      </c>
    </row>
    <row r="469" spans="1:4" hidden="1" outlineLevel="1">
      <c r="A469" s="223" t="s">
        <v>367</v>
      </c>
      <c r="B469" s="216">
        <v>87</v>
      </c>
      <c r="C469" s="197">
        <v>37.380000000000003</v>
      </c>
      <c r="D469" s="197">
        <f t="shared" si="11"/>
        <v>3252.0600000000004</v>
      </c>
    </row>
    <row r="470" spans="1:4" hidden="1" outlineLevel="1">
      <c r="A470" s="95" t="s">
        <v>368</v>
      </c>
      <c r="B470" s="96">
        <v>1</v>
      </c>
      <c r="D470" s="197">
        <f t="shared" si="11"/>
        <v>0</v>
      </c>
    </row>
    <row r="471" spans="1:4" hidden="1" outlineLevel="1">
      <c r="A471" s="223" t="s">
        <v>369</v>
      </c>
      <c r="B471" s="216">
        <v>1</v>
      </c>
      <c r="C471" s="197">
        <v>8850</v>
      </c>
      <c r="D471" s="197">
        <f t="shared" si="11"/>
        <v>8850</v>
      </c>
    </row>
    <row r="472" spans="1:4" hidden="1" outlineLevel="1">
      <c r="A472" s="95" t="s">
        <v>1728</v>
      </c>
      <c r="B472" s="96">
        <v>15</v>
      </c>
      <c r="C472" s="197">
        <v>1043.3800000000001</v>
      </c>
      <c r="D472" s="197">
        <f t="shared" si="11"/>
        <v>15650.7</v>
      </c>
    </row>
    <row r="473" spans="1:4" hidden="1" outlineLevel="1">
      <c r="A473" s="95" t="s">
        <v>370</v>
      </c>
      <c r="B473" s="96">
        <v>2</v>
      </c>
      <c r="C473" s="197">
        <v>126289.2</v>
      </c>
      <c r="D473" s="197">
        <f t="shared" si="11"/>
        <v>252578.4</v>
      </c>
    </row>
    <row r="474" spans="1:4" hidden="1" outlineLevel="1">
      <c r="A474" s="95" t="s">
        <v>371</v>
      </c>
      <c r="B474" s="96">
        <v>26</v>
      </c>
      <c r="D474" s="197">
        <f t="shared" si="11"/>
        <v>0</v>
      </c>
    </row>
    <row r="475" spans="1:4" hidden="1" outlineLevel="1">
      <c r="A475" s="223" t="s">
        <v>1729</v>
      </c>
      <c r="B475" s="216">
        <v>21</v>
      </c>
      <c r="C475" s="197">
        <v>489.96</v>
      </c>
      <c r="D475" s="197">
        <f t="shared" si="11"/>
        <v>10289.16</v>
      </c>
    </row>
    <row r="476" spans="1:4" hidden="1" outlineLevel="1">
      <c r="A476" s="223" t="s">
        <v>372</v>
      </c>
      <c r="B476" s="216">
        <v>5</v>
      </c>
      <c r="D476" s="197">
        <f t="shared" si="11"/>
        <v>0</v>
      </c>
    </row>
    <row r="477" spans="1:4" hidden="1" outlineLevel="1">
      <c r="A477" s="95" t="s">
        <v>1730</v>
      </c>
      <c r="B477" s="96">
        <v>10</v>
      </c>
    </row>
    <row r="478" spans="1:4" hidden="1" outlineLevel="1">
      <c r="A478" s="223" t="s">
        <v>373</v>
      </c>
      <c r="B478" s="216">
        <v>8</v>
      </c>
      <c r="C478" s="197">
        <v>906</v>
      </c>
      <c r="D478" s="197">
        <f t="shared" si="11"/>
        <v>7248</v>
      </c>
    </row>
    <row r="479" spans="1:4" hidden="1" outlineLevel="1">
      <c r="A479" s="223" t="s">
        <v>374</v>
      </c>
      <c r="B479" s="216">
        <v>2</v>
      </c>
      <c r="C479" s="197">
        <v>906</v>
      </c>
      <c r="D479" s="197">
        <f t="shared" si="11"/>
        <v>1812</v>
      </c>
    </row>
    <row r="480" spans="1:4" hidden="1" outlineLevel="1">
      <c r="A480" s="95" t="s">
        <v>375</v>
      </c>
      <c r="B480" s="96">
        <v>64</v>
      </c>
      <c r="D480" s="197">
        <f t="shared" si="11"/>
        <v>0</v>
      </c>
    </row>
    <row r="481" spans="1:4" hidden="1" outlineLevel="1">
      <c r="A481" s="223" t="s">
        <v>376</v>
      </c>
      <c r="B481" s="216">
        <v>5</v>
      </c>
      <c r="C481" s="197">
        <v>1876</v>
      </c>
      <c r="D481" s="197">
        <f t="shared" si="11"/>
        <v>9380</v>
      </c>
    </row>
    <row r="482" spans="1:4" hidden="1" outlineLevel="1">
      <c r="A482" s="223" t="s">
        <v>377</v>
      </c>
      <c r="B482" s="216">
        <v>16</v>
      </c>
      <c r="C482" s="197">
        <v>198.06</v>
      </c>
      <c r="D482" s="197">
        <f t="shared" si="11"/>
        <v>3168.96</v>
      </c>
    </row>
    <row r="483" spans="1:4" hidden="1" outlineLevel="1">
      <c r="A483" s="223" t="s">
        <v>1731</v>
      </c>
      <c r="B483" s="216">
        <v>3</v>
      </c>
      <c r="C483" s="197">
        <v>312.5</v>
      </c>
      <c r="D483" s="197">
        <f t="shared" si="11"/>
        <v>937.5</v>
      </c>
    </row>
    <row r="484" spans="1:4" hidden="1" outlineLevel="1">
      <c r="A484" s="223" t="s">
        <v>378</v>
      </c>
      <c r="B484" s="216">
        <v>4</v>
      </c>
      <c r="C484" s="197">
        <v>175.41</v>
      </c>
      <c r="D484" s="197">
        <f t="shared" si="11"/>
        <v>701.64</v>
      </c>
    </row>
    <row r="485" spans="1:4" hidden="1" outlineLevel="1">
      <c r="A485" s="223" t="s">
        <v>379</v>
      </c>
      <c r="B485" s="216">
        <v>16</v>
      </c>
      <c r="C485" s="197">
        <v>186.27</v>
      </c>
      <c r="D485" s="197">
        <f t="shared" si="11"/>
        <v>2980.32</v>
      </c>
    </row>
    <row r="486" spans="1:4" hidden="1" outlineLevel="1">
      <c r="A486" s="223" t="s">
        <v>380</v>
      </c>
      <c r="B486" s="216">
        <v>8</v>
      </c>
      <c r="C486" s="197">
        <v>1127.75</v>
      </c>
      <c r="D486" s="197">
        <f t="shared" si="11"/>
        <v>9022</v>
      </c>
    </row>
    <row r="487" spans="1:4" hidden="1" outlineLevel="1">
      <c r="A487" s="223" t="s">
        <v>381</v>
      </c>
      <c r="B487" s="216">
        <v>3</v>
      </c>
      <c r="C487" s="197">
        <v>285.93</v>
      </c>
      <c r="D487" s="197">
        <f t="shared" ref="D487:D548" si="12">B487*C487</f>
        <v>857.79</v>
      </c>
    </row>
    <row r="488" spans="1:4" hidden="1" outlineLevel="1">
      <c r="A488" s="223" t="s">
        <v>382</v>
      </c>
      <c r="B488" s="216">
        <v>4</v>
      </c>
      <c r="C488" s="197">
        <v>241.28</v>
      </c>
      <c r="D488" s="197">
        <f t="shared" si="12"/>
        <v>965.12</v>
      </c>
    </row>
    <row r="489" spans="1:4" hidden="1" outlineLevel="1">
      <c r="A489" s="223" t="s">
        <v>383</v>
      </c>
      <c r="B489" s="216">
        <v>5</v>
      </c>
      <c r="C489" s="197">
        <v>230</v>
      </c>
      <c r="D489" s="197">
        <f t="shared" si="12"/>
        <v>1150</v>
      </c>
    </row>
    <row r="490" spans="1:4" hidden="1" outlineLevel="1">
      <c r="A490" s="95" t="s">
        <v>384</v>
      </c>
      <c r="B490" s="96">
        <v>22</v>
      </c>
      <c r="D490" s="197">
        <f t="shared" si="12"/>
        <v>0</v>
      </c>
    </row>
    <row r="491" spans="1:4" hidden="1" outlineLevel="1">
      <c r="A491" s="223" t="s">
        <v>385</v>
      </c>
      <c r="B491" s="216">
        <v>10</v>
      </c>
      <c r="D491" s="197">
        <f t="shared" si="12"/>
        <v>0</v>
      </c>
    </row>
    <row r="492" spans="1:4" hidden="1" outlineLevel="1">
      <c r="A492" s="223" t="s">
        <v>386</v>
      </c>
      <c r="B492" s="216">
        <v>1</v>
      </c>
      <c r="D492" s="197">
        <f t="shared" si="12"/>
        <v>0</v>
      </c>
    </row>
    <row r="493" spans="1:4" hidden="1" outlineLevel="1">
      <c r="A493" s="223" t="s">
        <v>387</v>
      </c>
      <c r="B493" s="216">
        <v>3</v>
      </c>
      <c r="C493" s="197">
        <v>237.5</v>
      </c>
      <c r="D493" s="197">
        <f t="shared" si="12"/>
        <v>712.5</v>
      </c>
    </row>
    <row r="494" spans="1:4" hidden="1" outlineLevel="1">
      <c r="A494" s="223" t="s">
        <v>388</v>
      </c>
      <c r="B494" s="216">
        <v>8</v>
      </c>
      <c r="D494" s="197">
        <f t="shared" si="12"/>
        <v>0</v>
      </c>
    </row>
    <row r="495" spans="1:4" hidden="1" outlineLevel="1">
      <c r="A495" s="95" t="s">
        <v>389</v>
      </c>
      <c r="B495" s="96">
        <v>9</v>
      </c>
      <c r="D495" s="197">
        <f t="shared" si="12"/>
        <v>0</v>
      </c>
    </row>
    <row r="496" spans="1:4" hidden="1" outlineLevel="1">
      <c r="A496" s="223" t="s">
        <v>1732</v>
      </c>
      <c r="B496" s="216">
        <v>2</v>
      </c>
      <c r="C496" s="197">
        <v>80</v>
      </c>
      <c r="D496" s="197">
        <f t="shared" si="12"/>
        <v>160</v>
      </c>
    </row>
    <row r="497" spans="1:4" hidden="1" outlineLevel="1">
      <c r="A497" s="223" t="s">
        <v>390</v>
      </c>
      <c r="B497" s="216">
        <v>5</v>
      </c>
      <c r="C497" s="197">
        <v>50</v>
      </c>
      <c r="D497" s="197">
        <f t="shared" si="12"/>
        <v>250</v>
      </c>
    </row>
    <row r="498" spans="1:4" hidden="1" outlineLevel="1">
      <c r="A498" s="223" t="s">
        <v>1733</v>
      </c>
      <c r="B498" s="216">
        <v>2</v>
      </c>
      <c r="C498" s="197">
        <v>104</v>
      </c>
      <c r="D498" s="197">
        <f t="shared" si="12"/>
        <v>208</v>
      </c>
    </row>
    <row r="499" spans="1:4" hidden="1" outlineLevel="1">
      <c r="A499" s="95" t="s">
        <v>391</v>
      </c>
      <c r="B499" s="96">
        <v>1</v>
      </c>
      <c r="D499" s="197">
        <f t="shared" si="12"/>
        <v>0</v>
      </c>
    </row>
    <row r="500" spans="1:4" hidden="1" outlineLevel="1">
      <c r="A500" s="223" t="s">
        <v>392</v>
      </c>
      <c r="B500" s="216">
        <v>1</v>
      </c>
      <c r="C500" s="197">
        <v>3298.69</v>
      </c>
      <c r="D500" s="197">
        <f t="shared" si="12"/>
        <v>3298.69</v>
      </c>
    </row>
    <row r="501" spans="1:4" hidden="1" outlineLevel="1">
      <c r="A501" s="95" t="s">
        <v>393</v>
      </c>
      <c r="B501" s="96">
        <v>20</v>
      </c>
      <c r="D501" s="197">
        <f t="shared" si="12"/>
        <v>0</v>
      </c>
    </row>
    <row r="502" spans="1:4" hidden="1" outlineLevel="1">
      <c r="A502" s="223" t="s">
        <v>394</v>
      </c>
      <c r="B502" s="216">
        <v>20</v>
      </c>
      <c r="C502" s="197">
        <v>31.79</v>
      </c>
      <c r="D502" s="197">
        <f t="shared" si="12"/>
        <v>635.79999999999995</v>
      </c>
    </row>
    <row r="503" spans="1:4" hidden="1" outlineLevel="1">
      <c r="A503" s="95" t="s">
        <v>395</v>
      </c>
      <c r="B503" s="96">
        <v>22</v>
      </c>
      <c r="D503" s="197">
        <f t="shared" si="12"/>
        <v>0</v>
      </c>
    </row>
    <row r="504" spans="1:4" hidden="1" outlineLevel="1">
      <c r="A504" s="223" t="s">
        <v>396</v>
      </c>
      <c r="B504" s="216">
        <v>7</v>
      </c>
      <c r="C504" s="197">
        <v>5692.33</v>
      </c>
      <c r="D504" s="197">
        <f t="shared" si="12"/>
        <v>39846.31</v>
      </c>
    </row>
    <row r="505" spans="1:4" hidden="1" outlineLevel="1">
      <c r="A505" s="223" t="s">
        <v>397</v>
      </c>
      <c r="B505" s="216">
        <v>10</v>
      </c>
      <c r="C505" s="197">
        <v>5091.32</v>
      </c>
      <c r="D505" s="197">
        <f t="shared" si="12"/>
        <v>50913.2</v>
      </c>
    </row>
    <row r="506" spans="1:4" hidden="1" outlineLevel="1">
      <c r="A506" s="223" t="s">
        <v>398</v>
      </c>
      <c r="B506" s="216">
        <v>5</v>
      </c>
      <c r="C506" s="197">
        <v>12386.35</v>
      </c>
      <c r="D506" s="197">
        <f t="shared" si="12"/>
        <v>61931.75</v>
      </c>
    </row>
    <row r="507" spans="1:4" hidden="1" outlineLevel="1">
      <c r="A507" s="95" t="s">
        <v>399</v>
      </c>
      <c r="B507" s="96">
        <v>1</v>
      </c>
      <c r="D507" s="197">
        <f t="shared" si="12"/>
        <v>0</v>
      </c>
    </row>
    <row r="508" spans="1:4" hidden="1" outlineLevel="1">
      <c r="A508" s="230">
        <v>5861553</v>
      </c>
      <c r="B508" s="216">
        <v>1</v>
      </c>
      <c r="C508" s="197">
        <v>361922.1</v>
      </c>
      <c r="D508" s="197">
        <f t="shared" si="12"/>
        <v>361922.1</v>
      </c>
    </row>
    <row r="509" spans="1:4" hidden="1" outlineLevel="1">
      <c r="A509" s="95" t="s">
        <v>400</v>
      </c>
      <c r="B509" s="96">
        <v>500</v>
      </c>
      <c r="C509" s="197">
        <v>3.22</v>
      </c>
      <c r="D509" s="197">
        <f t="shared" si="12"/>
        <v>1610</v>
      </c>
    </row>
    <row r="510" spans="1:4" hidden="1" outlineLevel="1">
      <c r="A510" s="95" t="s">
        <v>401</v>
      </c>
      <c r="B510" s="96">
        <v>14</v>
      </c>
      <c r="D510" s="197">
        <f t="shared" si="12"/>
        <v>0</v>
      </c>
    </row>
    <row r="511" spans="1:4" hidden="1" outlineLevel="1">
      <c r="A511" s="223" t="s">
        <v>402</v>
      </c>
      <c r="B511" s="216">
        <v>14</v>
      </c>
      <c r="C511" s="197">
        <v>63</v>
      </c>
      <c r="D511" s="197">
        <f t="shared" si="12"/>
        <v>882</v>
      </c>
    </row>
    <row r="512" spans="1:4" hidden="1" outlineLevel="1">
      <c r="A512" s="95" t="s">
        <v>403</v>
      </c>
      <c r="B512" s="96">
        <v>34</v>
      </c>
      <c r="D512" s="197">
        <f t="shared" si="12"/>
        <v>0</v>
      </c>
    </row>
    <row r="513" spans="1:4" hidden="1" outlineLevel="1">
      <c r="A513" s="223"/>
      <c r="B513" s="216">
        <v>5</v>
      </c>
      <c r="C513" s="197">
        <v>2390.2600000000002</v>
      </c>
      <c r="D513" s="197">
        <f t="shared" si="12"/>
        <v>11951.300000000001</v>
      </c>
    </row>
    <row r="514" spans="1:4" hidden="1" outlineLevel="1">
      <c r="A514" s="223" t="s">
        <v>404</v>
      </c>
      <c r="B514" s="216">
        <v>1</v>
      </c>
      <c r="C514" s="197">
        <v>6940.88</v>
      </c>
      <c r="D514" s="197">
        <f t="shared" si="12"/>
        <v>6940.88</v>
      </c>
    </row>
    <row r="515" spans="1:4" hidden="1" outlineLevel="1">
      <c r="A515" s="223" t="s">
        <v>405</v>
      </c>
      <c r="B515" s="216">
        <v>2</v>
      </c>
      <c r="C515" s="197">
        <v>7519.28</v>
      </c>
      <c r="D515" s="197">
        <f t="shared" si="12"/>
        <v>15038.56</v>
      </c>
    </row>
    <row r="516" spans="1:4" hidden="1" outlineLevel="1">
      <c r="A516" s="223" t="s">
        <v>406</v>
      </c>
      <c r="B516" s="216">
        <v>2</v>
      </c>
      <c r="C516" s="197">
        <v>9254.49</v>
      </c>
      <c r="D516" s="197">
        <f t="shared" si="12"/>
        <v>18508.98</v>
      </c>
    </row>
    <row r="517" spans="1:4" hidden="1" outlineLevel="1">
      <c r="A517" s="223" t="s">
        <v>407</v>
      </c>
      <c r="B517" s="216">
        <v>1</v>
      </c>
      <c r="C517" s="197">
        <v>10796.92</v>
      </c>
      <c r="D517" s="197">
        <f t="shared" si="12"/>
        <v>10796.92</v>
      </c>
    </row>
    <row r="518" spans="1:4" hidden="1" outlineLevel="1">
      <c r="A518" s="223" t="s">
        <v>408</v>
      </c>
      <c r="B518" s="216">
        <v>1</v>
      </c>
      <c r="C518" s="197">
        <v>10796.91</v>
      </c>
      <c r="D518" s="197">
        <f t="shared" si="12"/>
        <v>10796.91</v>
      </c>
    </row>
    <row r="519" spans="1:4" hidden="1" outlineLevel="1">
      <c r="A519" s="223" t="s">
        <v>1734</v>
      </c>
      <c r="B519" s="216">
        <v>1</v>
      </c>
      <c r="C519" s="197">
        <v>3226.71</v>
      </c>
      <c r="D519" s="197">
        <f t="shared" si="12"/>
        <v>3226.71</v>
      </c>
    </row>
    <row r="520" spans="1:4" hidden="1" outlineLevel="1">
      <c r="A520" s="223" t="s">
        <v>409</v>
      </c>
      <c r="B520" s="216">
        <v>3</v>
      </c>
      <c r="C520" s="197">
        <v>19521.169999999998</v>
      </c>
      <c r="D520" s="197">
        <f t="shared" si="12"/>
        <v>58563.509999999995</v>
      </c>
    </row>
    <row r="521" spans="1:4" hidden="1" outlineLevel="1">
      <c r="A521" s="223" t="s">
        <v>410</v>
      </c>
      <c r="B521" s="216">
        <v>5</v>
      </c>
      <c r="C521" s="197">
        <v>17129.400000000001</v>
      </c>
      <c r="D521" s="197">
        <f t="shared" si="12"/>
        <v>85647</v>
      </c>
    </row>
    <row r="522" spans="1:4" hidden="1" outlineLevel="1">
      <c r="A522" s="223" t="s">
        <v>411</v>
      </c>
      <c r="B522" s="216">
        <v>2</v>
      </c>
      <c r="D522" s="197">
        <f t="shared" si="12"/>
        <v>0</v>
      </c>
    </row>
    <row r="523" spans="1:4" hidden="1" outlineLevel="1">
      <c r="A523" s="223" t="s">
        <v>412</v>
      </c>
      <c r="B523" s="216">
        <v>9</v>
      </c>
      <c r="C523" s="197">
        <v>2254</v>
      </c>
      <c r="D523" s="197">
        <f t="shared" si="12"/>
        <v>20286</v>
      </c>
    </row>
    <row r="524" spans="1:4" hidden="1" outlineLevel="1">
      <c r="A524" s="223" t="s">
        <v>413</v>
      </c>
      <c r="B524" s="216">
        <v>1</v>
      </c>
      <c r="C524" s="197">
        <v>2951.45</v>
      </c>
      <c r="D524" s="197">
        <f t="shared" si="12"/>
        <v>2951.45</v>
      </c>
    </row>
    <row r="525" spans="1:4" hidden="1" outlineLevel="1">
      <c r="A525" s="95" t="s">
        <v>182</v>
      </c>
      <c r="B525" s="96">
        <v>0.2</v>
      </c>
      <c r="D525" s="197">
        <f t="shared" si="12"/>
        <v>0</v>
      </c>
    </row>
    <row r="526" spans="1:4" hidden="1" outlineLevel="1">
      <c r="A526" s="223" t="s">
        <v>414</v>
      </c>
      <c r="B526" s="216">
        <v>0.2</v>
      </c>
      <c r="D526" s="197">
        <v>500</v>
      </c>
    </row>
    <row r="527" spans="1:4" hidden="1" outlineLevel="1">
      <c r="A527" s="95" t="s">
        <v>415</v>
      </c>
      <c r="B527" s="96">
        <v>2</v>
      </c>
      <c r="D527" s="197">
        <f t="shared" si="12"/>
        <v>0</v>
      </c>
    </row>
    <row r="528" spans="1:4" hidden="1" outlineLevel="1">
      <c r="A528" s="223" t="s">
        <v>416</v>
      </c>
      <c r="B528" s="216">
        <v>2</v>
      </c>
      <c r="C528" s="197">
        <v>401.2</v>
      </c>
      <c r="D528" s="197">
        <f t="shared" si="12"/>
        <v>802.4</v>
      </c>
    </row>
    <row r="529" spans="1:4" hidden="1" outlineLevel="1">
      <c r="A529" s="95" t="s">
        <v>434</v>
      </c>
      <c r="B529" s="96">
        <v>2</v>
      </c>
      <c r="D529" s="197">
        <f t="shared" si="12"/>
        <v>0</v>
      </c>
    </row>
    <row r="530" spans="1:4" hidden="1" outlineLevel="1">
      <c r="A530" s="223" t="s">
        <v>435</v>
      </c>
      <c r="B530" s="216">
        <v>2</v>
      </c>
      <c r="C530" s="197">
        <v>1340.5</v>
      </c>
      <c r="D530" s="197">
        <f t="shared" si="12"/>
        <v>2681</v>
      </c>
    </row>
    <row r="531" spans="1:4" hidden="1" outlineLevel="1">
      <c r="A531" s="95" t="s">
        <v>436</v>
      </c>
      <c r="B531" s="96">
        <v>1</v>
      </c>
      <c r="D531" s="197">
        <f t="shared" si="12"/>
        <v>0</v>
      </c>
    </row>
    <row r="532" spans="1:4" hidden="1" outlineLevel="1">
      <c r="A532" s="223" t="s">
        <v>437</v>
      </c>
      <c r="B532" s="216">
        <v>1</v>
      </c>
      <c r="C532" s="197">
        <v>41.63</v>
      </c>
      <c r="D532" s="197">
        <f t="shared" si="12"/>
        <v>41.63</v>
      </c>
    </row>
    <row r="533" spans="1:4" hidden="1" outlineLevel="1">
      <c r="A533" s="95" t="s">
        <v>32</v>
      </c>
      <c r="B533" s="96">
        <v>1</v>
      </c>
      <c r="D533" s="197">
        <f t="shared" si="12"/>
        <v>0</v>
      </c>
    </row>
    <row r="534" spans="1:4" hidden="1" outlineLevel="1">
      <c r="A534" s="223" t="s">
        <v>33</v>
      </c>
      <c r="B534" s="216">
        <v>1</v>
      </c>
      <c r="C534" s="197">
        <v>235613.88</v>
      </c>
      <c r="D534" s="197">
        <f t="shared" si="12"/>
        <v>235613.88</v>
      </c>
    </row>
    <row r="535" spans="1:4" hidden="1" outlineLevel="1">
      <c r="A535" s="95" t="s">
        <v>438</v>
      </c>
      <c r="B535" s="96">
        <v>12</v>
      </c>
      <c r="D535" s="197">
        <f t="shared" si="12"/>
        <v>0</v>
      </c>
    </row>
    <row r="536" spans="1:4" hidden="1" outlineLevel="1">
      <c r="A536" s="223" t="s">
        <v>439</v>
      </c>
      <c r="B536" s="216">
        <v>3</v>
      </c>
      <c r="C536" s="197">
        <v>1513.6</v>
      </c>
      <c r="D536" s="197">
        <f t="shared" si="12"/>
        <v>4540.7999999999993</v>
      </c>
    </row>
    <row r="537" spans="1:4" hidden="1" outlineLevel="1">
      <c r="A537" s="223" t="s">
        <v>440</v>
      </c>
      <c r="B537" s="216">
        <v>3</v>
      </c>
      <c r="C537" s="197">
        <v>1565.5</v>
      </c>
      <c r="D537" s="197">
        <f t="shared" si="12"/>
        <v>4696.5</v>
      </c>
    </row>
    <row r="538" spans="1:4" hidden="1" outlineLevel="1">
      <c r="A538" s="223" t="s">
        <v>441</v>
      </c>
      <c r="B538" s="216">
        <v>2</v>
      </c>
      <c r="C538" s="197">
        <v>3885</v>
      </c>
      <c r="D538" s="197">
        <f t="shared" si="12"/>
        <v>7770</v>
      </c>
    </row>
    <row r="539" spans="1:4" hidden="1" outlineLevel="1">
      <c r="A539" s="223" t="s">
        <v>1735</v>
      </c>
      <c r="B539" s="216">
        <v>4</v>
      </c>
      <c r="C539" s="197">
        <v>1870.45</v>
      </c>
      <c r="D539" s="197">
        <f t="shared" si="12"/>
        <v>7481.8</v>
      </c>
    </row>
    <row r="540" spans="1:4" hidden="1" outlineLevel="1">
      <c r="A540" s="95" t="s">
        <v>442</v>
      </c>
      <c r="B540" s="96">
        <v>45</v>
      </c>
    </row>
    <row r="541" spans="1:4" hidden="1" outlineLevel="1">
      <c r="A541" s="223" t="s">
        <v>443</v>
      </c>
      <c r="B541" s="216">
        <v>45</v>
      </c>
      <c r="C541" s="225">
        <v>103.9</v>
      </c>
      <c r="D541" s="197">
        <f t="shared" si="12"/>
        <v>4675.5</v>
      </c>
    </row>
    <row r="542" spans="1:4" hidden="1" outlineLevel="1">
      <c r="A542" s="95" t="s">
        <v>1736</v>
      </c>
      <c r="B542" s="96">
        <v>24</v>
      </c>
    </row>
    <row r="543" spans="1:4" hidden="1" outlineLevel="1">
      <c r="A543" s="223"/>
      <c r="B543" s="216">
        <v>15</v>
      </c>
      <c r="C543" s="197">
        <v>112</v>
      </c>
      <c r="D543" s="197">
        <f t="shared" si="12"/>
        <v>1680</v>
      </c>
    </row>
    <row r="544" spans="1:4" hidden="1" outlineLevel="1">
      <c r="A544" s="223" t="s">
        <v>431</v>
      </c>
      <c r="B544" s="216">
        <v>9</v>
      </c>
      <c r="C544" s="197">
        <v>112.97</v>
      </c>
      <c r="D544" s="197">
        <f t="shared" si="12"/>
        <v>1016.73</v>
      </c>
    </row>
    <row r="545" spans="1:4" hidden="1" outlineLevel="1">
      <c r="A545" s="95" t="s">
        <v>1737</v>
      </c>
      <c r="B545" s="96">
        <v>1</v>
      </c>
    </row>
    <row r="546" spans="1:4" hidden="1" outlineLevel="1">
      <c r="A546" s="223" t="s">
        <v>1738</v>
      </c>
      <c r="B546" s="216">
        <v>1</v>
      </c>
      <c r="C546" s="197">
        <v>1415</v>
      </c>
      <c r="D546" s="197">
        <f t="shared" si="12"/>
        <v>1415</v>
      </c>
    </row>
    <row r="547" spans="1:4" hidden="1" outlineLevel="1">
      <c r="A547" s="95" t="s">
        <v>444</v>
      </c>
      <c r="B547" s="96">
        <v>6</v>
      </c>
    </row>
    <row r="548" spans="1:4" hidden="1" outlineLevel="1">
      <c r="A548" s="223" t="s">
        <v>445</v>
      </c>
      <c r="B548" s="216">
        <v>6</v>
      </c>
      <c r="C548" s="197">
        <v>1709.91</v>
      </c>
      <c r="D548" s="197">
        <f t="shared" si="12"/>
        <v>10259.460000000001</v>
      </c>
    </row>
    <row r="549" spans="1:4" hidden="1" outlineLevel="1">
      <c r="A549" s="95" t="s">
        <v>446</v>
      </c>
      <c r="B549" s="96">
        <v>22</v>
      </c>
    </row>
    <row r="550" spans="1:4" hidden="1" outlineLevel="1">
      <c r="A550" s="223" t="s">
        <v>447</v>
      </c>
      <c r="B550" s="216">
        <v>2</v>
      </c>
      <c r="C550" s="197">
        <v>36</v>
      </c>
      <c r="D550" s="197">
        <f t="shared" ref="D550:D613" si="13">B550*C550</f>
        <v>72</v>
      </c>
    </row>
    <row r="551" spans="1:4" hidden="1" outlineLevel="1">
      <c r="A551" s="223" t="s">
        <v>448</v>
      </c>
      <c r="B551" s="216">
        <v>2</v>
      </c>
      <c r="D551" s="197">
        <f t="shared" si="13"/>
        <v>0</v>
      </c>
    </row>
    <row r="552" spans="1:4" hidden="1" outlineLevel="1">
      <c r="A552" s="223" t="s">
        <v>449</v>
      </c>
      <c r="B552" s="216">
        <v>3</v>
      </c>
      <c r="D552" s="197">
        <f t="shared" si="13"/>
        <v>0</v>
      </c>
    </row>
    <row r="553" spans="1:4" hidden="1" outlineLevel="1">
      <c r="A553" s="223" t="s">
        <v>450</v>
      </c>
      <c r="B553" s="216">
        <v>5</v>
      </c>
      <c r="D553" s="197">
        <f t="shared" si="13"/>
        <v>0</v>
      </c>
    </row>
    <row r="554" spans="1:4" hidden="1" outlineLevel="1">
      <c r="A554" s="223" t="s">
        <v>451</v>
      </c>
      <c r="B554" s="216">
        <v>4</v>
      </c>
      <c r="D554" s="197">
        <f t="shared" si="13"/>
        <v>0</v>
      </c>
    </row>
    <row r="555" spans="1:4" hidden="1" outlineLevel="1">
      <c r="A555" s="223" t="s">
        <v>452</v>
      </c>
      <c r="B555" s="216">
        <v>4</v>
      </c>
      <c r="C555" s="197">
        <v>1212.8900000000001</v>
      </c>
      <c r="D555" s="197">
        <f t="shared" si="13"/>
        <v>4851.5600000000004</v>
      </c>
    </row>
    <row r="556" spans="1:4" hidden="1" outlineLevel="1">
      <c r="A556" s="223" t="s">
        <v>453</v>
      </c>
      <c r="B556" s="216">
        <v>2</v>
      </c>
      <c r="C556" s="197">
        <v>18870.8</v>
      </c>
      <c r="D556" s="197">
        <f t="shared" si="13"/>
        <v>37741.599999999999</v>
      </c>
    </row>
    <row r="557" spans="1:4" hidden="1" outlineLevel="1">
      <c r="A557" s="95" t="s">
        <v>454</v>
      </c>
      <c r="B557" s="96">
        <v>3</v>
      </c>
      <c r="D557" s="197">
        <f t="shared" si="13"/>
        <v>0</v>
      </c>
    </row>
    <row r="558" spans="1:4" hidden="1" outlineLevel="1">
      <c r="A558" s="223" t="s">
        <v>455</v>
      </c>
      <c r="B558" s="216">
        <v>2</v>
      </c>
      <c r="D558" s="197">
        <f t="shared" si="13"/>
        <v>0</v>
      </c>
    </row>
    <row r="559" spans="1:4" hidden="1" outlineLevel="1">
      <c r="A559" s="223" t="s">
        <v>456</v>
      </c>
      <c r="B559" s="216">
        <v>1</v>
      </c>
      <c r="C559" s="197">
        <v>1460</v>
      </c>
      <c r="D559" s="197">
        <f t="shared" si="13"/>
        <v>1460</v>
      </c>
    </row>
    <row r="560" spans="1:4" hidden="1" outlineLevel="1">
      <c r="A560" s="95" t="s">
        <v>457</v>
      </c>
      <c r="B560" s="226">
        <v>3171.5</v>
      </c>
    </row>
    <row r="561" spans="1:4" hidden="1" outlineLevel="1">
      <c r="A561" s="223" t="s">
        <v>458</v>
      </c>
      <c r="B561" s="216">
        <v>100</v>
      </c>
      <c r="C561" s="197">
        <v>363.94</v>
      </c>
      <c r="D561" s="197">
        <f t="shared" si="13"/>
        <v>36394</v>
      </c>
    </row>
    <row r="562" spans="1:4" hidden="1" outlineLevel="1">
      <c r="A562" s="223" t="s">
        <v>459</v>
      </c>
      <c r="B562" s="216">
        <v>820</v>
      </c>
      <c r="C562" s="197">
        <v>105.85</v>
      </c>
      <c r="D562" s="197">
        <f t="shared" si="13"/>
        <v>86797</v>
      </c>
    </row>
    <row r="563" spans="1:4" hidden="1" outlineLevel="1">
      <c r="A563" s="223" t="s">
        <v>460</v>
      </c>
      <c r="B563" s="218">
        <v>1025</v>
      </c>
      <c r="C563" s="197">
        <v>105.85</v>
      </c>
      <c r="D563" s="197">
        <f t="shared" si="13"/>
        <v>108496.25</v>
      </c>
    </row>
    <row r="564" spans="1:4" hidden="1" outlineLevel="1">
      <c r="A564" s="223" t="s">
        <v>461</v>
      </c>
      <c r="B564" s="216">
        <v>80</v>
      </c>
      <c r="C564" s="197">
        <v>255.19</v>
      </c>
      <c r="D564" s="197">
        <f t="shared" si="13"/>
        <v>20415.2</v>
      </c>
    </row>
    <row r="565" spans="1:4" hidden="1" outlineLevel="1">
      <c r="A565" s="223" t="s">
        <v>462</v>
      </c>
      <c r="B565" s="216">
        <v>40</v>
      </c>
      <c r="C565" s="197">
        <v>275.42</v>
      </c>
      <c r="D565" s="197">
        <f t="shared" si="13"/>
        <v>11016.800000000001</v>
      </c>
    </row>
    <row r="566" spans="1:4" hidden="1" outlineLevel="1">
      <c r="A566" s="223" t="s">
        <v>463</v>
      </c>
      <c r="B566" s="216">
        <v>100</v>
      </c>
      <c r="C566" s="197">
        <v>255.19</v>
      </c>
      <c r="D566" s="197">
        <f t="shared" si="13"/>
        <v>25519</v>
      </c>
    </row>
    <row r="567" spans="1:4" hidden="1" outlineLevel="1">
      <c r="A567" s="223" t="s">
        <v>464</v>
      </c>
      <c r="B567" s="216">
        <v>216.5</v>
      </c>
      <c r="C567" s="197">
        <v>126.38</v>
      </c>
      <c r="D567" s="197">
        <f t="shared" si="13"/>
        <v>27361.27</v>
      </c>
    </row>
    <row r="568" spans="1:4" hidden="1" outlineLevel="1">
      <c r="A568" s="223" t="s">
        <v>1739</v>
      </c>
      <c r="B568" s="216">
        <v>180</v>
      </c>
      <c r="D568" s="197">
        <f t="shared" si="13"/>
        <v>0</v>
      </c>
    </row>
    <row r="569" spans="1:4" hidden="1" outlineLevel="1">
      <c r="A569" s="223" t="s">
        <v>465</v>
      </c>
      <c r="B569" s="216">
        <v>305</v>
      </c>
      <c r="C569" s="197">
        <v>110.48</v>
      </c>
      <c r="D569" s="197">
        <f t="shared" si="13"/>
        <v>33696.400000000001</v>
      </c>
    </row>
    <row r="570" spans="1:4" hidden="1" outlineLevel="1">
      <c r="A570" s="223" t="s">
        <v>466</v>
      </c>
      <c r="B570" s="216">
        <v>305</v>
      </c>
      <c r="C570" s="197">
        <v>207.67</v>
      </c>
      <c r="D570" s="197">
        <f t="shared" si="13"/>
        <v>63339.35</v>
      </c>
    </row>
    <row r="571" spans="1:4" hidden="1" outlineLevel="1">
      <c r="A571" s="95" t="s">
        <v>467</v>
      </c>
      <c r="B571" s="96">
        <v>1</v>
      </c>
      <c r="D571" s="197">
        <f t="shared" si="13"/>
        <v>0</v>
      </c>
    </row>
    <row r="572" spans="1:4" hidden="1" outlineLevel="1">
      <c r="A572" s="223" t="s">
        <v>468</v>
      </c>
      <c r="B572" s="216">
        <v>1</v>
      </c>
      <c r="C572" s="197">
        <v>25004.58</v>
      </c>
      <c r="D572" s="197">
        <f t="shared" si="13"/>
        <v>25004.58</v>
      </c>
    </row>
    <row r="573" spans="1:4" hidden="1" outlineLevel="1">
      <c r="A573" s="95" t="s">
        <v>469</v>
      </c>
      <c r="B573" s="96">
        <v>3</v>
      </c>
      <c r="D573" s="197">
        <f t="shared" si="13"/>
        <v>0</v>
      </c>
    </row>
    <row r="574" spans="1:4" hidden="1" outlineLevel="1">
      <c r="A574" s="223" t="s">
        <v>470</v>
      </c>
      <c r="B574" s="216">
        <v>3</v>
      </c>
      <c r="C574" s="197">
        <v>6931.65</v>
      </c>
      <c r="D574" s="197">
        <f t="shared" si="13"/>
        <v>20794.949999999997</v>
      </c>
    </row>
    <row r="575" spans="1:4" hidden="1" outlineLevel="1">
      <c r="A575" s="95" t="s">
        <v>471</v>
      </c>
      <c r="B575" s="96">
        <v>10</v>
      </c>
      <c r="D575" s="197">
        <f t="shared" si="13"/>
        <v>0</v>
      </c>
    </row>
    <row r="576" spans="1:4" hidden="1" outlineLevel="1">
      <c r="A576" s="223" t="s">
        <v>472</v>
      </c>
      <c r="B576" s="216">
        <v>2</v>
      </c>
      <c r="C576" s="197">
        <v>20134</v>
      </c>
      <c r="D576" s="197">
        <f t="shared" si="13"/>
        <v>40268</v>
      </c>
    </row>
    <row r="577" spans="1:4" hidden="1" outlineLevel="1">
      <c r="A577" s="223" t="s">
        <v>473</v>
      </c>
      <c r="B577" s="216">
        <v>2</v>
      </c>
      <c r="C577" s="197">
        <v>22379</v>
      </c>
      <c r="D577" s="197">
        <f t="shared" si="13"/>
        <v>44758</v>
      </c>
    </row>
    <row r="578" spans="1:4" hidden="1" outlineLevel="1">
      <c r="A578" s="223" t="s">
        <v>474</v>
      </c>
      <c r="B578" s="216">
        <v>1</v>
      </c>
      <c r="C578" s="197">
        <v>40696</v>
      </c>
      <c r="D578" s="197">
        <f t="shared" si="13"/>
        <v>40696</v>
      </c>
    </row>
    <row r="579" spans="1:4" hidden="1" outlineLevel="1">
      <c r="A579" s="223" t="s">
        <v>475</v>
      </c>
      <c r="B579" s="216">
        <v>2</v>
      </c>
      <c r="C579" s="197">
        <v>12164.74</v>
      </c>
      <c r="D579" s="197">
        <f t="shared" si="13"/>
        <v>24329.48</v>
      </c>
    </row>
    <row r="580" spans="1:4" hidden="1" outlineLevel="1">
      <c r="A580" s="223" t="s">
        <v>476</v>
      </c>
      <c r="B580" s="216">
        <v>2</v>
      </c>
      <c r="C580" s="197">
        <v>17065.02</v>
      </c>
      <c r="D580" s="197">
        <f t="shared" si="13"/>
        <v>34130.04</v>
      </c>
    </row>
    <row r="581" spans="1:4" hidden="1" outlineLevel="1">
      <c r="A581" s="223" t="s">
        <v>477</v>
      </c>
      <c r="B581" s="216">
        <v>1</v>
      </c>
      <c r="C581" s="197">
        <v>33256</v>
      </c>
      <c r="D581" s="197">
        <f t="shared" si="13"/>
        <v>33256</v>
      </c>
    </row>
    <row r="582" spans="1:4" hidden="1" outlineLevel="1">
      <c r="A582" s="95" t="s">
        <v>478</v>
      </c>
      <c r="B582" s="226">
        <v>2000</v>
      </c>
      <c r="C582" s="197">
        <v>3.44</v>
      </c>
      <c r="D582" s="197">
        <f t="shared" si="13"/>
        <v>6880</v>
      </c>
    </row>
    <row r="583" spans="1:4" hidden="1" outlineLevel="1">
      <c r="A583" s="95" t="s">
        <v>479</v>
      </c>
      <c r="B583" s="96">
        <v>3</v>
      </c>
      <c r="D583" s="197">
        <f t="shared" si="13"/>
        <v>0</v>
      </c>
    </row>
    <row r="584" spans="1:4" hidden="1" outlineLevel="1">
      <c r="A584" s="95" t="s">
        <v>480</v>
      </c>
      <c r="B584" s="96">
        <v>26</v>
      </c>
      <c r="D584" s="197">
        <f t="shared" si="13"/>
        <v>0</v>
      </c>
    </row>
    <row r="585" spans="1:4" hidden="1" outlineLevel="1">
      <c r="A585" s="223"/>
      <c r="B585" s="216">
        <v>3</v>
      </c>
      <c r="C585" s="197">
        <v>531</v>
      </c>
      <c r="D585" s="197">
        <f t="shared" si="13"/>
        <v>1593</v>
      </c>
    </row>
    <row r="586" spans="1:4" hidden="1" outlineLevel="1">
      <c r="A586" s="223" t="s">
        <v>481</v>
      </c>
      <c r="B586" s="216">
        <v>8</v>
      </c>
      <c r="C586" s="197">
        <v>538.45000000000005</v>
      </c>
      <c r="D586" s="197">
        <f t="shared" si="13"/>
        <v>4307.6000000000004</v>
      </c>
    </row>
    <row r="587" spans="1:4" hidden="1" outlineLevel="1">
      <c r="A587" s="223" t="s">
        <v>482</v>
      </c>
      <c r="B587" s="216">
        <v>8</v>
      </c>
      <c r="C587" s="197">
        <v>538.45000000000005</v>
      </c>
      <c r="D587" s="197">
        <f t="shared" si="13"/>
        <v>4307.6000000000004</v>
      </c>
    </row>
    <row r="588" spans="1:4" hidden="1" outlineLevel="1">
      <c r="A588" s="223" t="s">
        <v>483</v>
      </c>
      <c r="B588" s="216">
        <v>4</v>
      </c>
      <c r="C588" s="197">
        <v>3742.44</v>
      </c>
      <c r="D588" s="197">
        <f t="shared" si="13"/>
        <v>14969.76</v>
      </c>
    </row>
    <row r="589" spans="1:4" hidden="1" outlineLevel="1">
      <c r="A589" s="223" t="s">
        <v>1740</v>
      </c>
      <c r="B589" s="216">
        <v>3</v>
      </c>
      <c r="C589" s="197">
        <v>312.51</v>
      </c>
      <c r="D589" s="197">
        <f t="shared" si="13"/>
        <v>937.53</v>
      </c>
    </row>
    <row r="590" spans="1:4" hidden="1" outlineLevel="1">
      <c r="A590" s="95" t="s">
        <v>484</v>
      </c>
      <c r="B590" s="96">
        <v>2</v>
      </c>
      <c r="D590" s="197">
        <f t="shared" si="13"/>
        <v>0</v>
      </c>
    </row>
    <row r="591" spans="1:4" hidden="1" outlineLevel="1">
      <c r="A591" s="223" t="s">
        <v>485</v>
      </c>
      <c r="B591" s="216">
        <v>2</v>
      </c>
      <c r="C591" s="197">
        <v>16120.04</v>
      </c>
      <c r="D591" s="197">
        <f t="shared" si="13"/>
        <v>32240.080000000002</v>
      </c>
    </row>
    <row r="592" spans="1:4" hidden="1" outlineLevel="1">
      <c r="A592" s="95" t="s">
        <v>486</v>
      </c>
      <c r="B592" s="96">
        <v>10</v>
      </c>
      <c r="D592" s="197">
        <f t="shared" si="13"/>
        <v>0</v>
      </c>
    </row>
    <row r="593" spans="1:4" hidden="1" outlineLevel="1">
      <c r="A593" s="223" t="s">
        <v>487</v>
      </c>
      <c r="B593" s="216">
        <v>10</v>
      </c>
      <c r="C593" s="197">
        <v>100</v>
      </c>
      <c r="D593" s="197">
        <f t="shared" si="13"/>
        <v>1000</v>
      </c>
    </row>
    <row r="594" spans="1:4" hidden="1" outlineLevel="1">
      <c r="A594" s="95" t="s">
        <v>488</v>
      </c>
      <c r="B594" s="96">
        <v>4</v>
      </c>
      <c r="C594" s="197">
        <v>691.65</v>
      </c>
      <c r="D594" s="197">
        <f t="shared" si="13"/>
        <v>2766.6</v>
      </c>
    </row>
    <row r="595" spans="1:4" hidden="1" outlineLevel="1">
      <c r="A595" s="95" t="s">
        <v>489</v>
      </c>
      <c r="B595" s="96">
        <v>1</v>
      </c>
      <c r="D595" s="197">
        <f t="shared" si="13"/>
        <v>0</v>
      </c>
    </row>
    <row r="596" spans="1:4" hidden="1" outlineLevel="1">
      <c r="A596" s="95" t="s">
        <v>490</v>
      </c>
      <c r="B596" s="96">
        <v>7</v>
      </c>
      <c r="D596" s="197">
        <f t="shared" si="13"/>
        <v>0</v>
      </c>
    </row>
    <row r="597" spans="1:4" hidden="1" outlineLevel="1">
      <c r="A597" s="223" t="s">
        <v>491</v>
      </c>
      <c r="B597" s="216">
        <v>7</v>
      </c>
      <c r="C597" s="197">
        <v>256.86</v>
      </c>
      <c r="D597" s="197">
        <f t="shared" si="13"/>
        <v>1798.02</v>
      </c>
    </row>
    <row r="598" spans="1:4" hidden="1" outlineLevel="1">
      <c r="A598" s="95" t="s">
        <v>492</v>
      </c>
      <c r="B598" s="96">
        <v>48</v>
      </c>
      <c r="D598" s="197">
        <f t="shared" si="13"/>
        <v>0</v>
      </c>
    </row>
    <row r="599" spans="1:4" hidden="1" outlineLevel="1">
      <c r="A599" s="223"/>
      <c r="B599" s="216">
        <v>5</v>
      </c>
      <c r="C599" s="197">
        <v>91</v>
      </c>
      <c r="D599" s="197">
        <f t="shared" si="13"/>
        <v>455</v>
      </c>
    </row>
    <row r="600" spans="1:4" hidden="1" outlineLevel="1">
      <c r="A600" s="223" t="s">
        <v>493</v>
      </c>
      <c r="B600" s="216">
        <v>1</v>
      </c>
      <c r="C600" s="197">
        <v>71.39</v>
      </c>
      <c r="D600" s="197">
        <f t="shared" si="13"/>
        <v>71.39</v>
      </c>
    </row>
    <row r="601" spans="1:4" hidden="1" outlineLevel="1">
      <c r="A601" s="223" t="s">
        <v>494</v>
      </c>
      <c r="B601" s="216">
        <v>3</v>
      </c>
      <c r="C601" s="197">
        <v>71.39</v>
      </c>
      <c r="D601" s="197">
        <f t="shared" si="13"/>
        <v>214.17000000000002</v>
      </c>
    </row>
    <row r="602" spans="1:4" hidden="1" outlineLevel="1">
      <c r="A602" s="223" t="s">
        <v>495</v>
      </c>
      <c r="B602" s="216">
        <v>29</v>
      </c>
      <c r="D602" s="197">
        <f t="shared" si="13"/>
        <v>0</v>
      </c>
    </row>
    <row r="603" spans="1:4" hidden="1" outlineLevel="1">
      <c r="A603" s="223" t="s">
        <v>496</v>
      </c>
      <c r="B603" s="216">
        <v>10</v>
      </c>
      <c r="D603" s="197">
        <f t="shared" si="13"/>
        <v>0</v>
      </c>
    </row>
    <row r="604" spans="1:4" hidden="1" outlineLevel="1">
      <c r="A604" s="95" t="s">
        <v>497</v>
      </c>
      <c r="B604" s="96">
        <v>47</v>
      </c>
      <c r="C604" s="197">
        <v>1.5</v>
      </c>
      <c r="D604" s="197">
        <f t="shared" si="13"/>
        <v>70.5</v>
      </c>
    </row>
    <row r="605" spans="1:4" hidden="1" outlineLevel="1">
      <c r="A605" s="95" t="s">
        <v>498</v>
      </c>
      <c r="B605" s="96">
        <v>14</v>
      </c>
      <c r="D605" s="197">
        <f t="shared" si="13"/>
        <v>0</v>
      </c>
    </row>
    <row r="606" spans="1:4" hidden="1" outlineLevel="1">
      <c r="A606" s="223" t="s">
        <v>499</v>
      </c>
      <c r="B606" s="216">
        <v>14</v>
      </c>
      <c r="C606" s="197">
        <v>2716.61</v>
      </c>
      <c r="D606" s="197">
        <f t="shared" si="13"/>
        <v>38032.54</v>
      </c>
    </row>
    <row r="607" spans="1:4" hidden="1" outlineLevel="1">
      <c r="A607" s="95" t="s">
        <v>500</v>
      </c>
      <c r="B607" s="96">
        <v>7</v>
      </c>
      <c r="D607" s="197">
        <f t="shared" si="13"/>
        <v>0</v>
      </c>
    </row>
    <row r="608" spans="1:4" hidden="1" outlineLevel="1">
      <c r="A608" s="223"/>
      <c r="B608" s="216">
        <v>1</v>
      </c>
      <c r="C608" s="197">
        <v>3500</v>
      </c>
      <c r="D608" s="197">
        <f>B608*C608</f>
        <v>3500</v>
      </c>
    </row>
    <row r="609" spans="1:4" hidden="1" outlineLevel="1">
      <c r="A609" s="223" t="s">
        <v>501</v>
      </c>
      <c r="B609" s="216">
        <v>6</v>
      </c>
      <c r="C609" s="197">
        <v>589.48</v>
      </c>
      <c r="D609" s="197">
        <f t="shared" si="13"/>
        <v>3536.88</v>
      </c>
    </row>
    <row r="610" spans="1:4" hidden="1" outlineLevel="1">
      <c r="A610" s="95" t="s">
        <v>504</v>
      </c>
      <c r="B610" s="96">
        <v>28</v>
      </c>
      <c r="D610" s="197">
        <f t="shared" si="13"/>
        <v>0</v>
      </c>
    </row>
    <row r="611" spans="1:4" hidden="1" outlineLevel="1">
      <c r="A611" s="223"/>
      <c r="B611" s="216">
        <v>14</v>
      </c>
      <c r="C611" s="197">
        <v>1864.99</v>
      </c>
      <c r="D611" s="197">
        <f t="shared" si="13"/>
        <v>26109.86</v>
      </c>
    </row>
    <row r="612" spans="1:4" hidden="1" outlineLevel="1">
      <c r="A612" s="223" t="s">
        <v>505</v>
      </c>
      <c r="B612" s="216">
        <v>1</v>
      </c>
      <c r="C612" s="197">
        <v>11184.63</v>
      </c>
      <c r="D612" s="197">
        <f t="shared" si="13"/>
        <v>11184.63</v>
      </c>
    </row>
    <row r="613" spans="1:4" hidden="1" outlineLevel="1">
      <c r="A613" s="223" t="s">
        <v>506</v>
      </c>
      <c r="B613" s="216">
        <v>2</v>
      </c>
      <c r="C613" s="197">
        <v>3634.99</v>
      </c>
      <c r="D613" s="197">
        <f t="shared" si="13"/>
        <v>7269.98</v>
      </c>
    </row>
    <row r="614" spans="1:4" hidden="1" outlineLevel="1">
      <c r="A614" s="223" t="s">
        <v>507</v>
      </c>
      <c r="B614" s="216">
        <v>9</v>
      </c>
      <c r="C614" s="197">
        <v>3122.28</v>
      </c>
      <c r="D614" s="197">
        <f t="shared" ref="D614:D677" si="14">B614*C614</f>
        <v>28100.52</v>
      </c>
    </row>
    <row r="615" spans="1:4" hidden="1" outlineLevel="1">
      <c r="A615" s="223" t="s">
        <v>508</v>
      </c>
      <c r="B615" s="216">
        <v>2</v>
      </c>
      <c r="C615" s="197">
        <v>887.95</v>
      </c>
      <c r="D615" s="197">
        <f t="shared" si="14"/>
        <v>1775.9</v>
      </c>
    </row>
    <row r="616" spans="1:4" hidden="1" outlineLevel="1">
      <c r="A616" s="95" t="s">
        <v>509</v>
      </c>
      <c r="B616" s="96">
        <v>41</v>
      </c>
      <c r="D616" s="197">
        <f t="shared" si="14"/>
        <v>0</v>
      </c>
    </row>
    <row r="617" spans="1:4" hidden="1" outlineLevel="1">
      <c r="A617" s="223" t="s">
        <v>510</v>
      </c>
      <c r="B617" s="216">
        <v>10</v>
      </c>
      <c r="C617" s="197">
        <v>50</v>
      </c>
      <c r="D617" s="197">
        <f t="shared" si="14"/>
        <v>500</v>
      </c>
    </row>
    <row r="618" spans="1:4" hidden="1" outlineLevel="1">
      <c r="A618" s="223" t="s">
        <v>511</v>
      </c>
      <c r="B618" s="216">
        <v>3</v>
      </c>
      <c r="C618" s="197">
        <v>198</v>
      </c>
      <c r="D618" s="197">
        <f t="shared" si="14"/>
        <v>594</v>
      </c>
    </row>
    <row r="619" spans="1:4" hidden="1" outlineLevel="1">
      <c r="A619" s="223" t="s">
        <v>512</v>
      </c>
      <c r="B619" s="216">
        <v>3</v>
      </c>
      <c r="C619" s="197">
        <v>840</v>
      </c>
      <c r="D619" s="197">
        <f t="shared" si="14"/>
        <v>2520</v>
      </c>
    </row>
    <row r="620" spans="1:4" hidden="1" outlineLevel="1">
      <c r="A620" s="223" t="s">
        <v>513</v>
      </c>
      <c r="B620" s="216">
        <v>17</v>
      </c>
      <c r="C620" s="197">
        <v>1030</v>
      </c>
      <c r="D620" s="197">
        <f t="shared" si="14"/>
        <v>17510</v>
      </c>
    </row>
    <row r="621" spans="1:4" hidden="1" outlineLevel="1">
      <c r="A621" s="223" t="s">
        <v>514</v>
      </c>
      <c r="B621" s="216">
        <v>2</v>
      </c>
      <c r="C621" s="197">
        <v>1140</v>
      </c>
      <c r="D621" s="197">
        <f t="shared" si="14"/>
        <v>2280</v>
      </c>
    </row>
    <row r="622" spans="1:4" hidden="1" outlineLevel="1">
      <c r="A622" s="223" t="s">
        <v>515</v>
      </c>
      <c r="B622" s="216">
        <v>6</v>
      </c>
      <c r="C622" s="197">
        <v>1400</v>
      </c>
      <c r="D622" s="197">
        <f t="shared" si="14"/>
        <v>8400</v>
      </c>
    </row>
    <row r="623" spans="1:4" hidden="1" outlineLevel="1">
      <c r="A623" s="95" t="s">
        <v>516</v>
      </c>
      <c r="B623" s="96">
        <v>329</v>
      </c>
      <c r="D623" s="197">
        <f t="shared" si="14"/>
        <v>0</v>
      </c>
    </row>
    <row r="624" spans="1:4" hidden="1" outlineLevel="1">
      <c r="A624" s="223" t="s">
        <v>517</v>
      </c>
      <c r="B624" s="216">
        <v>10</v>
      </c>
      <c r="C624" s="197">
        <v>130</v>
      </c>
      <c r="D624" s="197">
        <f t="shared" si="14"/>
        <v>1300</v>
      </c>
    </row>
    <row r="625" spans="1:4" hidden="1" outlineLevel="1">
      <c r="A625" s="223" t="s">
        <v>518</v>
      </c>
      <c r="B625" s="216">
        <v>20</v>
      </c>
      <c r="C625" s="197">
        <v>130</v>
      </c>
      <c r="D625" s="197">
        <f t="shared" si="14"/>
        <v>2600</v>
      </c>
    </row>
    <row r="626" spans="1:4" hidden="1" outlineLevel="1">
      <c r="A626" s="223" t="s">
        <v>519</v>
      </c>
      <c r="B626" s="216">
        <v>40</v>
      </c>
      <c r="C626" s="197">
        <v>130</v>
      </c>
      <c r="D626" s="197">
        <f t="shared" si="14"/>
        <v>5200</v>
      </c>
    </row>
    <row r="627" spans="1:4" hidden="1" outlineLevel="1">
      <c r="A627" s="223" t="s">
        <v>520</v>
      </c>
      <c r="B627" s="216">
        <v>40</v>
      </c>
      <c r="C627" s="197">
        <v>130</v>
      </c>
      <c r="D627" s="197">
        <f t="shared" si="14"/>
        <v>5200</v>
      </c>
    </row>
    <row r="628" spans="1:4" hidden="1" outlineLevel="1">
      <c r="A628" s="223" t="s">
        <v>521</v>
      </c>
      <c r="B628" s="216">
        <v>50</v>
      </c>
      <c r="C628" s="197">
        <v>130</v>
      </c>
      <c r="D628" s="197">
        <f t="shared" si="14"/>
        <v>6500</v>
      </c>
    </row>
    <row r="629" spans="1:4" hidden="1" outlineLevel="1">
      <c r="A629" s="223" t="s">
        <v>522</v>
      </c>
      <c r="B629" s="216">
        <v>60</v>
      </c>
      <c r="C629" s="197">
        <v>130</v>
      </c>
      <c r="D629" s="197">
        <f t="shared" si="14"/>
        <v>7800</v>
      </c>
    </row>
    <row r="630" spans="1:4" hidden="1" outlineLevel="1">
      <c r="A630" s="223" t="s">
        <v>523</v>
      </c>
      <c r="B630" s="216">
        <v>10</v>
      </c>
      <c r="C630" s="197">
        <v>130</v>
      </c>
      <c r="D630" s="197">
        <f t="shared" si="14"/>
        <v>1300</v>
      </c>
    </row>
    <row r="631" spans="1:4" hidden="1" outlineLevel="1">
      <c r="A631" s="223" t="s">
        <v>524</v>
      </c>
      <c r="B631" s="216">
        <v>49</v>
      </c>
      <c r="C631" s="197">
        <v>130</v>
      </c>
      <c r="D631" s="197">
        <f t="shared" si="14"/>
        <v>6370</v>
      </c>
    </row>
    <row r="632" spans="1:4" hidden="1" outlineLevel="1">
      <c r="A632" s="223" t="s">
        <v>525</v>
      </c>
      <c r="B632" s="216">
        <v>20</v>
      </c>
      <c r="C632" s="197">
        <v>150</v>
      </c>
      <c r="D632" s="197">
        <f t="shared" si="14"/>
        <v>3000</v>
      </c>
    </row>
    <row r="633" spans="1:4" hidden="1" outlineLevel="1">
      <c r="A633" s="223" t="s">
        <v>526</v>
      </c>
      <c r="B633" s="216">
        <v>30</v>
      </c>
      <c r="C633" s="197">
        <v>150</v>
      </c>
      <c r="D633" s="197">
        <f t="shared" si="14"/>
        <v>4500</v>
      </c>
    </row>
    <row r="634" spans="1:4" hidden="1" outlineLevel="1">
      <c r="A634" s="95" t="s">
        <v>527</v>
      </c>
      <c r="B634" s="96">
        <v>5</v>
      </c>
      <c r="D634" s="197">
        <f t="shared" si="14"/>
        <v>0</v>
      </c>
    </row>
    <row r="635" spans="1:4" hidden="1" outlineLevel="1">
      <c r="A635" s="223"/>
      <c r="B635" s="216">
        <v>3</v>
      </c>
      <c r="C635" s="197">
        <v>11563</v>
      </c>
      <c r="D635" s="197">
        <f t="shared" si="14"/>
        <v>34689</v>
      </c>
    </row>
    <row r="636" spans="1:4" hidden="1" outlineLevel="1">
      <c r="A636" s="223" t="s">
        <v>528</v>
      </c>
      <c r="B636" s="216">
        <v>2</v>
      </c>
      <c r="C636" s="197">
        <v>16742</v>
      </c>
      <c r="D636" s="197">
        <f t="shared" si="14"/>
        <v>33484</v>
      </c>
    </row>
    <row r="637" spans="1:4" hidden="1" outlineLevel="1">
      <c r="A637" s="95" t="s">
        <v>529</v>
      </c>
      <c r="B637" s="96">
        <v>2</v>
      </c>
      <c r="D637" s="197">
        <f t="shared" si="14"/>
        <v>0</v>
      </c>
    </row>
    <row r="638" spans="1:4" hidden="1" outlineLevel="1">
      <c r="A638" s="223" t="s">
        <v>530</v>
      </c>
      <c r="B638" s="216">
        <v>2</v>
      </c>
      <c r="C638" s="197">
        <v>32430</v>
      </c>
      <c r="D638" s="197">
        <f t="shared" si="14"/>
        <v>64860</v>
      </c>
    </row>
    <row r="639" spans="1:4" hidden="1" outlineLevel="1">
      <c r="A639" s="95" t="s">
        <v>1741</v>
      </c>
      <c r="B639" s="96">
        <v>4</v>
      </c>
      <c r="D639" s="197">
        <f t="shared" si="14"/>
        <v>0</v>
      </c>
    </row>
    <row r="640" spans="1:4" hidden="1" outlineLevel="1">
      <c r="A640" s="223" t="s">
        <v>1742</v>
      </c>
      <c r="B640" s="216">
        <v>4</v>
      </c>
      <c r="C640" s="197">
        <v>194.9</v>
      </c>
      <c r="D640" s="197">
        <f t="shared" si="14"/>
        <v>779.6</v>
      </c>
    </row>
    <row r="641" spans="1:4" hidden="1" outlineLevel="1">
      <c r="A641" s="95" t="s">
        <v>531</v>
      </c>
      <c r="B641" s="96">
        <v>14</v>
      </c>
      <c r="D641" s="197">
        <f t="shared" si="14"/>
        <v>0</v>
      </c>
    </row>
    <row r="642" spans="1:4" hidden="1" outlineLevel="1">
      <c r="A642" s="223" t="s">
        <v>96</v>
      </c>
      <c r="B642" s="216">
        <v>14</v>
      </c>
      <c r="C642" s="231">
        <v>66.036000000000001</v>
      </c>
      <c r="D642" s="197">
        <f t="shared" si="14"/>
        <v>924.50400000000002</v>
      </c>
    </row>
    <row r="643" spans="1:4" hidden="1" outlineLevel="1">
      <c r="A643" s="95" t="s">
        <v>532</v>
      </c>
      <c r="B643" s="96">
        <v>237</v>
      </c>
      <c r="D643" s="197">
        <f t="shared" si="14"/>
        <v>0</v>
      </c>
    </row>
    <row r="644" spans="1:4" hidden="1" outlineLevel="1">
      <c r="A644" s="223" t="s">
        <v>533</v>
      </c>
      <c r="B644" s="216">
        <v>29</v>
      </c>
      <c r="C644" s="197">
        <v>190.25</v>
      </c>
      <c r="D644" s="197">
        <f t="shared" si="14"/>
        <v>5517.25</v>
      </c>
    </row>
    <row r="645" spans="1:4" hidden="1" outlineLevel="1">
      <c r="A645" s="223" t="s">
        <v>534</v>
      </c>
      <c r="B645" s="216">
        <v>11</v>
      </c>
      <c r="C645" s="197">
        <v>333.18</v>
      </c>
      <c r="D645" s="197">
        <f t="shared" si="14"/>
        <v>3664.98</v>
      </c>
    </row>
    <row r="646" spans="1:4" hidden="1" outlineLevel="1">
      <c r="A646" s="223" t="s">
        <v>535</v>
      </c>
      <c r="B646" s="216">
        <v>48</v>
      </c>
      <c r="C646" s="197">
        <v>158.69999999999999</v>
      </c>
      <c r="D646" s="197">
        <f t="shared" si="14"/>
        <v>7617.5999999999995</v>
      </c>
    </row>
    <row r="647" spans="1:4" hidden="1" outlineLevel="1">
      <c r="A647" s="223" t="s">
        <v>536</v>
      </c>
      <c r="B647" s="216">
        <v>15</v>
      </c>
      <c r="C647" s="197">
        <v>206.02</v>
      </c>
      <c r="D647" s="197">
        <f t="shared" si="14"/>
        <v>3090.3</v>
      </c>
    </row>
    <row r="648" spans="1:4" hidden="1" outlineLevel="1">
      <c r="A648" s="223" t="s">
        <v>537</v>
      </c>
      <c r="B648" s="216">
        <v>53</v>
      </c>
      <c r="C648" s="197">
        <v>140.02000000000001</v>
      </c>
      <c r="D648" s="197">
        <f t="shared" si="14"/>
        <v>7421.06</v>
      </c>
    </row>
    <row r="649" spans="1:4" hidden="1" outlineLevel="1">
      <c r="A649" s="223" t="s">
        <v>538</v>
      </c>
      <c r="B649" s="216">
        <v>34</v>
      </c>
      <c r="C649" s="197">
        <v>417.95</v>
      </c>
      <c r="D649" s="197">
        <f t="shared" si="14"/>
        <v>14210.3</v>
      </c>
    </row>
    <row r="650" spans="1:4" hidden="1" outlineLevel="1">
      <c r="A650" s="223" t="s">
        <v>96</v>
      </c>
      <c r="B650" s="216">
        <v>47</v>
      </c>
      <c r="D650" s="197">
        <f t="shared" si="14"/>
        <v>0</v>
      </c>
    </row>
    <row r="651" spans="1:4" hidden="1" outlineLevel="1">
      <c r="A651" s="95" t="s">
        <v>539</v>
      </c>
      <c r="B651" s="96">
        <v>10</v>
      </c>
      <c r="D651" s="197">
        <f t="shared" si="14"/>
        <v>0</v>
      </c>
    </row>
    <row r="652" spans="1:4" hidden="1" outlineLevel="1">
      <c r="A652" s="223" t="s">
        <v>540</v>
      </c>
      <c r="B652" s="216">
        <v>10</v>
      </c>
      <c r="C652" s="197">
        <v>856</v>
      </c>
      <c r="D652" s="197">
        <f t="shared" si="14"/>
        <v>8560</v>
      </c>
    </row>
    <row r="653" spans="1:4" hidden="1" outlineLevel="1">
      <c r="A653" s="95" t="s">
        <v>541</v>
      </c>
      <c r="B653" s="96">
        <v>2</v>
      </c>
      <c r="D653" s="197">
        <f t="shared" si="14"/>
        <v>0</v>
      </c>
    </row>
    <row r="654" spans="1:4" hidden="1" outlineLevel="1">
      <c r="A654" s="223" t="s">
        <v>542</v>
      </c>
      <c r="B654" s="216">
        <v>2</v>
      </c>
      <c r="C654" s="197">
        <v>204.22</v>
      </c>
      <c r="D654" s="197">
        <f t="shared" si="14"/>
        <v>408.44</v>
      </c>
    </row>
    <row r="655" spans="1:4" hidden="1" outlineLevel="1">
      <c r="A655" s="95" t="s">
        <v>543</v>
      </c>
      <c r="B655" s="96">
        <v>3</v>
      </c>
      <c r="D655" s="197">
        <f t="shared" si="14"/>
        <v>0</v>
      </c>
    </row>
    <row r="656" spans="1:4" hidden="1" outlineLevel="1">
      <c r="A656" s="223" t="s">
        <v>544</v>
      </c>
      <c r="B656" s="216">
        <v>3</v>
      </c>
      <c r="C656" s="197">
        <v>2893.95</v>
      </c>
      <c r="D656" s="197">
        <f t="shared" si="14"/>
        <v>8681.8499999999985</v>
      </c>
    </row>
    <row r="657" spans="1:4" hidden="1" outlineLevel="1">
      <c r="A657" s="95" t="s">
        <v>545</v>
      </c>
      <c r="B657" s="96">
        <v>194</v>
      </c>
      <c r="D657" s="197">
        <f t="shared" si="14"/>
        <v>0</v>
      </c>
    </row>
    <row r="658" spans="1:4" hidden="1" outlineLevel="1">
      <c r="A658" s="223"/>
      <c r="B658" s="216">
        <v>23</v>
      </c>
      <c r="C658" s="197">
        <v>110.36</v>
      </c>
      <c r="D658" s="197">
        <f t="shared" si="14"/>
        <v>2538.2800000000002</v>
      </c>
    </row>
    <row r="659" spans="1:4" hidden="1" outlineLevel="1">
      <c r="A659" s="223" t="s">
        <v>546</v>
      </c>
      <c r="B659" s="216">
        <v>80</v>
      </c>
      <c r="C659" s="197">
        <v>156.22</v>
      </c>
      <c r="D659" s="197">
        <f t="shared" si="14"/>
        <v>12497.6</v>
      </c>
    </row>
    <row r="660" spans="1:4" hidden="1" outlineLevel="1">
      <c r="A660" s="223" t="s">
        <v>547</v>
      </c>
      <c r="B660" s="216">
        <v>50</v>
      </c>
      <c r="C660" s="197">
        <v>154.91999999999999</v>
      </c>
      <c r="D660" s="197">
        <f t="shared" si="14"/>
        <v>7745.9999999999991</v>
      </c>
    </row>
    <row r="661" spans="1:4" hidden="1" outlineLevel="1">
      <c r="A661" s="223" t="s">
        <v>548</v>
      </c>
      <c r="B661" s="216">
        <v>3</v>
      </c>
      <c r="C661" s="197">
        <v>650</v>
      </c>
      <c r="D661" s="197">
        <f t="shared" si="14"/>
        <v>1950</v>
      </c>
    </row>
    <row r="662" spans="1:4" hidden="1" outlineLevel="1">
      <c r="A662" s="223" t="s">
        <v>549</v>
      </c>
      <c r="B662" s="216">
        <v>10</v>
      </c>
      <c r="C662" s="197">
        <v>794.38</v>
      </c>
      <c r="D662" s="197">
        <f t="shared" si="14"/>
        <v>7943.8</v>
      </c>
    </row>
    <row r="663" spans="1:4" hidden="1" outlineLevel="1">
      <c r="A663" s="223" t="s">
        <v>550</v>
      </c>
      <c r="B663" s="216">
        <v>5</v>
      </c>
      <c r="C663" s="197">
        <v>190</v>
      </c>
      <c r="D663" s="197">
        <f t="shared" si="14"/>
        <v>950</v>
      </c>
    </row>
    <row r="664" spans="1:4" hidden="1" outlineLevel="1">
      <c r="A664" s="223" t="s">
        <v>551</v>
      </c>
      <c r="B664" s="216">
        <v>3</v>
      </c>
      <c r="C664" s="197">
        <v>3350.02</v>
      </c>
      <c r="D664" s="197">
        <f t="shared" si="14"/>
        <v>10050.06</v>
      </c>
    </row>
    <row r="665" spans="1:4" hidden="1" outlineLevel="1">
      <c r="A665" s="223" t="s">
        <v>552</v>
      </c>
      <c r="B665" s="216">
        <v>20</v>
      </c>
      <c r="C665" s="197">
        <v>391.17</v>
      </c>
      <c r="D665" s="197">
        <f t="shared" si="14"/>
        <v>7823.4000000000005</v>
      </c>
    </row>
    <row r="666" spans="1:4" hidden="1" outlineLevel="1">
      <c r="A666" s="95" t="s">
        <v>553</v>
      </c>
      <c r="B666" s="96">
        <v>34</v>
      </c>
      <c r="D666" s="197">
        <f t="shared" si="14"/>
        <v>0</v>
      </c>
    </row>
    <row r="667" spans="1:4" hidden="1" outlineLevel="1">
      <c r="A667" s="223" t="s">
        <v>1743</v>
      </c>
      <c r="B667" s="216">
        <v>1</v>
      </c>
      <c r="C667" s="197">
        <v>285</v>
      </c>
      <c r="D667" s="197">
        <f t="shared" si="14"/>
        <v>285</v>
      </c>
    </row>
    <row r="668" spans="1:4" hidden="1" outlineLevel="1">
      <c r="A668" s="223" t="s">
        <v>554</v>
      </c>
      <c r="B668" s="216">
        <v>6</v>
      </c>
      <c r="C668" s="197">
        <v>300</v>
      </c>
      <c r="D668" s="197">
        <f t="shared" si="14"/>
        <v>1800</v>
      </c>
    </row>
    <row r="669" spans="1:4" hidden="1" outlineLevel="1">
      <c r="A669" s="223" t="s">
        <v>555</v>
      </c>
      <c r="B669" s="216">
        <v>4</v>
      </c>
      <c r="C669" s="197">
        <v>330</v>
      </c>
      <c r="D669" s="197">
        <f t="shared" si="14"/>
        <v>1320</v>
      </c>
    </row>
    <row r="670" spans="1:4" hidden="1" outlineLevel="1">
      <c r="A670" s="223" t="s">
        <v>556</v>
      </c>
      <c r="B670" s="216">
        <v>8</v>
      </c>
      <c r="C670" s="197">
        <v>370</v>
      </c>
      <c r="D670" s="197">
        <f t="shared" si="14"/>
        <v>2960</v>
      </c>
    </row>
    <row r="671" spans="1:4" hidden="1" outlineLevel="1">
      <c r="A671" s="223" t="s">
        <v>557</v>
      </c>
      <c r="B671" s="216">
        <v>6</v>
      </c>
      <c r="C671" s="197">
        <v>240</v>
      </c>
      <c r="D671" s="197">
        <f t="shared" si="14"/>
        <v>1440</v>
      </c>
    </row>
    <row r="672" spans="1:4" hidden="1" outlineLevel="1">
      <c r="A672" s="223" t="s">
        <v>558</v>
      </c>
      <c r="B672" s="216">
        <v>5</v>
      </c>
      <c r="C672" s="197">
        <v>210</v>
      </c>
      <c r="D672" s="197">
        <f t="shared" si="14"/>
        <v>1050</v>
      </c>
    </row>
    <row r="673" spans="1:4" hidden="1" outlineLevel="1">
      <c r="A673" s="223" t="s">
        <v>1744</v>
      </c>
      <c r="B673" s="216">
        <v>2</v>
      </c>
      <c r="C673" s="197">
        <v>350</v>
      </c>
      <c r="D673" s="197">
        <f t="shared" si="14"/>
        <v>700</v>
      </c>
    </row>
    <row r="674" spans="1:4" hidden="1" outlineLevel="1">
      <c r="A674" s="223" t="s">
        <v>1745</v>
      </c>
      <c r="B674" s="216">
        <v>2</v>
      </c>
      <c r="C674" s="197">
        <v>220</v>
      </c>
      <c r="D674" s="197">
        <f t="shared" si="14"/>
        <v>440</v>
      </c>
    </row>
    <row r="675" spans="1:4" hidden="1" outlineLevel="1">
      <c r="A675" s="95" t="s">
        <v>559</v>
      </c>
      <c r="B675" s="96">
        <v>189</v>
      </c>
      <c r="D675" s="197">
        <f t="shared" si="14"/>
        <v>0</v>
      </c>
    </row>
    <row r="676" spans="1:4" hidden="1" outlineLevel="1">
      <c r="A676" s="223" t="s">
        <v>560</v>
      </c>
      <c r="B676" s="216">
        <v>2</v>
      </c>
      <c r="C676" s="197">
        <v>3485</v>
      </c>
      <c r="D676" s="197">
        <f t="shared" si="14"/>
        <v>6970</v>
      </c>
    </row>
    <row r="677" spans="1:4" hidden="1" outlineLevel="1">
      <c r="A677" s="223" t="s">
        <v>561</v>
      </c>
      <c r="B677" s="216">
        <v>1</v>
      </c>
      <c r="C677" s="197">
        <v>4750</v>
      </c>
      <c r="D677" s="197">
        <f t="shared" si="14"/>
        <v>4750</v>
      </c>
    </row>
    <row r="678" spans="1:4" hidden="1" outlineLevel="1">
      <c r="A678" s="223" t="s">
        <v>562</v>
      </c>
      <c r="B678" s="216">
        <v>12</v>
      </c>
      <c r="C678" s="197">
        <v>1069.9000000000001</v>
      </c>
      <c r="D678" s="197">
        <f t="shared" ref="D678:D741" si="15">B678*C678</f>
        <v>12838.800000000001</v>
      </c>
    </row>
    <row r="679" spans="1:4" hidden="1" outlineLevel="1">
      <c r="A679" s="223" t="s">
        <v>563</v>
      </c>
      <c r="B679" s="216">
        <v>1</v>
      </c>
      <c r="C679" s="197">
        <v>1850</v>
      </c>
      <c r="D679" s="197">
        <f t="shared" si="15"/>
        <v>1850</v>
      </c>
    </row>
    <row r="680" spans="1:4" hidden="1" outlineLevel="1">
      <c r="A680" s="223" t="s">
        <v>564</v>
      </c>
      <c r="B680" s="216">
        <v>1</v>
      </c>
      <c r="C680" s="197">
        <v>2100</v>
      </c>
      <c r="D680" s="197">
        <f t="shared" si="15"/>
        <v>2100</v>
      </c>
    </row>
    <row r="681" spans="1:4" hidden="1" outlineLevel="1">
      <c r="A681" s="223" t="s">
        <v>565</v>
      </c>
      <c r="B681" s="216">
        <v>4</v>
      </c>
      <c r="C681" s="197">
        <v>3950</v>
      </c>
      <c r="D681" s="197">
        <f t="shared" si="15"/>
        <v>15800</v>
      </c>
    </row>
    <row r="682" spans="1:4" hidden="1" outlineLevel="1">
      <c r="A682" s="223" t="s">
        <v>566</v>
      </c>
      <c r="B682" s="216">
        <v>6</v>
      </c>
      <c r="C682" s="197">
        <v>3850</v>
      </c>
      <c r="D682" s="197">
        <f t="shared" si="15"/>
        <v>23100</v>
      </c>
    </row>
    <row r="683" spans="1:4" hidden="1" outlineLevel="1">
      <c r="A683" s="223" t="s">
        <v>567</v>
      </c>
      <c r="B683" s="216">
        <v>2</v>
      </c>
      <c r="C683" s="197">
        <v>5025.8100000000004</v>
      </c>
      <c r="D683" s="197">
        <f t="shared" si="15"/>
        <v>10051.620000000001</v>
      </c>
    </row>
    <row r="684" spans="1:4" hidden="1" outlineLevel="1">
      <c r="A684" s="223" t="s">
        <v>568</v>
      </c>
      <c r="B684" s="216">
        <v>10</v>
      </c>
      <c r="C684" s="197">
        <v>668.93</v>
      </c>
      <c r="D684" s="197">
        <f t="shared" si="15"/>
        <v>6689.2999999999993</v>
      </c>
    </row>
    <row r="685" spans="1:4" hidden="1" outlineLevel="1">
      <c r="A685" s="223" t="s">
        <v>569</v>
      </c>
      <c r="B685" s="216">
        <v>10</v>
      </c>
      <c r="C685" s="197">
        <v>898.42</v>
      </c>
      <c r="D685" s="197">
        <f t="shared" si="15"/>
        <v>8984.1999999999989</v>
      </c>
    </row>
    <row r="686" spans="1:4" hidden="1" outlineLevel="1">
      <c r="A686" s="223" t="s">
        <v>570</v>
      </c>
      <c r="B686" s="216">
        <v>4</v>
      </c>
      <c r="C686" s="197">
        <v>4969.43</v>
      </c>
      <c r="D686" s="197">
        <f t="shared" si="15"/>
        <v>19877.72</v>
      </c>
    </row>
    <row r="687" spans="1:4" hidden="1" outlineLevel="1">
      <c r="A687" s="223" t="s">
        <v>571</v>
      </c>
      <c r="B687" s="216">
        <v>1</v>
      </c>
      <c r="C687" s="197">
        <v>5700</v>
      </c>
      <c r="D687" s="197">
        <f t="shared" si="15"/>
        <v>5700</v>
      </c>
    </row>
    <row r="688" spans="1:4" hidden="1" outlineLevel="1">
      <c r="A688" s="223" t="s">
        <v>572</v>
      </c>
      <c r="B688" s="216">
        <v>5</v>
      </c>
      <c r="C688" s="197">
        <v>2832</v>
      </c>
      <c r="D688" s="197">
        <f t="shared" si="15"/>
        <v>14160</v>
      </c>
    </row>
    <row r="689" spans="1:4" hidden="1" outlineLevel="1">
      <c r="A689" s="223" t="s">
        <v>573</v>
      </c>
      <c r="B689" s="216">
        <v>1</v>
      </c>
      <c r="C689" s="197">
        <v>2838.13</v>
      </c>
      <c r="D689" s="197">
        <f t="shared" si="15"/>
        <v>2838.13</v>
      </c>
    </row>
    <row r="690" spans="1:4" hidden="1" outlineLevel="1">
      <c r="A690" s="223" t="s">
        <v>574</v>
      </c>
      <c r="B690" s="216">
        <v>7</v>
      </c>
      <c r="C690" s="197">
        <v>7000</v>
      </c>
      <c r="D690" s="197">
        <f t="shared" si="15"/>
        <v>49000</v>
      </c>
    </row>
    <row r="691" spans="1:4" hidden="1" outlineLevel="1">
      <c r="A691" s="223" t="s">
        <v>575</v>
      </c>
      <c r="B691" s="216">
        <v>10</v>
      </c>
      <c r="C691" s="197">
        <v>1582.92</v>
      </c>
      <c r="D691" s="197">
        <f t="shared" si="15"/>
        <v>15829.2</v>
      </c>
    </row>
    <row r="692" spans="1:4" hidden="1" outlineLevel="1">
      <c r="A692" s="223" t="s">
        <v>576</v>
      </c>
      <c r="B692" s="216">
        <v>1</v>
      </c>
      <c r="C692" s="197">
        <v>3073.18</v>
      </c>
      <c r="D692" s="197">
        <f t="shared" si="15"/>
        <v>3073.18</v>
      </c>
    </row>
    <row r="693" spans="1:4" hidden="1" outlineLevel="1">
      <c r="A693" s="223" t="s">
        <v>577</v>
      </c>
      <c r="B693" s="216">
        <v>1</v>
      </c>
      <c r="C693" s="197">
        <v>20000</v>
      </c>
      <c r="D693" s="197">
        <f t="shared" si="15"/>
        <v>20000</v>
      </c>
    </row>
    <row r="694" spans="1:4" hidden="1" outlineLevel="1">
      <c r="A694" s="223" t="s">
        <v>578</v>
      </c>
      <c r="B694" s="216">
        <v>10</v>
      </c>
      <c r="C694" s="197">
        <v>1866.34</v>
      </c>
      <c r="D694" s="197">
        <f t="shared" si="15"/>
        <v>18663.399999999998</v>
      </c>
    </row>
    <row r="695" spans="1:4" hidden="1" outlineLevel="1">
      <c r="A695" s="223" t="s">
        <v>579</v>
      </c>
      <c r="B695" s="216">
        <v>7</v>
      </c>
      <c r="C695" s="197">
        <v>3227.75</v>
      </c>
      <c r="D695" s="197">
        <f t="shared" si="15"/>
        <v>22594.25</v>
      </c>
    </row>
    <row r="696" spans="1:4" hidden="1" outlineLevel="1">
      <c r="A696" s="223" t="s">
        <v>580</v>
      </c>
      <c r="B696" s="216">
        <v>6</v>
      </c>
      <c r="C696" s="197">
        <v>2152.4299999999998</v>
      </c>
      <c r="D696" s="197">
        <f t="shared" si="15"/>
        <v>12914.579999999998</v>
      </c>
    </row>
    <row r="697" spans="1:4" hidden="1" outlineLevel="1">
      <c r="A697" s="223" t="s">
        <v>581</v>
      </c>
      <c r="B697" s="216">
        <v>4</v>
      </c>
      <c r="C697" s="197">
        <v>4387</v>
      </c>
      <c r="D697" s="197">
        <f t="shared" si="15"/>
        <v>17548</v>
      </c>
    </row>
    <row r="698" spans="1:4" hidden="1" outlineLevel="1">
      <c r="A698" s="223" t="s">
        <v>582</v>
      </c>
      <c r="B698" s="216">
        <v>8</v>
      </c>
      <c r="C698" s="197">
        <v>2636.5</v>
      </c>
      <c r="D698" s="197">
        <f t="shared" si="15"/>
        <v>21092</v>
      </c>
    </row>
    <row r="699" spans="1:4" hidden="1" outlineLevel="1">
      <c r="A699" s="223" t="s">
        <v>583</v>
      </c>
      <c r="B699" s="216">
        <v>2</v>
      </c>
      <c r="C699" s="197">
        <v>7065.8</v>
      </c>
      <c r="D699" s="197">
        <f t="shared" si="15"/>
        <v>14131.6</v>
      </c>
    </row>
    <row r="700" spans="1:4" hidden="1" outlineLevel="1">
      <c r="A700" s="223" t="s">
        <v>584</v>
      </c>
      <c r="B700" s="216">
        <v>2</v>
      </c>
      <c r="C700" s="197">
        <v>6768.65</v>
      </c>
      <c r="D700" s="197">
        <f t="shared" si="15"/>
        <v>13537.3</v>
      </c>
    </row>
    <row r="701" spans="1:4" hidden="1" outlineLevel="1">
      <c r="A701" s="223" t="s">
        <v>585</v>
      </c>
      <c r="B701" s="216">
        <v>1</v>
      </c>
      <c r="C701" s="197">
        <v>10300</v>
      </c>
      <c r="D701" s="197">
        <f t="shared" si="15"/>
        <v>10300</v>
      </c>
    </row>
    <row r="702" spans="1:4" hidden="1" outlineLevel="1">
      <c r="A702" s="223" t="s">
        <v>586</v>
      </c>
      <c r="B702" s="216">
        <v>5</v>
      </c>
      <c r="C702" s="197">
        <v>5512.55</v>
      </c>
      <c r="D702" s="197">
        <f t="shared" si="15"/>
        <v>27562.75</v>
      </c>
    </row>
    <row r="703" spans="1:4" hidden="1" outlineLevel="1">
      <c r="A703" s="223" t="s">
        <v>587</v>
      </c>
      <c r="B703" s="216">
        <v>8</v>
      </c>
      <c r="C703" s="197">
        <v>3847.69</v>
      </c>
      <c r="D703" s="197">
        <f t="shared" si="15"/>
        <v>30781.52</v>
      </c>
    </row>
    <row r="704" spans="1:4" hidden="1" outlineLevel="1">
      <c r="A704" s="223" t="s">
        <v>588</v>
      </c>
      <c r="B704" s="216">
        <v>3</v>
      </c>
      <c r="C704" s="197">
        <v>7798.68</v>
      </c>
      <c r="D704" s="197">
        <f t="shared" si="15"/>
        <v>23396.04</v>
      </c>
    </row>
    <row r="705" spans="1:4" hidden="1" outlineLevel="1">
      <c r="A705" s="223" t="s">
        <v>589</v>
      </c>
      <c r="B705" s="216">
        <v>7</v>
      </c>
      <c r="C705" s="197">
        <v>3790.16</v>
      </c>
      <c r="D705" s="197">
        <f t="shared" si="15"/>
        <v>26531.119999999999</v>
      </c>
    </row>
    <row r="706" spans="1:4" hidden="1" outlineLevel="1">
      <c r="A706" s="223" t="s">
        <v>590</v>
      </c>
      <c r="B706" s="216">
        <v>1</v>
      </c>
      <c r="C706" s="197">
        <v>5692.06</v>
      </c>
      <c r="D706" s="197">
        <f t="shared" si="15"/>
        <v>5692.06</v>
      </c>
    </row>
    <row r="707" spans="1:4" hidden="1" outlineLevel="1">
      <c r="A707" s="223" t="s">
        <v>591</v>
      </c>
      <c r="B707" s="216">
        <v>1</v>
      </c>
      <c r="C707" s="197">
        <v>7366.42</v>
      </c>
      <c r="D707" s="197">
        <f t="shared" si="15"/>
        <v>7366.42</v>
      </c>
    </row>
    <row r="708" spans="1:4" hidden="1" outlineLevel="1">
      <c r="A708" s="223" t="s">
        <v>592</v>
      </c>
      <c r="B708" s="216">
        <v>1</v>
      </c>
      <c r="C708" s="197">
        <v>7592.69</v>
      </c>
      <c r="D708" s="197">
        <f t="shared" si="15"/>
        <v>7592.69</v>
      </c>
    </row>
    <row r="709" spans="1:4" hidden="1" outlineLevel="1">
      <c r="A709" s="223" t="s">
        <v>593</v>
      </c>
      <c r="B709" s="216">
        <v>1</v>
      </c>
      <c r="C709" s="197">
        <v>7705.82</v>
      </c>
      <c r="D709" s="197">
        <f t="shared" si="15"/>
        <v>7705.82</v>
      </c>
    </row>
    <row r="710" spans="1:4" hidden="1" outlineLevel="1">
      <c r="A710" s="223" t="s">
        <v>594</v>
      </c>
      <c r="B710" s="216">
        <v>1</v>
      </c>
      <c r="C710" s="197">
        <v>8045.22</v>
      </c>
      <c r="D710" s="197">
        <f t="shared" si="15"/>
        <v>8045.22</v>
      </c>
    </row>
    <row r="711" spans="1:4" hidden="1" outlineLevel="1">
      <c r="A711" s="223" t="s">
        <v>595</v>
      </c>
      <c r="B711" s="216">
        <v>1</v>
      </c>
      <c r="C711" s="197">
        <v>9402.81</v>
      </c>
      <c r="D711" s="197">
        <f t="shared" si="15"/>
        <v>9402.81</v>
      </c>
    </row>
    <row r="712" spans="1:4" hidden="1" outlineLevel="1">
      <c r="A712" s="223" t="s">
        <v>596</v>
      </c>
      <c r="B712" s="216">
        <v>1</v>
      </c>
      <c r="C712" s="197">
        <v>9629.07</v>
      </c>
      <c r="D712" s="197">
        <f t="shared" si="15"/>
        <v>9629.07</v>
      </c>
    </row>
    <row r="713" spans="1:4" hidden="1" outlineLevel="1">
      <c r="A713" s="223" t="s">
        <v>597</v>
      </c>
      <c r="B713" s="216">
        <v>1</v>
      </c>
      <c r="C713" s="197">
        <v>9742.2000000000007</v>
      </c>
      <c r="D713" s="197">
        <f t="shared" si="15"/>
        <v>9742.2000000000007</v>
      </c>
    </row>
    <row r="714" spans="1:4" hidden="1" outlineLevel="1">
      <c r="A714" s="223" t="s">
        <v>598</v>
      </c>
      <c r="B714" s="216">
        <v>2</v>
      </c>
      <c r="C714" s="197">
        <v>13249.31</v>
      </c>
      <c r="D714" s="197">
        <f t="shared" si="15"/>
        <v>26498.62</v>
      </c>
    </row>
    <row r="715" spans="1:4" hidden="1" outlineLevel="1">
      <c r="A715" s="223" t="s">
        <v>599</v>
      </c>
      <c r="B715" s="216">
        <v>1</v>
      </c>
      <c r="C715" s="197">
        <v>3406.78</v>
      </c>
      <c r="D715" s="197">
        <f t="shared" si="15"/>
        <v>3406.78</v>
      </c>
    </row>
    <row r="716" spans="1:4" hidden="1" outlineLevel="1">
      <c r="A716" s="223" t="s">
        <v>600</v>
      </c>
      <c r="B716" s="216">
        <v>1</v>
      </c>
      <c r="C716" s="197">
        <v>3519.92</v>
      </c>
      <c r="D716" s="197">
        <f t="shared" si="15"/>
        <v>3519.92</v>
      </c>
    </row>
    <row r="717" spans="1:4" hidden="1" outlineLevel="1">
      <c r="A717" s="223" t="s">
        <v>601</v>
      </c>
      <c r="B717" s="216">
        <v>1</v>
      </c>
      <c r="C717" s="197">
        <v>3633.05</v>
      </c>
      <c r="D717" s="197">
        <f t="shared" si="15"/>
        <v>3633.05</v>
      </c>
    </row>
    <row r="718" spans="1:4" hidden="1" outlineLevel="1">
      <c r="A718" s="223" t="s">
        <v>602</v>
      </c>
      <c r="B718" s="216">
        <v>4</v>
      </c>
      <c r="C718" s="197">
        <v>15106.21</v>
      </c>
      <c r="D718" s="197">
        <f t="shared" si="15"/>
        <v>60424.84</v>
      </c>
    </row>
    <row r="719" spans="1:4" hidden="1" outlineLevel="1">
      <c r="A719" s="223" t="s">
        <v>603</v>
      </c>
      <c r="B719" s="216">
        <v>2</v>
      </c>
      <c r="C719" s="197">
        <v>4279.74</v>
      </c>
      <c r="D719" s="197">
        <f t="shared" si="15"/>
        <v>8559.48</v>
      </c>
    </row>
    <row r="720" spans="1:4" hidden="1" outlineLevel="1">
      <c r="A720" s="223" t="s">
        <v>604</v>
      </c>
      <c r="B720" s="216">
        <v>3</v>
      </c>
      <c r="C720" s="197">
        <v>7030</v>
      </c>
      <c r="D720" s="197">
        <f t="shared" si="15"/>
        <v>21090</v>
      </c>
    </row>
    <row r="721" spans="1:4" hidden="1" outlineLevel="1">
      <c r="A721" s="223" t="s">
        <v>605</v>
      </c>
      <c r="B721" s="216">
        <v>6</v>
      </c>
      <c r="C721" s="197">
        <v>3821.44</v>
      </c>
      <c r="D721" s="197">
        <f t="shared" si="15"/>
        <v>22928.639999999999</v>
      </c>
    </row>
    <row r="722" spans="1:4" hidden="1" outlineLevel="1">
      <c r="A722" s="223" t="s">
        <v>606</v>
      </c>
      <c r="B722" s="216">
        <v>8</v>
      </c>
      <c r="C722" s="197">
        <v>8523</v>
      </c>
      <c r="D722" s="197">
        <f t="shared" si="15"/>
        <v>68184</v>
      </c>
    </row>
    <row r="723" spans="1:4" hidden="1" outlineLevel="1">
      <c r="A723" s="223" t="s">
        <v>607</v>
      </c>
      <c r="B723" s="216">
        <v>5</v>
      </c>
      <c r="C723" s="197">
        <v>800</v>
      </c>
      <c r="D723" s="197">
        <f t="shared" si="15"/>
        <v>4000</v>
      </c>
    </row>
    <row r="724" spans="1:4" hidden="1" outlineLevel="1">
      <c r="A724" s="223" t="s">
        <v>608</v>
      </c>
      <c r="B724" s="216">
        <v>2</v>
      </c>
      <c r="C724" s="197">
        <v>2500</v>
      </c>
      <c r="D724" s="197">
        <f t="shared" si="15"/>
        <v>5000</v>
      </c>
    </row>
    <row r="725" spans="1:4" hidden="1" outlineLevel="1">
      <c r="A725" s="223" t="s">
        <v>609</v>
      </c>
      <c r="B725" s="216">
        <v>3</v>
      </c>
      <c r="C725" s="197">
        <v>2500</v>
      </c>
      <c r="D725" s="197">
        <f t="shared" si="15"/>
        <v>7500</v>
      </c>
    </row>
    <row r="726" spans="1:4" hidden="1" outlineLevel="1">
      <c r="A726" s="223" t="s">
        <v>610</v>
      </c>
      <c r="B726" s="216">
        <v>1</v>
      </c>
      <c r="C726" s="197">
        <v>820</v>
      </c>
      <c r="D726" s="197">
        <f t="shared" si="15"/>
        <v>820</v>
      </c>
    </row>
    <row r="727" spans="1:4" hidden="1" outlineLevel="1">
      <c r="A727" s="95" t="s">
        <v>611</v>
      </c>
      <c r="B727" s="96">
        <v>12</v>
      </c>
      <c r="D727" s="197">
        <f t="shared" si="15"/>
        <v>0</v>
      </c>
    </row>
    <row r="728" spans="1:4" hidden="1" outlineLevel="1">
      <c r="A728" s="223" t="s">
        <v>612</v>
      </c>
      <c r="B728" s="216">
        <v>4</v>
      </c>
      <c r="C728" s="197">
        <v>75</v>
      </c>
      <c r="D728" s="197">
        <f t="shared" si="15"/>
        <v>300</v>
      </c>
    </row>
    <row r="729" spans="1:4" hidden="1" outlineLevel="1">
      <c r="A729" s="223" t="s">
        <v>613</v>
      </c>
      <c r="B729" s="216">
        <v>2</v>
      </c>
      <c r="C729" s="197">
        <v>105</v>
      </c>
      <c r="D729" s="197">
        <f t="shared" si="15"/>
        <v>210</v>
      </c>
    </row>
    <row r="730" spans="1:4" hidden="1" outlineLevel="1">
      <c r="A730" s="223" t="s">
        <v>614</v>
      </c>
      <c r="B730" s="216">
        <v>2</v>
      </c>
      <c r="C730" s="197">
        <v>165</v>
      </c>
      <c r="D730" s="197">
        <f t="shared" si="15"/>
        <v>330</v>
      </c>
    </row>
    <row r="731" spans="1:4" hidden="1" outlineLevel="1">
      <c r="A731" s="223" t="s">
        <v>615</v>
      </c>
      <c r="B731" s="216">
        <v>4</v>
      </c>
      <c r="D731" s="197">
        <f t="shared" si="15"/>
        <v>0</v>
      </c>
    </row>
    <row r="732" spans="1:4" hidden="1" outlineLevel="1">
      <c r="A732" s="95" t="s">
        <v>1746</v>
      </c>
      <c r="B732" s="96">
        <v>3</v>
      </c>
      <c r="D732" s="197">
        <f t="shared" si="15"/>
        <v>0</v>
      </c>
    </row>
    <row r="733" spans="1:4" hidden="1" outlineLevel="1">
      <c r="A733" s="223" t="s">
        <v>1747</v>
      </c>
      <c r="B733" s="216">
        <v>3</v>
      </c>
      <c r="C733" s="197">
        <v>8188.58</v>
      </c>
      <c r="D733" s="197">
        <f t="shared" si="15"/>
        <v>24565.739999999998</v>
      </c>
    </row>
    <row r="734" spans="1:4" hidden="1" outlineLevel="1">
      <c r="A734" s="95" t="s">
        <v>167</v>
      </c>
      <c r="B734" s="96">
        <v>360</v>
      </c>
      <c r="D734" s="197">
        <f t="shared" si="15"/>
        <v>0</v>
      </c>
    </row>
    <row r="735" spans="1:4" hidden="1" outlineLevel="1">
      <c r="A735" s="232">
        <v>346</v>
      </c>
      <c r="B735" s="216">
        <v>280</v>
      </c>
      <c r="C735" s="225">
        <v>324.87</v>
      </c>
      <c r="D735" s="197">
        <f t="shared" si="15"/>
        <v>90963.6</v>
      </c>
    </row>
    <row r="736" spans="1:4" hidden="1" outlineLevel="1">
      <c r="A736" s="223" t="s">
        <v>616</v>
      </c>
      <c r="B736" s="216">
        <v>80</v>
      </c>
      <c r="C736" s="197">
        <v>390</v>
      </c>
      <c r="D736" s="197">
        <f t="shared" si="15"/>
        <v>31200</v>
      </c>
    </row>
    <row r="737" spans="1:4" hidden="1" outlineLevel="1">
      <c r="A737" s="95" t="s">
        <v>617</v>
      </c>
      <c r="B737" s="96">
        <v>42</v>
      </c>
      <c r="D737" s="197">
        <f t="shared" si="15"/>
        <v>0</v>
      </c>
    </row>
    <row r="738" spans="1:4" hidden="1" outlineLevel="1">
      <c r="A738" s="223" t="s">
        <v>1748</v>
      </c>
      <c r="B738" s="216">
        <v>1</v>
      </c>
      <c r="C738" s="197">
        <v>8398</v>
      </c>
      <c r="D738" s="197">
        <f t="shared" si="15"/>
        <v>8398</v>
      </c>
    </row>
    <row r="739" spans="1:4" hidden="1" outlineLevel="1">
      <c r="A739" s="223" t="s">
        <v>619</v>
      </c>
      <c r="B739" s="216">
        <v>1</v>
      </c>
      <c r="C739" s="197">
        <v>7473.3</v>
      </c>
      <c r="D739" s="197">
        <f t="shared" si="15"/>
        <v>7473.3</v>
      </c>
    </row>
    <row r="740" spans="1:4" hidden="1" outlineLevel="1">
      <c r="A740" s="223" t="s">
        <v>620</v>
      </c>
      <c r="B740" s="216">
        <v>10</v>
      </c>
      <c r="C740" s="197">
        <v>392.6</v>
      </c>
      <c r="D740" s="197">
        <f t="shared" si="15"/>
        <v>3926</v>
      </c>
    </row>
    <row r="741" spans="1:4" hidden="1" outlineLevel="1">
      <c r="A741" s="223" t="s">
        <v>621</v>
      </c>
      <c r="B741" s="216">
        <v>30</v>
      </c>
      <c r="C741" s="197">
        <v>68</v>
      </c>
      <c r="D741" s="197">
        <f t="shared" si="15"/>
        <v>2040</v>
      </c>
    </row>
    <row r="742" spans="1:4" hidden="1" outlineLevel="1">
      <c r="A742" s="95" t="s">
        <v>622</v>
      </c>
      <c r="B742" s="96">
        <v>5</v>
      </c>
      <c r="D742" s="197">
        <f t="shared" ref="D742:D805" si="16">B742*C742</f>
        <v>0</v>
      </c>
    </row>
    <row r="743" spans="1:4" hidden="1" outlineLevel="1">
      <c r="A743" s="223" t="s">
        <v>623</v>
      </c>
      <c r="B743" s="216">
        <v>3</v>
      </c>
      <c r="C743" s="197">
        <v>9267.76</v>
      </c>
      <c r="D743" s="197">
        <f t="shared" si="16"/>
        <v>27803.279999999999</v>
      </c>
    </row>
    <row r="744" spans="1:4" hidden="1" outlineLevel="1">
      <c r="A744" s="223" t="s">
        <v>624</v>
      </c>
      <c r="B744" s="216">
        <v>2</v>
      </c>
      <c r="C744" s="197">
        <v>9267.76</v>
      </c>
      <c r="D744" s="197">
        <f t="shared" si="16"/>
        <v>18535.52</v>
      </c>
    </row>
    <row r="745" spans="1:4" hidden="1" outlineLevel="1">
      <c r="A745" s="95" t="s">
        <v>625</v>
      </c>
      <c r="B745" s="96">
        <v>19</v>
      </c>
      <c r="D745" s="197">
        <f t="shared" si="16"/>
        <v>0</v>
      </c>
    </row>
    <row r="746" spans="1:4" hidden="1" outlineLevel="1">
      <c r="A746" s="223" t="s">
        <v>626</v>
      </c>
      <c r="B746" s="216">
        <v>3</v>
      </c>
      <c r="C746" s="197">
        <v>489.7</v>
      </c>
      <c r="D746" s="197">
        <f t="shared" si="16"/>
        <v>1469.1</v>
      </c>
    </row>
    <row r="747" spans="1:4" hidden="1" outlineLevel="1">
      <c r="A747" s="223" t="s">
        <v>627</v>
      </c>
      <c r="B747" s="216">
        <v>4</v>
      </c>
      <c r="C747" s="197">
        <v>1106.94</v>
      </c>
      <c r="D747" s="197">
        <f t="shared" si="16"/>
        <v>4427.76</v>
      </c>
    </row>
    <row r="748" spans="1:4" hidden="1" outlineLevel="1">
      <c r="A748" s="223" t="s">
        <v>628</v>
      </c>
      <c r="B748" s="216">
        <v>10</v>
      </c>
      <c r="C748" s="197">
        <v>536.30999999999995</v>
      </c>
      <c r="D748" s="197">
        <f t="shared" si="16"/>
        <v>5363.0999999999995</v>
      </c>
    </row>
    <row r="749" spans="1:4" hidden="1" outlineLevel="1">
      <c r="A749" s="223" t="s">
        <v>629</v>
      </c>
      <c r="B749" s="216">
        <v>2</v>
      </c>
      <c r="C749" s="197">
        <v>183.49</v>
      </c>
      <c r="D749" s="197">
        <f t="shared" si="16"/>
        <v>366.98</v>
      </c>
    </row>
    <row r="750" spans="1:4" hidden="1" outlineLevel="1">
      <c r="A750" s="95" t="s">
        <v>630</v>
      </c>
      <c r="B750" s="96">
        <v>20</v>
      </c>
      <c r="C750" s="197">
        <v>41.45</v>
      </c>
      <c r="D750" s="197">
        <f t="shared" si="16"/>
        <v>829</v>
      </c>
    </row>
    <row r="751" spans="1:4" hidden="1" outlineLevel="1">
      <c r="A751" s="95" t="s">
        <v>633</v>
      </c>
      <c r="B751" s="96">
        <v>9.1</v>
      </c>
      <c r="D751" s="197">
        <f t="shared" si="16"/>
        <v>0</v>
      </c>
    </row>
    <row r="752" spans="1:4" hidden="1" outlineLevel="1">
      <c r="A752" s="223" t="s">
        <v>634</v>
      </c>
      <c r="B752" s="216">
        <v>9.1</v>
      </c>
      <c r="C752" s="197">
        <v>487.34</v>
      </c>
      <c r="D752" s="197">
        <f t="shared" si="16"/>
        <v>4434.7939999999999</v>
      </c>
    </row>
    <row r="753" spans="1:4" hidden="1" outlineLevel="1">
      <c r="A753" s="95" t="s">
        <v>635</v>
      </c>
      <c r="B753" s="96">
        <v>6</v>
      </c>
      <c r="D753" s="197">
        <f t="shared" si="16"/>
        <v>0</v>
      </c>
    </row>
    <row r="754" spans="1:4" hidden="1" outlineLevel="1">
      <c r="A754" s="223"/>
      <c r="B754" s="216">
        <v>3</v>
      </c>
      <c r="D754" s="197">
        <f t="shared" si="16"/>
        <v>0</v>
      </c>
    </row>
    <row r="755" spans="1:4" hidden="1" outlineLevel="1">
      <c r="A755" s="223" t="s">
        <v>636</v>
      </c>
      <c r="B755" s="216">
        <v>3</v>
      </c>
      <c r="D755" s="197">
        <f t="shared" si="16"/>
        <v>0</v>
      </c>
    </row>
    <row r="756" spans="1:4" hidden="1" outlineLevel="1">
      <c r="A756" s="95" t="s">
        <v>637</v>
      </c>
      <c r="B756" s="96">
        <v>309</v>
      </c>
      <c r="D756" s="197">
        <f t="shared" si="16"/>
        <v>0</v>
      </c>
    </row>
    <row r="757" spans="1:4" hidden="1" outlineLevel="1">
      <c r="A757" s="223" t="s">
        <v>638</v>
      </c>
      <c r="B757" s="216">
        <v>80</v>
      </c>
      <c r="C757" s="197">
        <v>300.31</v>
      </c>
      <c r="D757" s="197">
        <f t="shared" si="16"/>
        <v>24024.799999999999</v>
      </c>
    </row>
    <row r="758" spans="1:4" hidden="1" outlineLevel="1">
      <c r="A758" s="223" t="s">
        <v>639</v>
      </c>
      <c r="B758" s="216">
        <v>85</v>
      </c>
      <c r="C758" s="197">
        <v>348.1</v>
      </c>
      <c r="D758" s="197">
        <f t="shared" si="16"/>
        <v>29588.500000000004</v>
      </c>
    </row>
    <row r="759" spans="1:4" hidden="1" outlineLevel="1">
      <c r="A759" s="223" t="s">
        <v>640</v>
      </c>
      <c r="B759" s="216">
        <v>55</v>
      </c>
      <c r="C759" s="197">
        <v>851.96</v>
      </c>
      <c r="D759" s="197">
        <f t="shared" si="16"/>
        <v>46857.8</v>
      </c>
    </row>
    <row r="760" spans="1:4" hidden="1" outlineLevel="1">
      <c r="A760" s="223" t="s">
        <v>641</v>
      </c>
      <c r="B760" s="216">
        <v>20</v>
      </c>
      <c r="C760" s="197">
        <v>107.97</v>
      </c>
      <c r="D760" s="197">
        <f t="shared" si="16"/>
        <v>2159.4</v>
      </c>
    </row>
    <row r="761" spans="1:4" hidden="1" outlineLevel="1">
      <c r="A761" s="223" t="s">
        <v>642</v>
      </c>
      <c r="B761" s="216">
        <v>20</v>
      </c>
      <c r="C761" s="197">
        <v>47.79</v>
      </c>
      <c r="D761" s="197">
        <f t="shared" si="16"/>
        <v>955.8</v>
      </c>
    </row>
    <row r="762" spans="1:4" hidden="1" outlineLevel="1">
      <c r="A762" s="223" t="s">
        <v>643</v>
      </c>
      <c r="B762" s="216">
        <v>12</v>
      </c>
      <c r="C762" s="197">
        <v>76.7</v>
      </c>
      <c r="D762" s="197">
        <f t="shared" si="16"/>
        <v>920.40000000000009</v>
      </c>
    </row>
    <row r="763" spans="1:4" hidden="1" outlineLevel="1">
      <c r="A763" s="223" t="s">
        <v>644</v>
      </c>
      <c r="B763" s="216">
        <v>22</v>
      </c>
      <c r="C763" s="197">
        <v>61.95</v>
      </c>
      <c r="D763" s="197">
        <f t="shared" si="16"/>
        <v>1362.9</v>
      </c>
    </row>
    <row r="764" spans="1:4" hidden="1" outlineLevel="1">
      <c r="A764" s="223" t="s">
        <v>645</v>
      </c>
      <c r="B764" s="216">
        <v>15</v>
      </c>
      <c r="C764" s="197">
        <v>716.26</v>
      </c>
      <c r="D764" s="197">
        <f t="shared" si="16"/>
        <v>10743.9</v>
      </c>
    </row>
    <row r="765" spans="1:4" hidden="1" outlineLevel="1">
      <c r="A765" s="95" t="s">
        <v>646</v>
      </c>
      <c r="B765" s="96">
        <v>48</v>
      </c>
      <c r="D765" s="197">
        <f t="shared" si="16"/>
        <v>0</v>
      </c>
    </row>
    <row r="766" spans="1:4" hidden="1" outlineLevel="1">
      <c r="A766" s="223" t="s">
        <v>647</v>
      </c>
      <c r="B766" s="216">
        <v>14</v>
      </c>
      <c r="C766" s="197">
        <v>1387.68</v>
      </c>
      <c r="D766" s="197">
        <f t="shared" si="16"/>
        <v>19427.52</v>
      </c>
    </row>
    <row r="767" spans="1:4" hidden="1" outlineLevel="1">
      <c r="A767" s="223" t="s">
        <v>648</v>
      </c>
      <c r="B767" s="216">
        <v>3</v>
      </c>
      <c r="C767" s="197">
        <v>1499.78</v>
      </c>
      <c r="D767" s="197">
        <f t="shared" si="16"/>
        <v>4499.34</v>
      </c>
    </row>
    <row r="768" spans="1:4" hidden="1" outlineLevel="1">
      <c r="A768" s="223" t="s">
        <v>649</v>
      </c>
      <c r="B768" s="216">
        <v>16</v>
      </c>
      <c r="C768" s="197">
        <v>1600</v>
      </c>
      <c r="D768" s="197">
        <f t="shared" si="16"/>
        <v>25600</v>
      </c>
    </row>
    <row r="769" spans="1:4" hidden="1" outlineLevel="1">
      <c r="A769" s="223" t="s">
        <v>650</v>
      </c>
      <c r="B769" s="216">
        <v>6</v>
      </c>
      <c r="C769" s="197">
        <v>3499.88</v>
      </c>
      <c r="D769" s="197">
        <f t="shared" si="16"/>
        <v>20999.279999999999</v>
      </c>
    </row>
    <row r="770" spans="1:4" hidden="1" outlineLevel="1">
      <c r="A770" s="223" t="s">
        <v>652</v>
      </c>
      <c r="B770" s="216">
        <v>2</v>
      </c>
      <c r="C770" s="197">
        <v>915</v>
      </c>
      <c r="D770" s="197">
        <f t="shared" si="16"/>
        <v>1830</v>
      </c>
    </row>
    <row r="771" spans="1:4" hidden="1" outlineLevel="1">
      <c r="A771" s="223" t="s">
        <v>1749</v>
      </c>
      <c r="B771" s="216">
        <v>1</v>
      </c>
      <c r="C771" s="197">
        <v>1325</v>
      </c>
      <c r="D771" s="197">
        <f t="shared" si="16"/>
        <v>1325</v>
      </c>
    </row>
    <row r="772" spans="1:4" hidden="1" outlineLevel="1">
      <c r="A772" s="223" t="s">
        <v>653</v>
      </c>
      <c r="B772" s="216">
        <v>2</v>
      </c>
      <c r="C772" s="197">
        <v>1295</v>
      </c>
      <c r="D772" s="197">
        <f t="shared" si="16"/>
        <v>2590</v>
      </c>
    </row>
    <row r="773" spans="1:4" hidden="1" outlineLevel="1">
      <c r="A773" s="223" t="s">
        <v>654</v>
      </c>
      <c r="B773" s="216">
        <v>1</v>
      </c>
      <c r="C773" s="197">
        <v>16248.6</v>
      </c>
      <c r="D773" s="197">
        <f t="shared" si="16"/>
        <v>16248.6</v>
      </c>
    </row>
    <row r="774" spans="1:4" hidden="1" outlineLevel="1">
      <c r="A774" s="223" t="s">
        <v>655</v>
      </c>
      <c r="B774" s="216">
        <v>3</v>
      </c>
      <c r="D774" s="197">
        <f t="shared" si="16"/>
        <v>0</v>
      </c>
    </row>
    <row r="775" spans="1:4" hidden="1" outlineLevel="1">
      <c r="A775" s="95" t="s">
        <v>656</v>
      </c>
      <c r="B775" s="96">
        <v>507</v>
      </c>
    </row>
    <row r="776" spans="1:4" hidden="1" outlineLevel="1">
      <c r="A776" s="223" t="s">
        <v>657</v>
      </c>
      <c r="B776" s="216">
        <v>10</v>
      </c>
      <c r="C776" s="197">
        <v>3.35</v>
      </c>
      <c r="D776" s="197">
        <f t="shared" si="16"/>
        <v>33.5</v>
      </c>
    </row>
    <row r="777" spans="1:4" hidden="1" outlineLevel="1">
      <c r="A777" s="223" t="s">
        <v>658</v>
      </c>
      <c r="B777" s="216">
        <v>8</v>
      </c>
      <c r="C777" s="197">
        <v>3.7</v>
      </c>
      <c r="D777" s="197">
        <f t="shared" si="16"/>
        <v>29.6</v>
      </c>
    </row>
    <row r="778" spans="1:4" hidden="1" outlineLevel="1">
      <c r="A778" s="223" t="s">
        <v>659</v>
      </c>
      <c r="B778" s="216">
        <v>8</v>
      </c>
      <c r="C778" s="197">
        <v>3.9</v>
      </c>
      <c r="D778" s="197">
        <f t="shared" si="16"/>
        <v>31.2</v>
      </c>
    </row>
    <row r="779" spans="1:4" hidden="1" outlineLevel="1">
      <c r="A779" s="223" t="s">
        <v>660</v>
      </c>
      <c r="B779" s="216">
        <v>19</v>
      </c>
      <c r="C779" s="197">
        <v>0.96</v>
      </c>
      <c r="D779" s="197">
        <f t="shared" si="16"/>
        <v>18.239999999999998</v>
      </c>
    </row>
    <row r="780" spans="1:4" hidden="1" outlineLevel="1">
      <c r="A780" s="223" t="s">
        <v>661</v>
      </c>
      <c r="B780" s="216">
        <v>10</v>
      </c>
      <c r="C780" s="197">
        <v>3.35</v>
      </c>
      <c r="D780" s="197">
        <f t="shared" si="16"/>
        <v>33.5</v>
      </c>
    </row>
    <row r="781" spans="1:4" hidden="1" outlineLevel="1">
      <c r="A781" s="223" t="s">
        <v>662</v>
      </c>
      <c r="B781" s="216">
        <v>9</v>
      </c>
      <c r="C781" s="197">
        <v>2.12</v>
      </c>
      <c r="D781" s="197">
        <f t="shared" si="16"/>
        <v>19.080000000000002</v>
      </c>
    </row>
    <row r="782" spans="1:4" hidden="1" outlineLevel="1">
      <c r="A782" s="223" t="s">
        <v>663</v>
      </c>
      <c r="B782" s="216">
        <v>10</v>
      </c>
      <c r="C782" s="197">
        <v>3.08</v>
      </c>
      <c r="D782" s="197">
        <f t="shared" si="16"/>
        <v>30.8</v>
      </c>
    </row>
    <row r="783" spans="1:4" hidden="1" outlineLevel="1">
      <c r="A783" s="223" t="s">
        <v>664</v>
      </c>
      <c r="B783" s="216">
        <v>20</v>
      </c>
      <c r="C783" s="197">
        <v>363.24</v>
      </c>
      <c r="D783" s="197">
        <f t="shared" si="16"/>
        <v>7264.8</v>
      </c>
    </row>
    <row r="784" spans="1:4" hidden="1" outlineLevel="1">
      <c r="A784" s="223" t="s">
        <v>665</v>
      </c>
      <c r="B784" s="216">
        <v>4</v>
      </c>
      <c r="C784" s="197">
        <v>4.0599999999999996</v>
      </c>
      <c r="D784" s="197">
        <f t="shared" si="16"/>
        <v>16.239999999999998</v>
      </c>
    </row>
    <row r="785" spans="1:4" hidden="1" outlineLevel="1">
      <c r="A785" s="223" t="s">
        <v>666</v>
      </c>
      <c r="B785" s="216">
        <v>6</v>
      </c>
      <c r="C785" s="197">
        <v>2.65</v>
      </c>
      <c r="D785" s="197">
        <f t="shared" si="16"/>
        <v>15.899999999999999</v>
      </c>
    </row>
    <row r="786" spans="1:4" hidden="1" outlineLevel="1">
      <c r="A786" s="223" t="s">
        <v>667</v>
      </c>
      <c r="B786" s="216">
        <v>10</v>
      </c>
      <c r="C786" s="197">
        <v>3.96</v>
      </c>
      <c r="D786" s="197">
        <f t="shared" si="16"/>
        <v>39.6</v>
      </c>
    </row>
    <row r="787" spans="1:4" hidden="1" outlineLevel="1">
      <c r="A787" s="223" t="s">
        <v>668</v>
      </c>
      <c r="B787" s="216">
        <v>8</v>
      </c>
      <c r="C787" s="197">
        <v>5.83</v>
      </c>
      <c r="D787" s="197">
        <f t="shared" si="16"/>
        <v>46.64</v>
      </c>
    </row>
    <row r="788" spans="1:4" hidden="1" outlineLevel="1">
      <c r="A788" s="223" t="s">
        <v>669</v>
      </c>
      <c r="B788" s="216">
        <v>10</v>
      </c>
      <c r="C788" s="197">
        <v>6.54</v>
      </c>
      <c r="D788" s="197">
        <f t="shared" si="16"/>
        <v>65.400000000000006</v>
      </c>
    </row>
    <row r="789" spans="1:4" hidden="1" outlineLevel="1">
      <c r="A789" s="223" t="s">
        <v>670</v>
      </c>
      <c r="B789" s="216">
        <v>92</v>
      </c>
      <c r="C789" s="197">
        <v>8.0399999999999991</v>
      </c>
      <c r="D789" s="197">
        <f t="shared" si="16"/>
        <v>739.68</v>
      </c>
    </row>
    <row r="790" spans="1:4" hidden="1" outlineLevel="1">
      <c r="A790" s="223" t="s">
        <v>671</v>
      </c>
      <c r="B790" s="216">
        <v>3</v>
      </c>
      <c r="C790" s="197">
        <v>53.32</v>
      </c>
      <c r="D790" s="197">
        <f t="shared" si="16"/>
        <v>159.96</v>
      </c>
    </row>
    <row r="791" spans="1:4" hidden="1" outlineLevel="1">
      <c r="A791" s="223" t="s">
        <v>672</v>
      </c>
      <c r="B791" s="216">
        <v>8</v>
      </c>
      <c r="C791" s="197">
        <v>8.3000000000000007</v>
      </c>
      <c r="D791" s="197">
        <f t="shared" si="16"/>
        <v>66.400000000000006</v>
      </c>
    </row>
    <row r="792" spans="1:4" hidden="1" outlineLevel="1">
      <c r="A792" s="223" t="s">
        <v>673</v>
      </c>
      <c r="B792" s="216">
        <v>29</v>
      </c>
      <c r="C792" s="197">
        <v>5</v>
      </c>
      <c r="D792" s="197">
        <f t="shared" si="16"/>
        <v>145</v>
      </c>
    </row>
    <row r="793" spans="1:4" hidden="1" outlineLevel="1">
      <c r="A793" s="223" t="s">
        <v>674</v>
      </c>
      <c r="B793" s="216">
        <v>2</v>
      </c>
      <c r="C793" s="197">
        <v>725</v>
      </c>
      <c r="D793" s="197">
        <f t="shared" si="16"/>
        <v>1450</v>
      </c>
    </row>
    <row r="794" spans="1:4" hidden="1" outlineLevel="1">
      <c r="A794" s="223" t="s">
        <v>675</v>
      </c>
      <c r="B794" s="216">
        <v>3</v>
      </c>
      <c r="C794" s="197">
        <v>589.48</v>
      </c>
      <c r="D794" s="197">
        <f t="shared" si="16"/>
        <v>1768.44</v>
      </c>
    </row>
    <row r="795" spans="1:4" hidden="1" outlineLevel="1">
      <c r="A795" s="223" t="s">
        <v>676</v>
      </c>
      <c r="B795" s="216">
        <v>6</v>
      </c>
      <c r="C795" s="197">
        <v>589.48</v>
      </c>
      <c r="D795" s="197">
        <f t="shared" si="16"/>
        <v>3536.88</v>
      </c>
    </row>
    <row r="796" spans="1:4" hidden="1" outlineLevel="1">
      <c r="A796" s="223" t="s">
        <v>677</v>
      </c>
      <c r="B796" s="216">
        <v>3</v>
      </c>
      <c r="C796" s="197">
        <v>589.48</v>
      </c>
      <c r="D796" s="197">
        <f t="shared" si="16"/>
        <v>1768.44</v>
      </c>
    </row>
    <row r="797" spans="1:4" hidden="1" outlineLevel="1">
      <c r="A797" s="223" t="s">
        <v>678</v>
      </c>
      <c r="B797" s="216">
        <v>6</v>
      </c>
      <c r="C797" s="197">
        <v>589.48</v>
      </c>
      <c r="D797" s="197">
        <f t="shared" si="16"/>
        <v>3536.88</v>
      </c>
    </row>
    <row r="798" spans="1:4" hidden="1" outlineLevel="1">
      <c r="A798" s="223" t="s">
        <v>679</v>
      </c>
      <c r="B798" s="216">
        <v>2</v>
      </c>
      <c r="C798" s="197">
        <v>7417.75</v>
      </c>
      <c r="D798" s="197">
        <f t="shared" si="16"/>
        <v>14835.5</v>
      </c>
    </row>
    <row r="799" spans="1:4" hidden="1" outlineLevel="1">
      <c r="A799" s="223" t="s">
        <v>1750</v>
      </c>
      <c r="B799" s="216">
        <v>2</v>
      </c>
      <c r="C799" s="197">
        <v>21413.14</v>
      </c>
      <c r="D799" s="197">
        <f t="shared" si="16"/>
        <v>42826.28</v>
      </c>
    </row>
    <row r="800" spans="1:4" hidden="1" outlineLevel="1">
      <c r="A800" s="223" t="s">
        <v>681</v>
      </c>
      <c r="B800" s="216">
        <v>3</v>
      </c>
      <c r="C800" s="197">
        <v>822.85</v>
      </c>
      <c r="D800" s="197">
        <f t="shared" si="16"/>
        <v>2468.5500000000002</v>
      </c>
    </row>
    <row r="801" spans="1:4" hidden="1" outlineLevel="1">
      <c r="A801" s="223" t="s">
        <v>682</v>
      </c>
      <c r="B801" s="216">
        <v>3</v>
      </c>
      <c r="C801" s="197">
        <v>948.1</v>
      </c>
      <c r="D801" s="197">
        <f t="shared" si="16"/>
        <v>2844.3</v>
      </c>
    </row>
    <row r="802" spans="1:4" hidden="1" outlineLevel="1">
      <c r="A802" s="223" t="s">
        <v>683</v>
      </c>
      <c r="B802" s="216">
        <v>15</v>
      </c>
      <c r="C802" s="197">
        <v>1198.18</v>
      </c>
      <c r="D802" s="197">
        <f t="shared" si="16"/>
        <v>17972.7</v>
      </c>
    </row>
    <row r="803" spans="1:4" hidden="1" outlineLevel="1">
      <c r="A803" s="223" t="s">
        <v>1751</v>
      </c>
      <c r="B803" s="216">
        <v>3</v>
      </c>
      <c r="C803" s="197">
        <v>707.64</v>
      </c>
      <c r="D803" s="197">
        <f t="shared" si="16"/>
        <v>2122.92</v>
      </c>
    </row>
    <row r="804" spans="1:4" hidden="1" outlineLevel="1">
      <c r="A804" s="223" t="s">
        <v>684</v>
      </c>
      <c r="B804" s="216">
        <v>3</v>
      </c>
      <c r="C804" s="197">
        <v>589.48</v>
      </c>
      <c r="D804" s="197">
        <f t="shared" si="16"/>
        <v>1768.44</v>
      </c>
    </row>
    <row r="805" spans="1:4" hidden="1" outlineLevel="1">
      <c r="A805" s="223" t="s">
        <v>685</v>
      </c>
      <c r="B805" s="216">
        <v>6</v>
      </c>
      <c r="C805" s="197">
        <v>619.07000000000005</v>
      </c>
      <c r="D805" s="197">
        <f t="shared" si="16"/>
        <v>3714.42</v>
      </c>
    </row>
    <row r="806" spans="1:4" hidden="1" outlineLevel="1">
      <c r="A806" s="223" t="s">
        <v>686</v>
      </c>
      <c r="B806" s="216">
        <v>20</v>
      </c>
      <c r="C806" s="197">
        <v>147.71</v>
      </c>
      <c r="D806" s="197">
        <f t="shared" ref="D806:D869" si="17">B806*C806</f>
        <v>2954.2000000000003</v>
      </c>
    </row>
    <row r="807" spans="1:4" hidden="1" outlineLevel="1">
      <c r="A807" s="223" t="s">
        <v>687</v>
      </c>
      <c r="B807" s="216">
        <v>18</v>
      </c>
      <c r="C807" s="197">
        <v>136.78</v>
      </c>
      <c r="D807" s="197">
        <f t="shared" si="17"/>
        <v>2462.04</v>
      </c>
    </row>
    <row r="808" spans="1:4" hidden="1" outlineLevel="1">
      <c r="A808" s="223" t="s">
        <v>688</v>
      </c>
      <c r="B808" s="233">
        <v>23</v>
      </c>
      <c r="C808" s="227">
        <v>659</v>
      </c>
      <c r="D808" s="197">
        <f t="shared" si="17"/>
        <v>15157</v>
      </c>
    </row>
    <row r="809" spans="1:4" hidden="1" outlineLevel="1">
      <c r="A809" s="223" t="s">
        <v>689</v>
      </c>
      <c r="B809" s="216">
        <v>3</v>
      </c>
      <c r="C809" s="197">
        <v>256.23</v>
      </c>
      <c r="D809" s="197">
        <f t="shared" si="17"/>
        <v>768.69</v>
      </c>
    </row>
    <row r="810" spans="1:4" hidden="1" outlineLevel="1">
      <c r="A810" s="223" t="s">
        <v>690</v>
      </c>
      <c r="B810" s="216">
        <v>6</v>
      </c>
      <c r="C810" s="197">
        <v>261.13</v>
      </c>
      <c r="D810" s="197">
        <f t="shared" si="17"/>
        <v>1566.78</v>
      </c>
    </row>
    <row r="811" spans="1:4" hidden="1" outlineLevel="1">
      <c r="A811" s="223" t="s">
        <v>691</v>
      </c>
      <c r="B811" s="216">
        <v>45</v>
      </c>
      <c r="C811" s="197">
        <v>153.26</v>
      </c>
      <c r="D811" s="197">
        <f t="shared" si="17"/>
        <v>6896.7</v>
      </c>
    </row>
    <row r="812" spans="1:4" hidden="1" outlineLevel="1">
      <c r="A812" s="223" t="s">
        <v>692</v>
      </c>
      <c r="B812" s="216">
        <v>15</v>
      </c>
      <c r="C812" s="197">
        <v>99.6</v>
      </c>
      <c r="D812" s="197">
        <f t="shared" si="17"/>
        <v>1494</v>
      </c>
    </row>
    <row r="813" spans="1:4" hidden="1" outlineLevel="1">
      <c r="A813" s="223" t="s">
        <v>693</v>
      </c>
      <c r="B813" s="216">
        <v>19</v>
      </c>
      <c r="C813" s="197">
        <v>147.71</v>
      </c>
      <c r="D813" s="197">
        <f t="shared" si="17"/>
        <v>2806.4900000000002</v>
      </c>
    </row>
    <row r="814" spans="1:4" hidden="1" outlineLevel="1">
      <c r="A814" s="223" t="s">
        <v>694</v>
      </c>
      <c r="B814" s="216">
        <v>3</v>
      </c>
      <c r="C814" s="197">
        <v>589.48</v>
      </c>
      <c r="D814" s="197">
        <f t="shared" si="17"/>
        <v>1768.44</v>
      </c>
    </row>
    <row r="815" spans="1:4" hidden="1" outlineLevel="1">
      <c r="A815" s="223" t="s">
        <v>695</v>
      </c>
      <c r="B815" s="216">
        <v>3</v>
      </c>
      <c r="C815" s="197">
        <v>589.48</v>
      </c>
      <c r="D815" s="197">
        <f t="shared" si="17"/>
        <v>1768.44</v>
      </c>
    </row>
    <row r="816" spans="1:4" hidden="1" outlineLevel="1">
      <c r="A816" s="223" t="s">
        <v>1752</v>
      </c>
      <c r="B816" s="216">
        <v>3</v>
      </c>
      <c r="C816" s="197">
        <v>312.5</v>
      </c>
      <c r="D816" s="197">
        <f t="shared" si="17"/>
        <v>937.5</v>
      </c>
    </row>
    <row r="817" spans="1:4" hidden="1" outlineLevel="1">
      <c r="A817" s="223" t="s">
        <v>696</v>
      </c>
      <c r="B817" s="216">
        <v>5</v>
      </c>
      <c r="C817" s="197">
        <v>200.69</v>
      </c>
      <c r="D817" s="197">
        <f t="shared" si="17"/>
        <v>1003.45</v>
      </c>
    </row>
    <row r="818" spans="1:4" hidden="1" outlineLevel="1">
      <c r="A818" s="223" t="s">
        <v>697</v>
      </c>
      <c r="B818" s="63">
        <v>20</v>
      </c>
      <c r="C818" s="227">
        <v>178.56</v>
      </c>
      <c r="D818" s="197">
        <f t="shared" si="17"/>
        <v>3571.2</v>
      </c>
    </row>
    <row r="819" spans="1:4" hidden="1" outlineLevel="1">
      <c r="A819" s="223" t="s">
        <v>698</v>
      </c>
      <c r="B819" s="216">
        <v>3</v>
      </c>
      <c r="C819" s="197">
        <v>1643.83</v>
      </c>
      <c r="D819" s="197">
        <f t="shared" si="17"/>
        <v>4931.49</v>
      </c>
    </row>
    <row r="820" spans="1:4" hidden="1" outlineLevel="1">
      <c r="A820" s="95" t="s">
        <v>699</v>
      </c>
      <c r="B820" s="96">
        <v>3</v>
      </c>
      <c r="D820" s="197">
        <f t="shared" si="17"/>
        <v>0</v>
      </c>
    </row>
    <row r="821" spans="1:4" hidden="1" outlineLevel="1">
      <c r="A821" s="223" t="s">
        <v>700</v>
      </c>
      <c r="B821" s="216">
        <v>2</v>
      </c>
      <c r="C821" s="231">
        <v>4398.576</v>
      </c>
      <c r="D821" s="197">
        <f t="shared" si="17"/>
        <v>8797.152</v>
      </c>
    </row>
    <row r="822" spans="1:4" hidden="1" outlineLevel="1">
      <c r="A822" s="223" t="s">
        <v>701</v>
      </c>
      <c r="B822" s="216">
        <v>1</v>
      </c>
      <c r="C822" s="231">
        <v>4398.576</v>
      </c>
      <c r="D822" s="197">
        <f t="shared" si="17"/>
        <v>4398.576</v>
      </c>
    </row>
    <row r="823" spans="1:4" hidden="1" outlineLevel="1">
      <c r="A823" s="95" t="s">
        <v>702</v>
      </c>
      <c r="B823" s="96">
        <v>82</v>
      </c>
      <c r="D823" s="197">
        <f t="shared" si="17"/>
        <v>0</v>
      </c>
    </row>
    <row r="824" spans="1:4" hidden="1" outlineLevel="1">
      <c r="A824" s="223" t="s">
        <v>1753</v>
      </c>
      <c r="B824" s="216">
        <v>3</v>
      </c>
      <c r="C824" s="197">
        <v>5263.59</v>
      </c>
      <c r="D824" s="197">
        <f t="shared" si="17"/>
        <v>15790.77</v>
      </c>
    </row>
    <row r="825" spans="1:4" hidden="1" outlineLevel="1">
      <c r="A825" s="223" t="s">
        <v>703</v>
      </c>
      <c r="B825" s="216">
        <v>10</v>
      </c>
      <c r="C825" s="197">
        <v>2440.1</v>
      </c>
      <c r="D825" s="197">
        <f t="shared" si="17"/>
        <v>24401</v>
      </c>
    </row>
    <row r="826" spans="1:4" hidden="1" outlineLevel="1">
      <c r="A826" s="223" t="s">
        <v>704</v>
      </c>
      <c r="B826" s="216">
        <v>8</v>
      </c>
      <c r="C826" s="197">
        <v>601.97</v>
      </c>
      <c r="D826" s="197">
        <f t="shared" si="17"/>
        <v>4815.76</v>
      </c>
    </row>
    <row r="827" spans="1:4" hidden="1" outlineLevel="1">
      <c r="A827" s="223" t="s">
        <v>705</v>
      </c>
      <c r="B827" s="216">
        <v>18</v>
      </c>
      <c r="C827" s="225">
        <v>5334.3</v>
      </c>
      <c r="D827" s="197">
        <f t="shared" si="17"/>
        <v>96017.400000000009</v>
      </c>
    </row>
    <row r="828" spans="1:4" hidden="1" outlineLevel="1">
      <c r="A828" s="223" t="s">
        <v>706</v>
      </c>
      <c r="B828" s="216">
        <v>7</v>
      </c>
      <c r="C828" s="225">
        <v>5104.72</v>
      </c>
      <c r="D828" s="197">
        <f t="shared" si="17"/>
        <v>35733.040000000001</v>
      </c>
    </row>
    <row r="829" spans="1:4" hidden="1" outlineLevel="1">
      <c r="A829" s="223" t="s">
        <v>707</v>
      </c>
      <c r="B829" s="216">
        <v>6</v>
      </c>
      <c r="C829" s="197">
        <v>5276.82</v>
      </c>
      <c r="D829" s="197">
        <f t="shared" si="17"/>
        <v>31660.92</v>
      </c>
    </row>
    <row r="830" spans="1:4" hidden="1" outlineLevel="1">
      <c r="A830" s="223" t="s">
        <v>708</v>
      </c>
      <c r="B830" s="216">
        <v>20</v>
      </c>
      <c r="C830" s="225">
        <v>550.08000000000004</v>
      </c>
      <c r="D830" s="197">
        <f t="shared" si="17"/>
        <v>11001.6</v>
      </c>
    </row>
    <row r="831" spans="1:4" hidden="1" outlineLevel="1">
      <c r="A831" s="223" t="s">
        <v>709</v>
      </c>
      <c r="B831" s="216">
        <v>10</v>
      </c>
      <c r="C831" s="197">
        <v>1057.4100000000001</v>
      </c>
      <c r="D831" s="197">
        <f t="shared" si="17"/>
        <v>10574.1</v>
      </c>
    </row>
    <row r="832" spans="1:4" hidden="1" outlineLevel="1">
      <c r="A832" s="95" t="s">
        <v>710</v>
      </c>
      <c r="B832" s="96">
        <v>4</v>
      </c>
      <c r="D832" s="197">
        <f t="shared" si="17"/>
        <v>0</v>
      </c>
    </row>
    <row r="833" spans="1:4" hidden="1" outlineLevel="1">
      <c r="A833" s="223" t="s">
        <v>711</v>
      </c>
      <c r="B833" s="216">
        <v>4</v>
      </c>
      <c r="C833" s="197">
        <v>7671.11</v>
      </c>
      <c r="D833" s="197">
        <f t="shared" si="17"/>
        <v>30684.44</v>
      </c>
    </row>
    <row r="834" spans="1:4" hidden="1" outlineLevel="1">
      <c r="A834" s="95" t="s">
        <v>712</v>
      </c>
      <c r="B834" s="96">
        <v>253</v>
      </c>
    </row>
    <row r="835" spans="1:4" hidden="1" outlineLevel="1">
      <c r="A835" s="223" t="s">
        <v>713</v>
      </c>
      <c r="B835" s="216">
        <v>4</v>
      </c>
      <c r="D835" s="197">
        <f t="shared" si="17"/>
        <v>0</v>
      </c>
    </row>
    <row r="836" spans="1:4" hidden="1" outlineLevel="1">
      <c r="A836" s="223" t="s">
        <v>714</v>
      </c>
      <c r="B836" s="216">
        <v>4</v>
      </c>
      <c r="D836" s="197">
        <f t="shared" si="17"/>
        <v>0</v>
      </c>
    </row>
    <row r="837" spans="1:4" hidden="1" outlineLevel="1">
      <c r="A837" s="223" t="s">
        <v>715</v>
      </c>
      <c r="B837" s="216">
        <v>9</v>
      </c>
      <c r="C837" s="197">
        <v>98.53</v>
      </c>
      <c r="D837" s="197">
        <f t="shared" si="17"/>
        <v>886.77</v>
      </c>
    </row>
    <row r="838" spans="1:4" hidden="1" outlineLevel="1">
      <c r="A838" s="223" t="s">
        <v>716</v>
      </c>
      <c r="B838" s="216">
        <v>7</v>
      </c>
      <c r="D838" s="197">
        <f t="shared" si="17"/>
        <v>0</v>
      </c>
    </row>
    <row r="839" spans="1:4" hidden="1" outlineLevel="1">
      <c r="A839" s="223" t="s">
        <v>717</v>
      </c>
      <c r="B839" s="216">
        <v>3</v>
      </c>
      <c r="C839" s="197">
        <v>143.37</v>
      </c>
      <c r="D839" s="197">
        <f t="shared" si="17"/>
        <v>430.11</v>
      </c>
    </row>
    <row r="840" spans="1:4" hidden="1" outlineLevel="1">
      <c r="A840" s="223" t="s">
        <v>718</v>
      </c>
      <c r="B840" s="216">
        <v>6</v>
      </c>
      <c r="C840" s="197">
        <v>146.91</v>
      </c>
      <c r="D840" s="197">
        <f t="shared" si="17"/>
        <v>881.46</v>
      </c>
    </row>
    <row r="841" spans="1:4" hidden="1" outlineLevel="1">
      <c r="A841" s="223" t="s">
        <v>719</v>
      </c>
      <c r="B841" s="216">
        <v>15</v>
      </c>
      <c r="C841" s="197">
        <v>84.37</v>
      </c>
      <c r="D841" s="197">
        <f t="shared" si="17"/>
        <v>1265.5500000000002</v>
      </c>
    </row>
    <row r="842" spans="1:4" hidden="1" outlineLevel="1">
      <c r="A842" s="223" t="s">
        <v>720</v>
      </c>
      <c r="B842" s="216">
        <v>17</v>
      </c>
      <c r="C842" s="197">
        <v>67.260000000000005</v>
      </c>
      <c r="D842" s="197">
        <f t="shared" si="17"/>
        <v>1143.42</v>
      </c>
    </row>
    <row r="843" spans="1:4" hidden="1" outlineLevel="1">
      <c r="A843" s="223" t="s">
        <v>721</v>
      </c>
      <c r="B843" s="216">
        <v>14</v>
      </c>
      <c r="C843" s="197">
        <v>107.38</v>
      </c>
      <c r="D843" s="197">
        <f t="shared" si="17"/>
        <v>1503.32</v>
      </c>
    </row>
    <row r="844" spans="1:4" hidden="1" outlineLevel="1">
      <c r="A844" s="223" t="s">
        <v>722</v>
      </c>
      <c r="B844" s="216">
        <v>23</v>
      </c>
      <c r="D844" s="197">
        <f t="shared" si="17"/>
        <v>0</v>
      </c>
    </row>
    <row r="845" spans="1:4" hidden="1" outlineLevel="1">
      <c r="A845" s="223" t="s">
        <v>723</v>
      </c>
      <c r="B845" s="234">
        <v>23</v>
      </c>
      <c r="C845" s="225">
        <v>183.98</v>
      </c>
      <c r="D845" s="197">
        <f t="shared" si="17"/>
        <v>4231.54</v>
      </c>
    </row>
    <row r="846" spans="1:4" hidden="1" outlineLevel="1">
      <c r="A846" s="223" t="s">
        <v>724</v>
      </c>
      <c r="B846" s="216">
        <v>5</v>
      </c>
      <c r="D846" s="197">
        <f t="shared" si="17"/>
        <v>0</v>
      </c>
    </row>
    <row r="847" spans="1:4" hidden="1" outlineLevel="1">
      <c r="A847" s="223" t="s">
        <v>725</v>
      </c>
      <c r="B847" s="216">
        <v>10</v>
      </c>
      <c r="C847" s="197">
        <v>94.99</v>
      </c>
      <c r="D847" s="197">
        <f t="shared" si="17"/>
        <v>949.9</v>
      </c>
    </row>
    <row r="848" spans="1:4" hidden="1" outlineLevel="1">
      <c r="A848" s="223" t="s">
        <v>726</v>
      </c>
      <c r="B848" s="216">
        <v>6</v>
      </c>
      <c r="C848" s="197">
        <v>125.67</v>
      </c>
      <c r="D848" s="197">
        <f t="shared" si="17"/>
        <v>754.02</v>
      </c>
    </row>
    <row r="849" spans="1:4" hidden="1" outlineLevel="1">
      <c r="A849" s="223" t="s">
        <v>727</v>
      </c>
      <c r="B849" s="216">
        <v>17</v>
      </c>
      <c r="C849" s="197">
        <v>130.84</v>
      </c>
      <c r="D849" s="197">
        <f t="shared" si="17"/>
        <v>2224.2800000000002</v>
      </c>
    </row>
    <row r="850" spans="1:4" hidden="1" outlineLevel="1">
      <c r="A850" s="223" t="s">
        <v>728</v>
      </c>
      <c r="B850" s="216">
        <v>14</v>
      </c>
      <c r="C850" s="197">
        <v>341.02</v>
      </c>
      <c r="D850" s="197">
        <f t="shared" si="17"/>
        <v>4774.28</v>
      </c>
    </row>
    <row r="851" spans="1:4" hidden="1" outlineLevel="1">
      <c r="A851" s="223" t="s">
        <v>729</v>
      </c>
      <c r="B851" s="216">
        <v>5</v>
      </c>
      <c r="D851" s="197">
        <f t="shared" si="17"/>
        <v>0</v>
      </c>
    </row>
    <row r="852" spans="1:4" hidden="1" outlineLevel="1">
      <c r="A852" s="223" t="s">
        <v>730</v>
      </c>
      <c r="B852" s="216">
        <v>10</v>
      </c>
      <c r="C852" s="197">
        <v>122.13</v>
      </c>
      <c r="D852" s="197">
        <f t="shared" si="17"/>
        <v>1221.3</v>
      </c>
    </row>
    <row r="853" spans="1:4" hidden="1" outlineLevel="1">
      <c r="A853" s="223" t="s">
        <v>731</v>
      </c>
      <c r="B853" s="216">
        <v>8</v>
      </c>
      <c r="C853" s="197">
        <v>142.78</v>
      </c>
      <c r="D853" s="197">
        <f t="shared" si="17"/>
        <v>1142.24</v>
      </c>
    </row>
    <row r="854" spans="1:4" hidden="1" outlineLevel="1">
      <c r="A854" s="223" t="s">
        <v>732</v>
      </c>
      <c r="B854" s="216">
        <v>16</v>
      </c>
      <c r="C854" s="197">
        <v>224.79</v>
      </c>
      <c r="D854" s="197">
        <f t="shared" si="17"/>
        <v>3596.64</v>
      </c>
    </row>
    <row r="855" spans="1:4" hidden="1" outlineLevel="1">
      <c r="A855" s="223" t="s">
        <v>733</v>
      </c>
      <c r="B855" s="216">
        <v>15</v>
      </c>
      <c r="C855" s="197">
        <v>218.3</v>
      </c>
      <c r="D855" s="197">
        <f t="shared" si="17"/>
        <v>3274.5</v>
      </c>
    </row>
    <row r="856" spans="1:4" hidden="1" outlineLevel="1">
      <c r="A856" s="223" t="s">
        <v>734</v>
      </c>
      <c r="B856" s="216">
        <v>2</v>
      </c>
      <c r="D856" s="197">
        <f t="shared" si="17"/>
        <v>0</v>
      </c>
    </row>
    <row r="857" spans="1:4" hidden="1" outlineLevel="1">
      <c r="A857" s="223" t="s">
        <v>735</v>
      </c>
      <c r="B857" s="216">
        <v>1</v>
      </c>
      <c r="D857" s="197">
        <f t="shared" si="17"/>
        <v>0</v>
      </c>
    </row>
    <row r="858" spans="1:4" hidden="1" outlineLevel="1">
      <c r="A858" s="223" t="s">
        <v>736</v>
      </c>
      <c r="B858" s="216">
        <v>1</v>
      </c>
      <c r="D858" s="197">
        <f t="shared" si="17"/>
        <v>0</v>
      </c>
    </row>
    <row r="859" spans="1:4" hidden="1" outlineLevel="1">
      <c r="A859" s="223" t="s">
        <v>737</v>
      </c>
      <c r="B859" s="216">
        <v>3</v>
      </c>
      <c r="D859" s="197">
        <f t="shared" si="17"/>
        <v>0</v>
      </c>
    </row>
    <row r="860" spans="1:4" hidden="1" outlineLevel="1">
      <c r="A860" s="223" t="s">
        <v>738</v>
      </c>
      <c r="B860" s="216">
        <v>1</v>
      </c>
      <c r="C860" s="197">
        <v>418.9</v>
      </c>
      <c r="D860" s="197">
        <f t="shared" si="17"/>
        <v>418.9</v>
      </c>
    </row>
    <row r="861" spans="1:4" hidden="1" outlineLevel="1">
      <c r="A861" s="223" t="s">
        <v>739</v>
      </c>
      <c r="B861" s="216">
        <v>1</v>
      </c>
      <c r="D861" s="197">
        <f t="shared" si="17"/>
        <v>0</v>
      </c>
    </row>
    <row r="862" spans="1:4" hidden="1" outlineLevel="1">
      <c r="A862" s="223" t="s">
        <v>740</v>
      </c>
      <c r="B862" s="216">
        <v>9</v>
      </c>
      <c r="C862" s="197">
        <v>127.44</v>
      </c>
      <c r="D862" s="197">
        <f t="shared" si="17"/>
        <v>1146.96</v>
      </c>
    </row>
    <row r="863" spans="1:4" hidden="1" outlineLevel="1">
      <c r="A863" s="223" t="s">
        <v>741</v>
      </c>
      <c r="B863" s="216">
        <v>4</v>
      </c>
      <c r="C863" s="197">
        <v>134.52000000000001</v>
      </c>
      <c r="D863" s="197">
        <f t="shared" si="17"/>
        <v>538.08000000000004</v>
      </c>
    </row>
    <row r="864" spans="1:4" hidden="1" outlineLevel="1">
      <c r="A864" s="95" t="s">
        <v>742</v>
      </c>
      <c r="B864" s="96">
        <v>2</v>
      </c>
      <c r="D864" s="197">
        <f t="shared" si="17"/>
        <v>0</v>
      </c>
    </row>
    <row r="865" spans="1:4" hidden="1" outlineLevel="1">
      <c r="A865" s="223" t="s">
        <v>743</v>
      </c>
      <c r="B865" s="216">
        <v>2</v>
      </c>
      <c r="C865" s="197">
        <v>4800</v>
      </c>
      <c r="D865" s="197">
        <f t="shared" si="17"/>
        <v>9600</v>
      </c>
    </row>
    <row r="866" spans="1:4" hidden="1" outlineLevel="1">
      <c r="A866" s="95" t="s">
        <v>744</v>
      </c>
      <c r="B866" s="96">
        <v>10</v>
      </c>
      <c r="C866" s="197">
        <v>48.03</v>
      </c>
      <c r="D866" s="197">
        <f t="shared" si="17"/>
        <v>480.3</v>
      </c>
    </row>
    <row r="867" spans="1:4" hidden="1" outlineLevel="1">
      <c r="A867" s="95" t="s">
        <v>745</v>
      </c>
      <c r="B867" s="96">
        <v>7</v>
      </c>
      <c r="D867" s="197">
        <f t="shared" si="17"/>
        <v>0</v>
      </c>
    </row>
    <row r="868" spans="1:4" hidden="1" outlineLevel="1">
      <c r="A868" s="223" t="s">
        <v>746</v>
      </c>
      <c r="B868" s="216">
        <v>5</v>
      </c>
      <c r="C868" s="197">
        <v>750</v>
      </c>
      <c r="D868" s="197">
        <f t="shared" si="17"/>
        <v>3750</v>
      </c>
    </row>
    <row r="869" spans="1:4" hidden="1" outlineLevel="1">
      <c r="A869" s="223" t="s">
        <v>1754</v>
      </c>
      <c r="B869" s="216">
        <v>1</v>
      </c>
      <c r="C869" s="197">
        <v>2300</v>
      </c>
      <c r="D869" s="197">
        <f t="shared" si="17"/>
        <v>2300</v>
      </c>
    </row>
    <row r="870" spans="1:4" hidden="1" outlineLevel="1">
      <c r="A870" s="223" t="s">
        <v>747</v>
      </c>
      <c r="B870" s="216">
        <v>1</v>
      </c>
      <c r="C870" s="197">
        <v>5200</v>
      </c>
      <c r="D870" s="197">
        <f t="shared" ref="D870:D877" si="18">B870*C870</f>
        <v>5200</v>
      </c>
    </row>
    <row r="871" spans="1:4" hidden="1" outlineLevel="1">
      <c r="A871" s="95" t="s">
        <v>748</v>
      </c>
      <c r="B871" s="96">
        <v>1</v>
      </c>
      <c r="D871" s="197">
        <f t="shared" si="18"/>
        <v>0</v>
      </c>
    </row>
    <row r="872" spans="1:4" hidden="1" outlineLevel="1">
      <c r="A872" s="223" t="s">
        <v>749</v>
      </c>
      <c r="B872" s="216">
        <v>1</v>
      </c>
      <c r="D872" s="197">
        <f t="shared" si="18"/>
        <v>0</v>
      </c>
    </row>
    <row r="873" spans="1:4" hidden="1" outlineLevel="1">
      <c r="A873" s="95" t="s">
        <v>750</v>
      </c>
      <c r="B873" s="96">
        <v>1</v>
      </c>
      <c r="C873" s="197">
        <v>3540</v>
      </c>
      <c r="D873" s="197">
        <f t="shared" si="18"/>
        <v>3540</v>
      </c>
    </row>
    <row r="874" spans="1:4" hidden="1" outlineLevel="1">
      <c r="A874" s="95" t="s">
        <v>751</v>
      </c>
      <c r="B874" s="96">
        <v>15</v>
      </c>
      <c r="C874" s="197">
        <v>416</v>
      </c>
      <c r="D874" s="197">
        <f t="shared" si="18"/>
        <v>6240</v>
      </c>
    </row>
    <row r="875" spans="1:4" hidden="1" outlineLevel="1">
      <c r="A875" s="95" t="s">
        <v>752</v>
      </c>
      <c r="B875" s="96">
        <v>5</v>
      </c>
      <c r="D875" s="197">
        <f t="shared" si="18"/>
        <v>0</v>
      </c>
    </row>
    <row r="876" spans="1:4" hidden="1" outlineLevel="1">
      <c r="A876" s="235">
        <v>2</v>
      </c>
      <c r="B876" s="216">
        <v>5</v>
      </c>
      <c r="C876" s="59">
        <v>700</v>
      </c>
      <c r="D876" s="197">
        <f t="shared" si="18"/>
        <v>3500</v>
      </c>
    </row>
    <row r="877" spans="1:4" hidden="1" outlineLevel="1">
      <c r="A877" s="95" t="s">
        <v>753</v>
      </c>
      <c r="B877" s="96">
        <v>7</v>
      </c>
      <c r="D877" s="197">
        <f t="shared" si="18"/>
        <v>0</v>
      </c>
    </row>
    <row r="878" spans="1:4" hidden="1" outlineLevel="1">
      <c r="A878" s="223" t="s">
        <v>754</v>
      </c>
      <c r="B878" s="216">
        <v>3</v>
      </c>
      <c r="C878" s="197">
        <v>491.91</v>
      </c>
      <c r="D878" s="197">
        <f t="shared" ref="D878:D888" si="19">B878*C878</f>
        <v>1475.73</v>
      </c>
    </row>
    <row r="879" spans="1:4" hidden="1" outlineLevel="1">
      <c r="A879" s="223" t="s">
        <v>755</v>
      </c>
      <c r="B879" s="216">
        <v>4</v>
      </c>
      <c r="C879" s="197">
        <v>305</v>
      </c>
      <c r="D879" s="197">
        <f t="shared" si="19"/>
        <v>1220</v>
      </c>
    </row>
    <row r="880" spans="1:4" hidden="1" outlineLevel="1">
      <c r="A880" s="95" t="s">
        <v>756</v>
      </c>
      <c r="B880" s="96">
        <v>20</v>
      </c>
      <c r="C880" s="197">
        <v>447.37</v>
      </c>
      <c r="D880" s="197">
        <f t="shared" si="19"/>
        <v>8947.4</v>
      </c>
    </row>
    <row r="881" spans="1:5" hidden="1" outlineLevel="1">
      <c r="A881" s="95" t="s">
        <v>757</v>
      </c>
      <c r="B881" s="96">
        <v>16</v>
      </c>
      <c r="D881" s="197">
        <f t="shared" si="19"/>
        <v>0</v>
      </c>
    </row>
    <row r="882" spans="1:5" hidden="1" outlineLevel="1">
      <c r="A882" s="223" t="s">
        <v>758</v>
      </c>
      <c r="B882" s="216">
        <v>4</v>
      </c>
      <c r="C882" s="197">
        <v>84.96</v>
      </c>
      <c r="D882" s="197">
        <f t="shared" si="19"/>
        <v>339.84</v>
      </c>
    </row>
    <row r="883" spans="1:5" hidden="1" outlineLevel="1">
      <c r="A883" s="223" t="s">
        <v>759</v>
      </c>
      <c r="B883" s="216">
        <v>2</v>
      </c>
      <c r="C883" s="197">
        <v>97.35</v>
      </c>
      <c r="D883" s="197">
        <f t="shared" si="19"/>
        <v>194.7</v>
      </c>
    </row>
    <row r="884" spans="1:5" hidden="1" outlineLevel="1">
      <c r="A884" s="223" t="s">
        <v>760</v>
      </c>
      <c r="B884" s="216">
        <v>2</v>
      </c>
      <c r="C884" s="197">
        <v>97.35</v>
      </c>
      <c r="D884" s="197">
        <f t="shared" si="19"/>
        <v>194.7</v>
      </c>
    </row>
    <row r="885" spans="1:5" hidden="1" outlineLevel="1">
      <c r="A885" s="223" t="s">
        <v>761</v>
      </c>
      <c r="B885" s="216">
        <v>4</v>
      </c>
      <c r="C885" s="197">
        <v>1000</v>
      </c>
      <c r="D885" s="197">
        <f t="shared" si="19"/>
        <v>4000</v>
      </c>
    </row>
    <row r="886" spans="1:5" hidden="1" outlineLevel="1">
      <c r="A886" s="223" t="s">
        <v>762</v>
      </c>
      <c r="B886" s="216">
        <v>4</v>
      </c>
      <c r="C886" s="197">
        <v>1000</v>
      </c>
      <c r="D886" s="197">
        <f t="shared" si="19"/>
        <v>4000</v>
      </c>
    </row>
    <row r="887" spans="1:5" hidden="1" outlineLevel="1">
      <c r="A887" s="95" t="s">
        <v>1755</v>
      </c>
      <c r="B887" s="96">
        <v>1</v>
      </c>
      <c r="D887" s="197">
        <f t="shared" si="19"/>
        <v>0</v>
      </c>
    </row>
    <row r="888" spans="1:5" hidden="1" outlineLevel="1">
      <c r="A888" s="223" t="s">
        <v>1756</v>
      </c>
      <c r="B888" s="216">
        <v>1</v>
      </c>
      <c r="C888" s="197">
        <v>2028.42</v>
      </c>
      <c r="D888" s="197">
        <f t="shared" si="19"/>
        <v>2028.42</v>
      </c>
    </row>
    <row r="889" spans="1:5" ht="15" collapsed="1">
      <c r="A889" s="208" t="s">
        <v>763</v>
      </c>
      <c r="B889" s="23"/>
      <c r="C889" s="220"/>
      <c r="D889" s="209">
        <f>SUM(D422:D888)</f>
        <v>4761944.1160000023</v>
      </c>
    </row>
    <row r="891" spans="1:5" collapsed="1">
      <c r="A891" s="20" t="s">
        <v>764</v>
      </c>
      <c r="B891" s="45"/>
      <c r="C891" s="224"/>
      <c r="D891" s="224"/>
      <c r="E891" s="207"/>
    </row>
    <row r="892" spans="1:5" hidden="1" outlineLevel="1">
      <c r="A892" s="95" t="s">
        <v>765</v>
      </c>
      <c r="B892" s="226">
        <v>71900</v>
      </c>
    </row>
    <row r="893" spans="1:5" hidden="1" outlineLevel="1">
      <c r="A893" s="223" t="s">
        <v>766</v>
      </c>
      <c r="B893" s="218">
        <v>71900</v>
      </c>
      <c r="C893" s="197">
        <v>1.1000000000000001</v>
      </c>
      <c r="D893" s="197">
        <f>B893*C893</f>
        <v>79090</v>
      </c>
    </row>
    <row r="894" spans="1:5" hidden="1" outlineLevel="1">
      <c r="A894" s="95" t="s">
        <v>297</v>
      </c>
      <c r="B894" s="226">
        <v>25370</v>
      </c>
      <c r="D894" s="197">
        <f t="shared" ref="D894:D925" si="20">B894*C894</f>
        <v>0</v>
      </c>
    </row>
    <row r="895" spans="1:5" hidden="1" outlineLevel="1">
      <c r="A895" s="223" t="s">
        <v>299</v>
      </c>
      <c r="B895" s="218">
        <v>4000</v>
      </c>
      <c r="C895" s="197">
        <v>1.96</v>
      </c>
      <c r="D895" s="197">
        <f t="shared" si="20"/>
        <v>7840</v>
      </c>
    </row>
    <row r="896" spans="1:5" hidden="1" outlineLevel="1">
      <c r="A896" s="223" t="s">
        <v>767</v>
      </c>
      <c r="B896" s="218">
        <v>21370</v>
      </c>
      <c r="C896" s="197">
        <v>0.26</v>
      </c>
      <c r="D896" s="197">
        <f t="shared" si="20"/>
        <v>5556.2</v>
      </c>
    </row>
    <row r="897" spans="1:4" hidden="1" outlineLevel="1">
      <c r="A897" s="95" t="s">
        <v>166</v>
      </c>
      <c r="B897" s="96">
        <v>250</v>
      </c>
      <c r="C897" s="197">
        <v>2.9</v>
      </c>
      <c r="D897" s="197">
        <f t="shared" si="20"/>
        <v>725</v>
      </c>
    </row>
    <row r="898" spans="1:4" hidden="1" outlineLevel="1">
      <c r="A898" s="95" t="s">
        <v>303</v>
      </c>
      <c r="B898" s="96">
        <v>330</v>
      </c>
      <c r="D898" s="197">
        <f t="shared" si="20"/>
        <v>0</v>
      </c>
    </row>
    <row r="899" spans="1:4" hidden="1" outlineLevel="1">
      <c r="A899" s="223" t="s">
        <v>65</v>
      </c>
      <c r="B899" s="216">
        <v>330</v>
      </c>
      <c r="C899" s="197">
        <v>46</v>
      </c>
      <c r="D899" s="197">
        <f t="shared" si="20"/>
        <v>15180</v>
      </c>
    </row>
    <row r="900" spans="1:4" hidden="1" outlineLevel="1">
      <c r="A900" s="95" t="s">
        <v>1611</v>
      </c>
      <c r="B900" s="96">
        <v>10</v>
      </c>
      <c r="D900" s="197">
        <f t="shared" si="20"/>
        <v>0</v>
      </c>
    </row>
    <row r="901" spans="1:4" hidden="1" outlineLevel="1">
      <c r="A901" s="223" t="s">
        <v>1757</v>
      </c>
      <c r="B901" s="216">
        <v>10</v>
      </c>
      <c r="C901" s="197">
        <v>158.4</v>
      </c>
      <c r="D901" s="197">
        <f t="shared" si="20"/>
        <v>1584</v>
      </c>
    </row>
    <row r="902" spans="1:4" hidden="1" outlineLevel="1">
      <c r="A902" s="95" t="s">
        <v>305</v>
      </c>
      <c r="B902" s="226">
        <v>28810</v>
      </c>
      <c r="C902" s="197">
        <v>0.6</v>
      </c>
      <c r="D902" s="197">
        <f t="shared" si="20"/>
        <v>17286</v>
      </c>
    </row>
    <row r="903" spans="1:4" hidden="1" outlineLevel="1">
      <c r="A903" s="95" t="s">
        <v>306</v>
      </c>
      <c r="B903" s="226">
        <v>66078</v>
      </c>
      <c r="D903" s="197">
        <f t="shared" si="20"/>
        <v>0</v>
      </c>
    </row>
    <row r="904" spans="1:4" hidden="1" outlineLevel="1">
      <c r="A904" s="223"/>
      <c r="B904" s="218">
        <v>12350</v>
      </c>
      <c r="C904" s="197">
        <v>0.6</v>
      </c>
      <c r="D904" s="197">
        <f t="shared" si="20"/>
        <v>7410</v>
      </c>
    </row>
    <row r="905" spans="1:4" hidden="1" outlineLevel="1">
      <c r="A905" s="223" t="s">
        <v>770</v>
      </c>
      <c r="B905" s="218">
        <v>16050</v>
      </c>
      <c r="C905" s="197">
        <v>0.7</v>
      </c>
      <c r="D905" s="197">
        <f t="shared" si="20"/>
        <v>11235</v>
      </c>
    </row>
    <row r="906" spans="1:4" hidden="1" outlineLevel="1">
      <c r="A906" s="223" t="s">
        <v>771</v>
      </c>
      <c r="B906" s="218">
        <v>3950</v>
      </c>
      <c r="C906" s="197">
        <v>0.6</v>
      </c>
      <c r="D906" s="197">
        <f t="shared" si="20"/>
        <v>2370</v>
      </c>
    </row>
    <row r="907" spans="1:4" hidden="1" outlineLevel="1">
      <c r="A907" s="223" t="s">
        <v>772</v>
      </c>
      <c r="B907" s="216">
        <v>900</v>
      </c>
      <c r="C907" s="197">
        <v>0.6</v>
      </c>
      <c r="D907" s="197">
        <f t="shared" si="20"/>
        <v>540</v>
      </c>
    </row>
    <row r="908" spans="1:4" hidden="1" outlineLevel="1">
      <c r="A908" s="223" t="s">
        <v>773</v>
      </c>
      <c r="B908" s="216">
        <v>935</v>
      </c>
      <c r="C908" s="197">
        <v>0.6</v>
      </c>
      <c r="D908" s="197">
        <f t="shared" si="20"/>
        <v>561</v>
      </c>
    </row>
    <row r="909" spans="1:4" hidden="1" outlineLevel="1">
      <c r="A909" s="223" t="s">
        <v>774</v>
      </c>
      <c r="B909" s="218">
        <v>11200</v>
      </c>
      <c r="C909" s="197">
        <v>0.6</v>
      </c>
      <c r="D909" s="197">
        <f t="shared" si="20"/>
        <v>6720</v>
      </c>
    </row>
    <row r="910" spans="1:4" hidden="1" outlineLevel="1">
      <c r="A910" s="223" t="s">
        <v>775</v>
      </c>
      <c r="B910" s="216">
        <v>300</v>
      </c>
      <c r="C910" s="197">
        <v>0.6</v>
      </c>
      <c r="D910" s="197">
        <f t="shared" si="20"/>
        <v>180</v>
      </c>
    </row>
    <row r="911" spans="1:4" hidden="1" outlineLevel="1">
      <c r="A911" s="223" t="s">
        <v>776</v>
      </c>
      <c r="B911" s="218">
        <v>4985</v>
      </c>
      <c r="C911" s="197">
        <v>0.6</v>
      </c>
      <c r="D911" s="197">
        <f t="shared" si="20"/>
        <v>2991</v>
      </c>
    </row>
    <row r="912" spans="1:4" hidden="1" outlineLevel="1">
      <c r="A912" s="223" t="s">
        <v>777</v>
      </c>
      <c r="B912" s="216">
        <v>100</v>
      </c>
      <c r="C912" s="197">
        <v>0.6</v>
      </c>
      <c r="D912" s="197">
        <f t="shared" si="20"/>
        <v>60</v>
      </c>
    </row>
    <row r="913" spans="1:4" hidden="1" outlineLevel="1">
      <c r="A913" s="223" t="s">
        <v>778</v>
      </c>
      <c r="B913" s="216">
        <v>200</v>
      </c>
      <c r="C913" s="197">
        <v>0.6</v>
      </c>
      <c r="D913" s="197">
        <f t="shared" si="20"/>
        <v>120</v>
      </c>
    </row>
    <row r="914" spans="1:4" hidden="1" outlineLevel="1">
      <c r="A914" s="223" t="s">
        <v>779</v>
      </c>
      <c r="B914" s="218">
        <v>2200</v>
      </c>
      <c r="C914" s="197">
        <v>0.6</v>
      </c>
      <c r="D914" s="197">
        <f t="shared" si="20"/>
        <v>1320</v>
      </c>
    </row>
    <row r="915" spans="1:4" hidden="1" outlineLevel="1">
      <c r="A915" s="223" t="s">
        <v>780</v>
      </c>
      <c r="B915" s="218">
        <v>6390</v>
      </c>
      <c r="C915" s="197">
        <v>0.6</v>
      </c>
      <c r="D915" s="197">
        <f t="shared" si="20"/>
        <v>3834</v>
      </c>
    </row>
    <row r="916" spans="1:4" hidden="1" outlineLevel="1">
      <c r="A916" s="223" t="s">
        <v>781</v>
      </c>
      <c r="B916" s="216">
        <v>318</v>
      </c>
      <c r="C916" s="197">
        <v>0.6</v>
      </c>
      <c r="D916" s="197">
        <f t="shared" si="20"/>
        <v>190.79999999999998</v>
      </c>
    </row>
    <row r="917" spans="1:4" hidden="1" outlineLevel="1">
      <c r="A917" s="223" t="s">
        <v>782</v>
      </c>
      <c r="B917" s="218">
        <v>2200</v>
      </c>
      <c r="C917" s="197">
        <v>0.6</v>
      </c>
      <c r="D917" s="197">
        <f t="shared" si="20"/>
        <v>1320</v>
      </c>
    </row>
    <row r="918" spans="1:4" hidden="1" outlineLevel="1">
      <c r="A918" s="223" t="s">
        <v>783</v>
      </c>
      <c r="B918" s="216">
        <v>600</v>
      </c>
      <c r="C918" s="197">
        <v>0.6</v>
      </c>
      <c r="D918" s="197">
        <f t="shared" si="20"/>
        <v>360</v>
      </c>
    </row>
    <row r="919" spans="1:4" hidden="1" outlineLevel="1">
      <c r="A919" s="223" t="s">
        <v>784</v>
      </c>
      <c r="B919" s="218">
        <v>3400</v>
      </c>
      <c r="C919" s="197">
        <v>0.6</v>
      </c>
      <c r="D919" s="197">
        <f t="shared" si="20"/>
        <v>2040</v>
      </c>
    </row>
    <row r="920" spans="1:4" hidden="1" outlineLevel="1">
      <c r="A920" s="95" t="s">
        <v>308</v>
      </c>
      <c r="B920" s="226">
        <v>1200</v>
      </c>
      <c r="D920" s="197">
        <f t="shared" si="20"/>
        <v>0</v>
      </c>
    </row>
    <row r="921" spans="1:4" hidden="1" outlineLevel="1">
      <c r="A921" s="223" t="s">
        <v>785</v>
      </c>
      <c r="B921" s="218">
        <v>1200</v>
      </c>
      <c r="C921" s="197">
        <v>2.2200000000000002</v>
      </c>
      <c r="D921" s="197">
        <f t="shared" si="20"/>
        <v>2664.0000000000005</v>
      </c>
    </row>
    <row r="922" spans="1:4" hidden="1" outlineLevel="1">
      <c r="A922" s="95" t="s">
        <v>207</v>
      </c>
      <c r="B922" s="226">
        <v>4870</v>
      </c>
      <c r="D922" s="197">
        <f t="shared" si="20"/>
        <v>0</v>
      </c>
    </row>
    <row r="923" spans="1:4" hidden="1" outlineLevel="1">
      <c r="A923" s="223" t="s">
        <v>208</v>
      </c>
      <c r="B923" s="216">
        <v>660</v>
      </c>
      <c r="C923" s="225">
        <v>31.03</v>
      </c>
      <c r="D923" s="197">
        <f t="shared" si="20"/>
        <v>20479.8</v>
      </c>
    </row>
    <row r="924" spans="1:4" hidden="1" outlineLevel="1">
      <c r="A924" s="223" t="s">
        <v>313</v>
      </c>
      <c r="B924" s="218">
        <v>1000</v>
      </c>
      <c r="C924" s="225">
        <v>36.08</v>
      </c>
      <c r="D924" s="197">
        <f t="shared" si="20"/>
        <v>36080</v>
      </c>
    </row>
    <row r="925" spans="1:4" hidden="1" outlineLevel="1">
      <c r="A925" s="223" t="s">
        <v>209</v>
      </c>
      <c r="B925" s="218">
        <v>3210</v>
      </c>
      <c r="C925" s="197">
        <v>40.770000000000003</v>
      </c>
      <c r="D925" s="197">
        <f t="shared" si="20"/>
        <v>130871.70000000001</v>
      </c>
    </row>
    <row r="926" spans="1:4" ht="15" collapsed="1">
      <c r="A926" s="208" t="s">
        <v>763</v>
      </c>
      <c r="B926" s="23"/>
      <c r="C926" s="220"/>
      <c r="D926" s="209">
        <f>SUM(D893:D925)</f>
        <v>358608.5</v>
      </c>
    </row>
    <row r="927" spans="1:4">
      <c r="A927" s="20" t="s">
        <v>789</v>
      </c>
      <c r="B927" s="45"/>
      <c r="C927" s="224"/>
      <c r="D927" s="224"/>
    </row>
    <row r="928" spans="1:4" hidden="1" outlineLevel="1">
      <c r="A928" s="95" t="s">
        <v>790</v>
      </c>
      <c r="B928" s="226">
        <v>68012</v>
      </c>
    </row>
    <row r="929" spans="1:5" hidden="1" outlineLevel="1">
      <c r="A929" s="223" t="s">
        <v>791</v>
      </c>
      <c r="B929" s="218">
        <v>2660</v>
      </c>
      <c r="C929" s="197">
        <v>0.14000000000000001</v>
      </c>
      <c r="D929" s="197">
        <f>B929*C929</f>
        <v>372.40000000000003</v>
      </c>
    </row>
    <row r="930" spans="1:5" hidden="1" outlineLevel="1">
      <c r="A930" s="223" t="s">
        <v>792</v>
      </c>
      <c r="B930" s="218">
        <v>65352</v>
      </c>
      <c r="C930" s="197">
        <v>0.24</v>
      </c>
      <c r="D930" s="197">
        <f t="shared" ref="D930:D976" si="21">B930*C930</f>
        <v>15684.48</v>
      </c>
    </row>
    <row r="931" spans="1:5" hidden="1" outlineLevel="1">
      <c r="A931" s="95" t="s">
        <v>793</v>
      </c>
      <c r="B931" s="226">
        <v>4101.6000000000004</v>
      </c>
      <c r="D931" s="197">
        <f t="shared" si="21"/>
        <v>0</v>
      </c>
    </row>
    <row r="932" spans="1:5" hidden="1" outlineLevel="1">
      <c r="A932" s="223"/>
      <c r="B932" s="218">
        <v>1401.6</v>
      </c>
      <c r="C932" s="197">
        <v>2.85</v>
      </c>
      <c r="D932" s="197">
        <f t="shared" si="21"/>
        <v>3994.56</v>
      </c>
    </row>
    <row r="933" spans="1:5" hidden="1" outlineLevel="1">
      <c r="A933" s="223" t="s">
        <v>794</v>
      </c>
      <c r="B933" s="218">
        <v>2700</v>
      </c>
      <c r="C933" s="197">
        <v>2.85</v>
      </c>
      <c r="D933" s="197">
        <f t="shared" si="21"/>
        <v>7695</v>
      </c>
      <c r="E933" s="198" t="s">
        <v>1758</v>
      </c>
    </row>
    <row r="934" spans="1:5" hidden="1" outlineLevel="1">
      <c r="A934" s="95" t="s">
        <v>182</v>
      </c>
      <c r="B934" s="96">
        <v>132.6</v>
      </c>
      <c r="D934" s="197">
        <f t="shared" si="21"/>
        <v>0</v>
      </c>
    </row>
    <row r="935" spans="1:5" hidden="1" outlineLevel="1">
      <c r="A935" s="223" t="s">
        <v>795</v>
      </c>
      <c r="B935" s="216">
        <v>132.6</v>
      </c>
      <c r="C935" s="225">
        <v>211.69</v>
      </c>
      <c r="D935" s="197">
        <f t="shared" si="21"/>
        <v>28070.093999999997</v>
      </c>
    </row>
    <row r="936" spans="1:5" hidden="1" outlineLevel="1">
      <c r="A936" s="95" t="s">
        <v>796</v>
      </c>
      <c r="B936" s="226">
        <v>11128</v>
      </c>
      <c r="C936" s="197">
        <v>0.88</v>
      </c>
      <c r="D936" s="197">
        <f t="shared" si="21"/>
        <v>9792.64</v>
      </c>
    </row>
    <row r="937" spans="1:5" hidden="1" outlineLevel="1">
      <c r="A937" s="95" t="s">
        <v>798</v>
      </c>
      <c r="B937" s="226">
        <v>13805.6</v>
      </c>
      <c r="D937" s="197">
        <f t="shared" si="21"/>
        <v>0</v>
      </c>
    </row>
    <row r="938" spans="1:5" hidden="1" outlineLevel="1">
      <c r="A938" s="223" t="s">
        <v>799</v>
      </c>
      <c r="B938" s="218">
        <v>7094.2</v>
      </c>
      <c r="C938" s="197">
        <v>1.06</v>
      </c>
      <c r="D938" s="197">
        <f t="shared" si="21"/>
        <v>7519.8519999999999</v>
      </c>
    </row>
    <row r="939" spans="1:5" hidden="1" outlineLevel="1">
      <c r="A939" s="223" t="s">
        <v>800</v>
      </c>
      <c r="B939" s="218">
        <v>1025.5999999999999</v>
      </c>
      <c r="C939" s="197">
        <v>1.53</v>
      </c>
      <c r="D939" s="197">
        <f t="shared" si="21"/>
        <v>1569.1679999999999</v>
      </c>
    </row>
    <row r="940" spans="1:5" hidden="1" outlineLevel="1">
      <c r="A940" s="223" t="s">
        <v>801</v>
      </c>
      <c r="B940" s="218">
        <v>5685.8</v>
      </c>
      <c r="C940" s="197">
        <v>3.07</v>
      </c>
      <c r="D940" s="197">
        <f t="shared" si="21"/>
        <v>17455.405999999999</v>
      </c>
    </row>
    <row r="941" spans="1:5" hidden="1" outlineLevel="1">
      <c r="A941" s="95" t="s">
        <v>802</v>
      </c>
      <c r="B941" s="226">
        <v>67938</v>
      </c>
      <c r="D941" s="197">
        <f t="shared" si="21"/>
        <v>0</v>
      </c>
    </row>
    <row r="942" spans="1:5" hidden="1" outlineLevel="1">
      <c r="A942" s="223" t="s">
        <v>803</v>
      </c>
      <c r="B942" s="218">
        <v>24300</v>
      </c>
      <c r="C942" s="197">
        <v>0.62</v>
      </c>
      <c r="D942" s="197">
        <f t="shared" si="21"/>
        <v>15066</v>
      </c>
    </row>
    <row r="943" spans="1:5" hidden="1" outlineLevel="1">
      <c r="A943" s="223" t="s">
        <v>804</v>
      </c>
      <c r="B943" s="218">
        <v>25638</v>
      </c>
      <c r="C943" s="197">
        <v>0.62</v>
      </c>
      <c r="D943" s="197">
        <f t="shared" si="21"/>
        <v>15895.56</v>
      </c>
    </row>
    <row r="944" spans="1:5" hidden="1" outlineLevel="1">
      <c r="A944" s="223" t="s">
        <v>805</v>
      </c>
      <c r="B944" s="218">
        <v>18000</v>
      </c>
      <c r="C944" s="197">
        <v>0.63</v>
      </c>
      <c r="D944" s="197">
        <f t="shared" si="21"/>
        <v>11340</v>
      </c>
    </row>
    <row r="945" spans="1:5" hidden="1" outlineLevel="1">
      <c r="A945" s="95" t="s">
        <v>806</v>
      </c>
      <c r="B945" s="226">
        <v>20170</v>
      </c>
      <c r="D945" s="197">
        <f t="shared" si="21"/>
        <v>0</v>
      </c>
    </row>
    <row r="946" spans="1:5" hidden="1" outlineLevel="1">
      <c r="A946" s="223" t="s">
        <v>807</v>
      </c>
      <c r="B946" s="218">
        <v>8060</v>
      </c>
      <c r="C946" s="197">
        <v>2.36</v>
      </c>
      <c r="D946" s="197">
        <f t="shared" si="21"/>
        <v>19021.599999999999</v>
      </c>
    </row>
    <row r="947" spans="1:5" hidden="1" outlineLevel="1">
      <c r="A947" s="223" t="s">
        <v>808</v>
      </c>
      <c r="B947" s="218">
        <v>12110</v>
      </c>
      <c r="C947" s="197">
        <v>1.23</v>
      </c>
      <c r="D947" s="197">
        <f t="shared" si="21"/>
        <v>14895.3</v>
      </c>
      <c r="E947" s="198" t="s">
        <v>1759</v>
      </c>
    </row>
    <row r="948" spans="1:5" hidden="1" outlineLevel="1">
      <c r="A948" s="95" t="s">
        <v>809</v>
      </c>
      <c r="B948" s="226">
        <v>1104</v>
      </c>
      <c r="D948" s="197">
        <f t="shared" si="21"/>
        <v>0</v>
      </c>
    </row>
    <row r="949" spans="1:5" hidden="1" outlineLevel="1">
      <c r="A949" s="223" t="s">
        <v>810</v>
      </c>
      <c r="B949" s="218">
        <v>1104</v>
      </c>
      <c r="C949" s="197">
        <v>0.55000000000000004</v>
      </c>
      <c r="D949" s="197">
        <f t="shared" si="21"/>
        <v>607.20000000000005</v>
      </c>
    </row>
    <row r="950" spans="1:5" hidden="1" outlineLevel="1">
      <c r="A950" s="95" t="s">
        <v>812</v>
      </c>
      <c r="B950" s="96">
        <v>532</v>
      </c>
      <c r="C950" s="197">
        <v>3.2</v>
      </c>
      <c r="D950" s="197">
        <f t="shared" si="21"/>
        <v>1702.4</v>
      </c>
    </row>
    <row r="951" spans="1:5" hidden="1" outlineLevel="1">
      <c r="A951" s="95" t="s">
        <v>813</v>
      </c>
      <c r="B951" s="226">
        <v>2278</v>
      </c>
      <c r="D951" s="197">
        <f t="shared" si="21"/>
        <v>0</v>
      </c>
    </row>
    <row r="952" spans="1:5" hidden="1" outlineLevel="1">
      <c r="A952" s="223" t="s">
        <v>814</v>
      </c>
      <c r="B952" s="218">
        <v>2278</v>
      </c>
      <c r="C952" s="197">
        <v>0.22</v>
      </c>
      <c r="D952" s="197">
        <f t="shared" si="21"/>
        <v>501.16</v>
      </c>
    </row>
    <row r="953" spans="1:5" hidden="1" outlineLevel="1">
      <c r="A953" s="95" t="s">
        <v>815</v>
      </c>
      <c r="B953" s="226">
        <v>18732</v>
      </c>
      <c r="D953" s="197">
        <f t="shared" si="21"/>
        <v>0</v>
      </c>
    </row>
    <row r="954" spans="1:5" hidden="1" outlineLevel="1">
      <c r="A954" s="223" t="s">
        <v>816</v>
      </c>
      <c r="B954" s="218">
        <v>18732</v>
      </c>
      <c r="C954" s="197">
        <v>0.63</v>
      </c>
      <c r="D954" s="197">
        <f t="shared" si="21"/>
        <v>11801.16</v>
      </c>
    </row>
    <row r="955" spans="1:5" hidden="1" outlineLevel="1">
      <c r="A955" s="95" t="s">
        <v>817</v>
      </c>
      <c r="B955" s="226">
        <v>9152</v>
      </c>
      <c r="D955" s="197">
        <f t="shared" si="21"/>
        <v>0</v>
      </c>
    </row>
    <row r="956" spans="1:5" hidden="1" outlineLevel="1">
      <c r="A956" s="223" t="s">
        <v>818</v>
      </c>
      <c r="B956" s="218">
        <v>9152</v>
      </c>
      <c r="C956" s="197">
        <v>0.55000000000000004</v>
      </c>
      <c r="D956" s="197">
        <f t="shared" si="21"/>
        <v>5033.6000000000004</v>
      </c>
    </row>
    <row r="957" spans="1:5" hidden="1" outlineLevel="1">
      <c r="A957" s="95" t="s">
        <v>819</v>
      </c>
      <c r="B957" s="226">
        <v>30634.23</v>
      </c>
      <c r="D957" s="197">
        <f>B957*C957</f>
        <v>0</v>
      </c>
    </row>
    <row r="958" spans="1:5" hidden="1" outlineLevel="1">
      <c r="A958" s="223" t="s">
        <v>820</v>
      </c>
      <c r="B958" s="218">
        <v>2068</v>
      </c>
      <c r="C958" s="197">
        <v>1.58</v>
      </c>
      <c r="D958" s="197">
        <f t="shared" si="21"/>
        <v>3267.44</v>
      </c>
    </row>
    <row r="959" spans="1:5" hidden="1" outlineLevel="1">
      <c r="A959" s="223" t="s">
        <v>821</v>
      </c>
      <c r="B959" s="218">
        <v>15843.35</v>
      </c>
      <c r="C959" s="197">
        <v>2.2000000000000002</v>
      </c>
      <c r="D959" s="197">
        <f t="shared" si="21"/>
        <v>34855.370000000003</v>
      </c>
    </row>
    <row r="960" spans="1:5" hidden="1" outlineLevel="1">
      <c r="A960" s="223" t="s">
        <v>822</v>
      </c>
      <c r="B960" s="216">
        <v>42.88</v>
      </c>
      <c r="C960" s="197">
        <v>2.14</v>
      </c>
      <c r="D960" s="197">
        <f t="shared" si="21"/>
        <v>91.763200000000012</v>
      </c>
    </row>
    <row r="961" spans="1:5" hidden="1" outlineLevel="1">
      <c r="A961" s="223" t="s">
        <v>823</v>
      </c>
      <c r="B961" s="218">
        <v>11304</v>
      </c>
      <c r="C961" s="197">
        <v>1.56</v>
      </c>
      <c r="D961" s="197">
        <f t="shared" si="21"/>
        <v>17634.240000000002</v>
      </c>
    </row>
    <row r="962" spans="1:5" hidden="1" outlineLevel="1">
      <c r="A962" s="223" t="s">
        <v>824</v>
      </c>
      <c r="B962" s="218">
        <v>1376</v>
      </c>
      <c r="C962" s="197">
        <v>1.19</v>
      </c>
      <c r="D962" s="197">
        <f t="shared" si="21"/>
        <v>1637.4399999999998</v>
      </c>
    </row>
    <row r="963" spans="1:5" hidden="1" outlineLevel="1">
      <c r="A963" s="95" t="s">
        <v>825</v>
      </c>
      <c r="B963" s="96">
        <v>525.88</v>
      </c>
      <c r="C963" s="197">
        <v>19</v>
      </c>
      <c r="D963" s="197">
        <f t="shared" si="21"/>
        <v>9991.7199999999993</v>
      </c>
    </row>
    <row r="964" spans="1:5" hidden="1" outlineLevel="1">
      <c r="A964" s="95" t="s">
        <v>173</v>
      </c>
      <c r="B964" s="226">
        <v>94941.9</v>
      </c>
      <c r="D964" s="197">
        <f t="shared" si="21"/>
        <v>0</v>
      </c>
    </row>
    <row r="965" spans="1:5" hidden="1" outlineLevel="1">
      <c r="A965" s="223" t="s">
        <v>811</v>
      </c>
      <c r="B965" s="218">
        <v>61764.6</v>
      </c>
      <c r="C965" s="197">
        <v>1.3</v>
      </c>
      <c r="D965" s="197">
        <f t="shared" si="21"/>
        <v>80293.98</v>
      </c>
    </row>
    <row r="966" spans="1:5" hidden="1" outlineLevel="1">
      <c r="A966" s="223" t="s">
        <v>65</v>
      </c>
      <c r="B966" s="218">
        <v>1360</v>
      </c>
      <c r="C966" s="197">
        <v>1.3</v>
      </c>
      <c r="D966" s="197">
        <f t="shared" si="21"/>
        <v>1768</v>
      </c>
    </row>
    <row r="967" spans="1:5" hidden="1" outlineLevel="1">
      <c r="A967" s="223" t="s">
        <v>164</v>
      </c>
      <c r="B967" s="218">
        <v>31817.3</v>
      </c>
      <c r="C967" s="197">
        <v>0.65</v>
      </c>
      <c r="D967" s="197">
        <f t="shared" si="21"/>
        <v>20681.244999999999</v>
      </c>
      <c r="E967" s="198" t="s">
        <v>1760</v>
      </c>
    </row>
    <row r="968" spans="1:5" hidden="1" outlineLevel="1">
      <c r="A968" s="95" t="s">
        <v>174</v>
      </c>
      <c r="B968" s="226">
        <v>2500</v>
      </c>
      <c r="D968" s="197">
        <f t="shared" si="21"/>
        <v>0</v>
      </c>
    </row>
    <row r="969" spans="1:5" hidden="1" outlineLevel="1">
      <c r="A969" s="223" t="s">
        <v>826</v>
      </c>
      <c r="B969" s="218">
        <v>2500</v>
      </c>
      <c r="C969" s="197">
        <v>1.55</v>
      </c>
      <c r="D969" s="197">
        <f t="shared" si="21"/>
        <v>3875</v>
      </c>
      <c r="E969" s="198" t="s">
        <v>1760</v>
      </c>
    </row>
    <row r="970" spans="1:5" hidden="1" outlineLevel="1">
      <c r="A970" s="95" t="s">
        <v>827</v>
      </c>
      <c r="B970" s="226">
        <v>60092</v>
      </c>
      <c r="D970" s="197">
        <f t="shared" si="21"/>
        <v>0</v>
      </c>
    </row>
    <row r="971" spans="1:5" hidden="1" outlineLevel="1">
      <c r="A971" s="223" t="s">
        <v>828</v>
      </c>
      <c r="B971" s="218">
        <v>17196</v>
      </c>
      <c r="C971" s="197">
        <v>0.64</v>
      </c>
      <c r="D971" s="197">
        <f t="shared" si="21"/>
        <v>11005.44</v>
      </c>
    </row>
    <row r="972" spans="1:5" hidden="1" outlineLevel="1">
      <c r="A972" s="223" t="s">
        <v>829</v>
      </c>
      <c r="B972" s="218">
        <v>1880</v>
      </c>
      <c r="C972" s="197">
        <v>0.64</v>
      </c>
      <c r="D972" s="197">
        <f t="shared" si="21"/>
        <v>1203.2</v>
      </c>
    </row>
    <row r="973" spans="1:5" hidden="1" outlineLevel="1">
      <c r="A973" s="223" t="s">
        <v>830</v>
      </c>
      <c r="B973" s="63">
        <v>10496</v>
      </c>
      <c r="C973" s="225">
        <v>0.57999999999999996</v>
      </c>
      <c r="D973" s="197">
        <f t="shared" si="21"/>
        <v>6087.6799999999994</v>
      </c>
    </row>
    <row r="974" spans="1:5" hidden="1" outlineLevel="1">
      <c r="A974" s="223" t="s">
        <v>831</v>
      </c>
      <c r="B974" s="93">
        <v>30520</v>
      </c>
      <c r="C974" s="225">
        <v>0.57999999999999996</v>
      </c>
      <c r="D974" s="197">
        <f>B974*C974</f>
        <v>17701.599999999999</v>
      </c>
    </row>
    <row r="975" spans="1:5" hidden="1" outlineLevel="1">
      <c r="A975" s="95" t="s">
        <v>832</v>
      </c>
      <c r="B975" s="226">
        <v>3500</v>
      </c>
      <c r="D975" s="197">
        <f t="shared" si="21"/>
        <v>0</v>
      </c>
    </row>
    <row r="976" spans="1:5" hidden="1" outlineLevel="1">
      <c r="A976" s="223" t="s">
        <v>833</v>
      </c>
      <c r="B976" s="218">
        <v>3500</v>
      </c>
      <c r="C976" s="197">
        <v>2.2200000000000002</v>
      </c>
      <c r="D976" s="197">
        <f t="shared" si="21"/>
        <v>7770.0000000000009</v>
      </c>
      <c r="E976" s="198" t="s">
        <v>1761</v>
      </c>
    </row>
    <row r="977" spans="1:5" ht="15" collapsed="1">
      <c r="A977" s="208" t="s">
        <v>763</v>
      </c>
      <c r="B977" s="23"/>
      <c r="C977" s="220"/>
      <c r="D977" s="209">
        <f>SUM(D929:D976)</f>
        <v>405881.69819999998</v>
      </c>
    </row>
    <row r="979" spans="1:5">
      <c r="A979" s="20" t="s">
        <v>141</v>
      </c>
      <c r="B979" s="45"/>
      <c r="C979" s="224"/>
      <c r="D979" s="224"/>
    </row>
    <row r="980" spans="1:5" hidden="1" outlineLevel="1">
      <c r="A980" s="95" t="s">
        <v>834</v>
      </c>
      <c r="B980" s="96">
        <v>1</v>
      </c>
    </row>
    <row r="981" spans="1:5" hidden="1" outlineLevel="1">
      <c r="A981" s="223" t="s">
        <v>835</v>
      </c>
      <c r="B981" s="216">
        <v>1</v>
      </c>
      <c r="C981" s="197">
        <v>76000</v>
      </c>
      <c r="D981" s="197">
        <f>B981*C981</f>
        <v>76000</v>
      </c>
    </row>
    <row r="982" spans="1:5" hidden="1" outlineLevel="1">
      <c r="A982" s="95" t="s">
        <v>292</v>
      </c>
      <c r="B982" s="226">
        <v>117050</v>
      </c>
    </row>
    <row r="983" spans="1:5" hidden="1" outlineLevel="1">
      <c r="A983" s="223" t="s">
        <v>293</v>
      </c>
      <c r="B983" s="218">
        <v>117050</v>
      </c>
      <c r="C983" s="197">
        <v>0.1</v>
      </c>
      <c r="D983" s="197">
        <f t="shared" ref="D983:D1046" si="22">B983*C983</f>
        <v>11705</v>
      </c>
    </row>
    <row r="984" spans="1:5" hidden="1" outlineLevel="1">
      <c r="A984" s="95" t="s">
        <v>122</v>
      </c>
      <c r="B984" s="96">
        <v>4</v>
      </c>
    </row>
    <row r="985" spans="1:5" hidden="1" outlineLevel="1">
      <c r="A985" s="223" t="s">
        <v>123</v>
      </c>
      <c r="B985" s="216">
        <v>4</v>
      </c>
      <c r="C985" s="197">
        <v>479</v>
      </c>
      <c r="D985" s="197">
        <f t="shared" si="22"/>
        <v>1916</v>
      </c>
    </row>
    <row r="986" spans="1:5" hidden="1" outlineLevel="1">
      <c r="A986" s="95" t="s">
        <v>198</v>
      </c>
      <c r="B986" s="96">
        <v>4</v>
      </c>
    </row>
    <row r="987" spans="1:5" hidden="1" outlineLevel="1">
      <c r="A987" s="223" t="s">
        <v>199</v>
      </c>
      <c r="B987" s="63">
        <v>4</v>
      </c>
      <c r="C987" s="225">
        <v>25095</v>
      </c>
      <c r="D987" s="197">
        <f>B987*C987</f>
        <v>100380</v>
      </c>
    </row>
    <row r="988" spans="1:5" hidden="1" outlineLevel="1">
      <c r="A988" s="95" t="s">
        <v>296</v>
      </c>
      <c r="B988" s="96">
        <v>10</v>
      </c>
      <c r="C988" s="197">
        <v>97.47</v>
      </c>
      <c r="D988" s="197">
        <f t="shared" si="22"/>
        <v>974.7</v>
      </c>
    </row>
    <row r="989" spans="1:5" hidden="1" outlineLevel="1">
      <c r="A989" s="95" t="s">
        <v>836</v>
      </c>
      <c r="B989" s="96">
        <v>1</v>
      </c>
    </row>
    <row r="990" spans="1:5" hidden="1" outlineLevel="1">
      <c r="A990" s="223" t="s">
        <v>837</v>
      </c>
      <c r="B990" s="216">
        <v>1</v>
      </c>
      <c r="C990" s="197">
        <v>1650</v>
      </c>
      <c r="D990" s="197">
        <f t="shared" si="22"/>
        <v>1650</v>
      </c>
    </row>
    <row r="991" spans="1:5" hidden="1" outlineLevel="1">
      <c r="A991" s="95" t="s">
        <v>838</v>
      </c>
      <c r="B991" s="96">
        <v>60</v>
      </c>
    </row>
    <row r="992" spans="1:5" hidden="1" outlineLevel="1">
      <c r="A992" s="223" t="s">
        <v>1762</v>
      </c>
      <c r="B992" s="216">
        <v>60</v>
      </c>
      <c r="D992" s="197">
        <f t="shared" si="22"/>
        <v>0</v>
      </c>
      <c r="E992" s="198" t="s">
        <v>196</v>
      </c>
    </row>
    <row r="993" spans="1:5" hidden="1" outlineLevel="1">
      <c r="A993" s="95" t="s">
        <v>840</v>
      </c>
      <c r="B993" s="226">
        <v>1143</v>
      </c>
      <c r="D993" s="197">
        <f t="shared" si="22"/>
        <v>0</v>
      </c>
    </row>
    <row r="994" spans="1:5" hidden="1" outlineLevel="1">
      <c r="A994" s="223"/>
      <c r="B994" s="218">
        <v>1104</v>
      </c>
      <c r="C994" s="197">
        <v>1</v>
      </c>
      <c r="D994" s="197">
        <f t="shared" si="22"/>
        <v>1104</v>
      </c>
    </row>
    <row r="995" spans="1:5" hidden="1" outlineLevel="1">
      <c r="A995" s="223" t="s">
        <v>841</v>
      </c>
      <c r="B995" s="216">
        <v>13</v>
      </c>
      <c r="C995" s="197">
        <v>880</v>
      </c>
      <c r="D995" s="197">
        <f t="shared" si="22"/>
        <v>11440</v>
      </c>
    </row>
    <row r="996" spans="1:5" hidden="1" outlineLevel="1">
      <c r="A996" s="223" t="s">
        <v>842</v>
      </c>
      <c r="B996" s="216">
        <v>26</v>
      </c>
      <c r="C996" s="197">
        <v>900</v>
      </c>
      <c r="D996" s="197">
        <f t="shared" si="22"/>
        <v>23400</v>
      </c>
    </row>
    <row r="997" spans="1:5" hidden="1" outlineLevel="1">
      <c r="A997" s="95" t="s">
        <v>32</v>
      </c>
      <c r="B997" s="96">
        <v>1</v>
      </c>
    </row>
    <row r="998" spans="1:5" hidden="1" outlineLevel="1">
      <c r="A998" s="223" t="s">
        <v>33</v>
      </c>
      <c r="B998" s="216">
        <v>1</v>
      </c>
      <c r="C998" s="197">
        <v>272738.90999999997</v>
      </c>
      <c r="D998" s="197">
        <f t="shared" si="22"/>
        <v>272738.90999999997</v>
      </c>
    </row>
    <row r="999" spans="1:5" hidden="1" outlineLevel="1">
      <c r="A999" s="95" t="s">
        <v>161</v>
      </c>
      <c r="B999" s="96">
        <v>944</v>
      </c>
    </row>
    <row r="1000" spans="1:5" hidden="1" outlineLevel="1">
      <c r="A1000" s="223" t="s">
        <v>843</v>
      </c>
      <c r="B1000" s="216">
        <v>610</v>
      </c>
      <c r="C1000" s="197">
        <v>12.11</v>
      </c>
      <c r="D1000" s="197">
        <f t="shared" si="22"/>
        <v>7387.0999999999995</v>
      </c>
      <c r="E1000" s="198" t="s">
        <v>316</v>
      </c>
    </row>
    <row r="1001" spans="1:5" hidden="1" outlineLevel="1">
      <c r="A1001" s="223" t="s">
        <v>162</v>
      </c>
      <c r="B1001" s="216">
        <v>2</v>
      </c>
      <c r="C1001" s="197">
        <v>16.5</v>
      </c>
      <c r="D1001" s="197">
        <f t="shared" si="22"/>
        <v>33</v>
      </c>
      <c r="E1001" s="198" t="s">
        <v>316</v>
      </c>
    </row>
    <row r="1002" spans="1:5" hidden="1" outlineLevel="1">
      <c r="A1002" s="223" t="s">
        <v>201</v>
      </c>
      <c r="B1002" s="216">
        <v>332</v>
      </c>
      <c r="C1002" s="197">
        <v>19.100000000000001</v>
      </c>
      <c r="D1002" s="197">
        <f t="shared" si="22"/>
        <v>6341.2000000000007</v>
      </c>
    </row>
    <row r="1003" spans="1:5" hidden="1" outlineLevel="1">
      <c r="A1003" s="95" t="s">
        <v>765</v>
      </c>
      <c r="B1003" s="226">
        <v>4270</v>
      </c>
    </row>
    <row r="1004" spans="1:5" hidden="1" outlineLevel="1">
      <c r="A1004" s="223" t="s">
        <v>766</v>
      </c>
      <c r="B1004" s="218">
        <v>3770</v>
      </c>
      <c r="C1004" s="197">
        <v>1.1000000000000001</v>
      </c>
      <c r="D1004" s="197">
        <f t="shared" si="22"/>
        <v>4147</v>
      </c>
      <c r="E1004" s="198" t="s">
        <v>316</v>
      </c>
    </row>
    <row r="1005" spans="1:5" hidden="1" outlineLevel="1">
      <c r="A1005" s="223" t="s">
        <v>844</v>
      </c>
      <c r="B1005" s="216">
        <v>500</v>
      </c>
      <c r="C1005" s="197">
        <v>1.55</v>
      </c>
      <c r="D1005" s="197">
        <f t="shared" si="22"/>
        <v>775</v>
      </c>
      <c r="E1005" s="198" t="s">
        <v>316</v>
      </c>
    </row>
    <row r="1006" spans="1:5" hidden="1" outlineLevel="1">
      <c r="A1006" s="95" t="s">
        <v>845</v>
      </c>
      <c r="B1006" s="96">
        <v>1</v>
      </c>
    </row>
    <row r="1007" spans="1:5" hidden="1" outlineLevel="1">
      <c r="A1007" s="223" t="s">
        <v>846</v>
      </c>
      <c r="B1007" s="216">
        <v>1</v>
      </c>
      <c r="C1007" s="197">
        <v>2600</v>
      </c>
      <c r="D1007" s="197">
        <f t="shared" si="22"/>
        <v>2600</v>
      </c>
    </row>
    <row r="1008" spans="1:5" hidden="1" outlineLevel="1">
      <c r="A1008" s="95" t="s">
        <v>847</v>
      </c>
      <c r="B1008" s="96">
        <v>6</v>
      </c>
    </row>
    <row r="1009" spans="1:4" hidden="1" outlineLevel="1">
      <c r="A1009" s="223" t="s">
        <v>848</v>
      </c>
      <c r="B1009" s="216">
        <v>6</v>
      </c>
      <c r="C1009" s="197">
        <v>1058.33</v>
      </c>
      <c r="D1009" s="197">
        <f t="shared" si="22"/>
        <v>6349.98</v>
      </c>
    </row>
    <row r="1010" spans="1:4" hidden="1" outlineLevel="1">
      <c r="A1010" s="95" t="s">
        <v>297</v>
      </c>
      <c r="B1010" s="226">
        <v>1240</v>
      </c>
    </row>
    <row r="1011" spans="1:4" hidden="1" outlineLevel="1">
      <c r="A1011" s="223" t="s">
        <v>849</v>
      </c>
      <c r="B1011" s="216">
        <v>210</v>
      </c>
      <c r="C1011" s="197">
        <v>0.75</v>
      </c>
      <c r="D1011" s="197">
        <f t="shared" si="22"/>
        <v>157.5</v>
      </c>
    </row>
    <row r="1012" spans="1:4" hidden="1" outlineLevel="1">
      <c r="A1012" s="223" t="s">
        <v>850</v>
      </c>
      <c r="B1012" s="218">
        <v>1030</v>
      </c>
      <c r="C1012" s="197">
        <v>0.83</v>
      </c>
      <c r="D1012" s="197">
        <f t="shared" si="22"/>
        <v>854.9</v>
      </c>
    </row>
    <row r="1013" spans="1:4" hidden="1" outlineLevel="1">
      <c r="A1013" s="95" t="s">
        <v>851</v>
      </c>
      <c r="B1013" s="96">
        <v>6</v>
      </c>
      <c r="C1013" s="197">
        <v>355.16</v>
      </c>
      <c r="D1013" s="197">
        <f t="shared" si="22"/>
        <v>2130.96</v>
      </c>
    </row>
    <row r="1014" spans="1:4" hidden="1" outlineLevel="1">
      <c r="A1014" s="95" t="s">
        <v>852</v>
      </c>
      <c r="B1014" s="96">
        <v>3</v>
      </c>
    </row>
    <row r="1015" spans="1:4" hidden="1" outlineLevel="1">
      <c r="A1015" s="223" t="s">
        <v>853</v>
      </c>
      <c r="B1015" s="216">
        <v>3</v>
      </c>
      <c r="C1015" s="197">
        <v>7022.8</v>
      </c>
      <c r="D1015" s="197">
        <f t="shared" si="22"/>
        <v>21068.400000000001</v>
      </c>
    </row>
    <row r="1016" spans="1:4" hidden="1" outlineLevel="1">
      <c r="A1016" s="95" t="s">
        <v>854</v>
      </c>
      <c r="B1016" s="96">
        <v>6</v>
      </c>
    </row>
    <row r="1017" spans="1:4" hidden="1" outlineLevel="1">
      <c r="A1017" s="223" t="s">
        <v>855</v>
      </c>
      <c r="B1017" s="216">
        <v>6</v>
      </c>
      <c r="C1017" s="197">
        <v>1166.67</v>
      </c>
      <c r="D1017" s="197">
        <f t="shared" si="22"/>
        <v>7000.02</v>
      </c>
    </row>
    <row r="1018" spans="1:4" hidden="1" outlineLevel="1">
      <c r="A1018" s="95" t="s">
        <v>532</v>
      </c>
      <c r="B1018" s="96">
        <v>6</v>
      </c>
    </row>
    <row r="1019" spans="1:4" hidden="1" outlineLevel="1">
      <c r="A1019" s="223" t="s">
        <v>856</v>
      </c>
      <c r="B1019" s="216">
        <v>6</v>
      </c>
      <c r="C1019" s="197">
        <v>450</v>
      </c>
      <c r="D1019" s="197">
        <f t="shared" si="22"/>
        <v>2700</v>
      </c>
    </row>
    <row r="1020" spans="1:4" hidden="1" outlineLevel="1">
      <c r="A1020" s="95" t="s">
        <v>857</v>
      </c>
      <c r="B1020" s="96">
        <v>202</v>
      </c>
    </row>
    <row r="1021" spans="1:4" hidden="1" outlineLevel="1">
      <c r="A1021" s="223" t="s">
        <v>858</v>
      </c>
      <c r="B1021" s="216">
        <v>202</v>
      </c>
      <c r="C1021" s="197">
        <v>49.19</v>
      </c>
      <c r="D1021" s="197">
        <f t="shared" si="22"/>
        <v>9936.3799999999992</v>
      </c>
    </row>
    <row r="1022" spans="1:4" hidden="1" outlineLevel="1">
      <c r="A1022" s="95" t="s">
        <v>168</v>
      </c>
      <c r="B1022" s="96">
        <v>56</v>
      </c>
      <c r="C1022" s="197">
        <v>24.12</v>
      </c>
      <c r="D1022" s="197">
        <f t="shared" si="22"/>
        <v>1350.72</v>
      </c>
    </row>
    <row r="1023" spans="1:4" hidden="1" outlineLevel="1">
      <c r="A1023" s="95" t="s">
        <v>98</v>
      </c>
      <c r="B1023" s="96">
        <v>4</v>
      </c>
    </row>
    <row r="1024" spans="1:4" hidden="1" outlineLevel="1">
      <c r="A1024" s="223" t="s">
        <v>169</v>
      </c>
      <c r="B1024" s="216">
        <v>4</v>
      </c>
      <c r="C1024" s="197">
        <v>1797</v>
      </c>
      <c r="D1024" s="197">
        <f t="shared" si="22"/>
        <v>7188</v>
      </c>
    </row>
    <row r="1025" spans="1:5" hidden="1" outlineLevel="1">
      <c r="A1025" s="95" t="s">
        <v>170</v>
      </c>
      <c r="B1025" s="226">
        <v>46608</v>
      </c>
      <c r="C1025" s="197">
        <v>0.31</v>
      </c>
      <c r="D1025" s="197">
        <f t="shared" si="22"/>
        <v>14448.48</v>
      </c>
    </row>
    <row r="1026" spans="1:5" hidden="1" outlineLevel="1">
      <c r="A1026" s="95" t="s">
        <v>206</v>
      </c>
      <c r="B1026" s="96">
        <v>19</v>
      </c>
      <c r="C1026" s="197">
        <v>787.13</v>
      </c>
      <c r="D1026" s="197">
        <f t="shared" si="22"/>
        <v>14955.47</v>
      </c>
    </row>
    <row r="1027" spans="1:5" hidden="1" outlineLevel="1">
      <c r="A1027" s="95" t="s">
        <v>306</v>
      </c>
      <c r="B1027" s="226">
        <v>41167</v>
      </c>
    </row>
    <row r="1028" spans="1:5" hidden="1" outlineLevel="1">
      <c r="A1028" s="223" t="s">
        <v>863</v>
      </c>
      <c r="B1028" s="218">
        <v>2250</v>
      </c>
      <c r="C1028" s="197">
        <v>0.6</v>
      </c>
      <c r="D1028" s="197">
        <f t="shared" si="22"/>
        <v>1350</v>
      </c>
    </row>
    <row r="1029" spans="1:5" hidden="1" outlineLevel="1">
      <c r="A1029" s="223" t="s">
        <v>864</v>
      </c>
      <c r="B1029" s="218">
        <v>4312</v>
      </c>
      <c r="C1029" s="197">
        <v>0.6</v>
      </c>
      <c r="D1029" s="197">
        <f t="shared" si="22"/>
        <v>2587.1999999999998</v>
      </c>
    </row>
    <row r="1030" spans="1:5" hidden="1" outlineLevel="1">
      <c r="A1030" s="223" t="s">
        <v>865</v>
      </c>
      <c r="B1030" s="216">
        <v>840</v>
      </c>
      <c r="C1030" s="197">
        <v>0.6</v>
      </c>
      <c r="D1030" s="197">
        <f t="shared" si="22"/>
        <v>504</v>
      </c>
    </row>
    <row r="1031" spans="1:5" hidden="1" outlineLevel="1">
      <c r="A1031" s="223" t="s">
        <v>866</v>
      </c>
      <c r="B1031" s="216">
        <v>825</v>
      </c>
      <c r="C1031" s="197">
        <v>0.6</v>
      </c>
      <c r="D1031" s="197">
        <f t="shared" si="22"/>
        <v>495</v>
      </c>
    </row>
    <row r="1032" spans="1:5" hidden="1" outlineLevel="1">
      <c r="A1032" s="223" t="s">
        <v>867</v>
      </c>
      <c r="B1032" s="218">
        <v>8900</v>
      </c>
      <c r="C1032" s="197">
        <v>0.6</v>
      </c>
      <c r="D1032" s="197">
        <f t="shared" si="22"/>
        <v>5340</v>
      </c>
    </row>
    <row r="1033" spans="1:5" hidden="1" outlineLevel="1">
      <c r="A1033" s="223" t="s">
        <v>868</v>
      </c>
      <c r="B1033" s="218">
        <v>3600</v>
      </c>
      <c r="C1033" s="197">
        <v>0.6</v>
      </c>
      <c r="D1033" s="197">
        <f t="shared" si="22"/>
        <v>2160</v>
      </c>
    </row>
    <row r="1034" spans="1:5" hidden="1" outlineLevel="1">
      <c r="A1034" s="223" t="s">
        <v>869</v>
      </c>
      <c r="B1034" s="218">
        <v>13000</v>
      </c>
      <c r="C1034" s="197">
        <v>0.6</v>
      </c>
      <c r="D1034" s="197">
        <f t="shared" si="22"/>
        <v>7800</v>
      </c>
    </row>
    <row r="1035" spans="1:5" hidden="1" outlineLevel="1">
      <c r="A1035" s="223" t="s">
        <v>861</v>
      </c>
      <c r="B1035" s="218">
        <v>2400</v>
      </c>
      <c r="C1035" s="197">
        <v>0.6</v>
      </c>
      <c r="D1035" s="197">
        <f t="shared" si="22"/>
        <v>1440</v>
      </c>
    </row>
    <row r="1036" spans="1:5" hidden="1" outlineLevel="1">
      <c r="A1036" s="223" t="s">
        <v>870</v>
      </c>
      <c r="B1036" s="218">
        <v>1800</v>
      </c>
      <c r="C1036" s="197">
        <v>0.6</v>
      </c>
      <c r="D1036" s="197">
        <f t="shared" si="22"/>
        <v>1080</v>
      </c>
    </row>
    <row r="1037" spans="1:5" hidden="1" outlineLevel="1">
      <c r="A1037" s="223" t="s">
        <v>859</v>
      </c>
      <c r="B1037" s="218">
        <v>3200</v>
      </c>
      <c r="C1037" s="197">
        <v>0.6</v>
      </c>
      <c r="D1037" s="197">
        <f t="shared" si="22"/>
        <v>1920</v>
      </c>
    </row>
    <row r="1038" spans="1:5" hidden="1" outlineLevel="1">
      <c r="A1038" s="223" t="s">
        <v>771</v>
      </c>
      <c r="B1038" s="216">
        <v>40</v>
      </c>
      <c r="C1038" s="197">
        <v>0.54</v>
      </c>
      <c r="D1038" s="197">
        <f t="shared" si="22"/>
        <v>21.6</v>
      </c>
      <c r="E1038" s="198" t="s">
        <v>316</v>
      </c>
    </row>
    <row r="1039" spans="1:5" hidden="1" outlineLevel="1">
      <c r="A1039" s="95" t="s">
        <v>307</v>
      </c>
      <c r="B1039" s="226">
        <v>25567</v>
      </c>
      <c r="C1039" s="197">
        <v>0.8</v>
      </c>
      <c r="D1039" s="197">
        <f t="shared" si="22"/>
        <v>20453.600000000002</v>
      </c>
    </row>
    <row r="1040" spans="1:5" hidden="1" outlineLevel="1">
      <c r="A1040" s="95" t="s">
        <v>310</v>
      </c>
      <c r="B1040" s="226">
        <v>48926</v>
      </c>
    </row>
    <row r="1041" spans="1:5" hidden="1" outlineLevel="1">
      <c r="A1041" s="223" t="s">
        <v>872</v>
      </c>
      <c r="B1041" s="218">
        <v>8500</v>
      </c>
      <c r="C1041" s="197">
        <v>0.39</v>
      </c>
      <c r="D1041" s="197">
        <f t="shared" si="22"/>
        <v>3315</v>
      </c>
    </row>
    <row r="1042" spans="1:5" hidden="1" outlineLevel="1">
      <c r="A1042" s="223" t="s">
        <v>873</v>
      </c>
      <c r="B1042" s="218">
        <v>14310</v>
      </c>
      <c r="C1042" s="197">
        <v>0.39</v>
      </c>
      <c r="D1042" s="197">
        <f t="shared" si="22"/>
        <v>5580.9000000000005</v>
      </c>
    </row>
    <row r="1043" spans="1:5" hidden="1" outlineLevel="1">
      <c r="A1043" s="223" t="s">
        <v>874</v>
      </c>
      <c r="B1043" s="218">
        <v>5566</v>
      </c>
      <c r="C1043" s="197">
        <v>0.39</v>
      </c>
      <c r="D1043" s="197">
        <f t="shared" si="22"/>
        <v>2170.7400000000002</v>
      </c>
    </row>
    <row r="1044" spans="1:5" hidden="1" outlineLevel="1">
      <c r="A1044" s="223" t="s">
        <v>875</v>
      </c>
      <c r="B1044" s="218">
        <v>7650</v>
      </c>
      <c r="C1044" s="197">
        <v>0.44</v>
      </c>
      <c r="D1044" s="197">
        <f t="shared" si="22"/>
        <v>3366</v>
      </c>
    </row>
    <row r="1045" spans="1:5" hidden="1" outlineLevel="1">
      <c r="A1045" s="223" t="s">
        <v>876</v>
      </c>
      <c r="B1045" s="218">
        <v>12000</v>
      </c>
      <c r="C1045" s="197">
        <v>0.39</v>
      </c>
      <c r="D1045" s="197">
        <f t="shared" si="22"/>
        <v>4680</v>
      </c>
      <c r="E1045" s="198" t="s">
        <v>316</v>
      </c>
    </row>
    <row r="1046" spans="1:5" hidden="1" outlineLevel="1">
      <c r="A1046" s="223" t="s">
        <v>877</v>
      </c>
      <c r="B1046" s="216">
        <v>900</v>
      </c>
      <c r="C1046" s="197">
        <v>0.39</v>
      </c>
      <c r="D1046" s="197">
        <f t="shared" si="22"/>
        <v>351</v>
      </c>
      <c r="E1046" s="198" t="s">
        <v>316</v>
      </c>
    </row>
    <row r="1047" spans="1:5" hidden="1" outlineLevel="1">
      <c r="A1047" s="95" t="s">
        <v>207</v>
      </c>
      <c r="B1047" s="226">
        <v>6318</v>
      </c>
    </row>
    <row r="1048" spans="1:5" hidden="1" outlineLevel="1">
      <c r="A1048" s="223" t="s">
        <v>879</v>
      </c>
      <c r="B1048" s="216">
        <v>152</v>
      </c>
      <c r="C1048" s="197">
        <v>16.21</v>
      </c>
      <c r="D1048" s="197">
        <f t="shared" ref="D1048:D1055" si="23">B1048*C1048</f>
        <v>2463.92</v>
      </c>
    </row>
    <row r="1049" spans="1:5" hidden="1" outlineLevel="1">
      <c r="A1049" s="223" t="s">
        <v>311</v>
      </c>
      <c r="B1049" s="216">
        <v>10</v>
      </c>
      <c r="C1049" s="197">
        <v>46.28</v>
      </c>
      <c r="D1049" s="197">
        <f t="shared" si="23"/>
        <v>462.8</v>
      </c>
    </row>
    <row r="1050" spans="1:5" hidden="1" outlineLevel="1">
      <c r="A1050" s="223" t="s">
        <v>208</v>
      </c>
      <c r="B1050" s="216">
        <v>193</v>
      </c>
      <c r="C1050" s="197">
        <v>30.82</v>
      </c>
      <c r="D1050" s="197">
        <f t="shared" si="23"/>
        <v>5948.26</v>
      </c>
      <c r="E1050" s="198" t="s">
        <v>316</v>
      </c>
    </row>
    <row r="1051" spans="1:5" hidden="1" outlineLevel="1">
      <c r="A1051" s="223" t="s">
        <v>312</v>
      </c>
      <c r="B1051" s="218">
        <v>1736</v>
      </c>
      <c r="C1051" s="197">
        <v>34.729999999999997</v>
      </c>
      <c r="D1051" s="197">
        <f t="shared" si="23"/>
        <v>60291.279999999992</v>
      </c>
    </row>
    <row r="1052" spans="1:5" hidden="1" outlineLevel="1">
      <c r="A1052" s="223" t="s">
        <v>881</v>
      </c>
      <c r="B1052" s="216">
        <v>10</v>
      </c>
      <c r="C1052" s="197">
        <v>49.47</v>
      </c>
      <c r="D1052" s="197">
        <f t="shared" si="23"/>
        <v>494.7</v>
      </c>
    </row>
    <row r="1053" spans="1:5" hidden="1" outlineLevel="1">
      <c r="A1053" s="223" t="s">
        <v>209</v>
      </c>
      <c r="B1053" s="216">
        <v>88</v>
      </c>
      <c r="C1053" s="197">
        <v>41.6</v>
      </c>
      <c r="D1053" s="197">
        <f t="shared" si="23"/>
        <v>3660.8</v>
      </c>
    </row>
    <row r="1054" spans="1:5" hidden="1" outlineLevel="1">
      <c r="A1054" s="223" t="s">
        <v>315</v>
      </c>
      <c r="B1054" s="218">
        <v>1421</v>
      </c>
      <c r="C1054" s="197">
        <v>59</v>
      </c>
      <c r="D1054" s="197">
        <f t="shared" si="23"/>
        <v>83839</v>
      </c>
      <c r="E1054" s="198" t="s">
        <v>316</v>
      </c>
    </row>
    <row r="1055" spans="1:5" hidden="1" outlineLevel="1">
      <c r="A1055" s="223" t="s">
        <v>210</v>
      </c>
      <c r="B1055" s="218">
        <v>2708</v>
      </c>
      <c r="C1055" s="197">
        <v>66.930000000000007</v>
      </c>
      <c r="D1055" s="197">
        <f t="shared" si="23"/>
        <v>181246.44000000003</v>
      </c>
      <c r="E1055" s="198" t="s">
        <v>316</v>
      </c>
    </row>
    <row r="1056" spans="1:5" ht="15" collapsed="1">
      <c r="A1056" s="208" t="s">
        <v>763</v>
      </c>
      <c r="B1056" s="23"/>
      <c r="C1056" s="220"/>
      <c r="D1056" s="236">
        <f>SUM(D980:D1055)</f>
        <v>1013754.9600000001</v>
      </c>
    </row>
    <row r="1058" spans="1:4">
      <c r="A1058" s="200" t="s">
        <v>883</v>
      </c>
      <c r="B1058" s="45"/>
      <c r="C1058" s="224"/>
      <c r="D1058" s="224"/>
    </row>
    <row r="1059" spans="1:4" hidden="1" outlineLevel="1">
      <c r="A1059" s="237" t="s">
        <v>179</v>
      </c>
      <c r="B1059" s="238">
        <v>1</v>
      </c>
    </row>
    <row r="1060" spans="1:4" hidden="1" outlineLevel="1">
      <c r="A1060" s="95" t="s">
        <v>884</v>
      </c>
      <c r="B1060" s="96">
        <v>1</v>
      </c>
    </row>
    <row r="1061" spans="1:4" hidden="1" outlineLevel="1">
      <c r="A1061" s="223" t="s">
        <v>885</v>
      </c>
      <c r="B1061" s="63">
        <v>1</v>
      </c>
      <c r="C1061" s="227">
        <v>17939.25</v>
      </c>
      <c r="D1061" s="197">
        <f>B1061*C1061</f>
        <v>17939.25</v>
      </c>
    </row>
    <row r="1062" spans="1:4" hidden="1" outlineLevel="1">
      <c r="A1062" s="237" t="s">
        <v>125</v>
      </c>
      <c r="B1062" s="238">
        <v>10</v>
      </c>
    </row>
    <row r="1063" spans="1:4" hidden="1" outlineLevel="1">
      <c r="A1063" s="95" t="s">
        <v>884</v>
      </c>
      <c r="B1063" s="96">
        <v>10</v>
      </c>
    </row>
    <row r="1064" spans="1:4" hidden="1" outlineLevel="1">
      <c r="A1064" s="223" t="s">
        <v>886</v>
      </c>
      <c r="B1064" s="216">
        <v>2</v>
      </c>
      <c r="C1064" s="197">
        <v>58033.69</v>
      </c>
      <c r="D1064" s="197">
        <f t="shared" ref="D1064:D1080" si="24">B1064*C1064</f>
        <v>116067.38</v>
      </c>
    </row>
    <row r="1065" spans="1:4" hidden="1" outlineLevel="1">
      <c r="A1065" s="223" t="s">
        <v>887</v>
      </c>
      <c r="B1065" s="63">
        <v>3</v>
      </c>
      <c r="C1065" s="227">
        <v>21401.87</v>
      </c>
      <c r="D1065" s="197">
        <f t="shared" si="24"/>
        <v>64205.61</v>
      </c>
    </row>
    <row r="1066" spans="1:4" hidden="1" outlineLevel="1">
      <c r="A1066" s="223" t="s">
        <v>888</v>
      </c>
      <c r="B1066" s="216">
        <v>3</v>
      </c>
      <c r="C1066" s="197">
        <v>17664</v>
      </c>
      <c r="D1066" s="197">
        <f t="shared" si="24"/>
        <v>52992</v>
      </c>
    </row>
    <row r="1067" spans="1:4" hidden="1" outlineLevel="1">
      <c r="A1067" s="223" t="s">
        <v>889</v>
      </c>
      <c r="B1067" s="63">
        <v>1</v>
      </c>
      <c r="C1067" s="227">
        <v>28787.24</v>
      </c>
      <c r="D1067" s="197">
        <f t="shared" si="24"/>
        <v>28787.24</v>
      </c>
    </row>
    <row r="1068" spans="1:4" hidden="1" outlineLevel="1">
      <c r="A1068" s="223" t="s">
        <v>885</v>
      </c>
      <c r="B1068" s="216">
        <v>1</v>
      </c>
      <c r="C1068" s="197">
        <v>33534</v>
      </c>
      <c r="D1068" s="197">
        <f t="shared" si="24"/>
        <v>33534</v>
      </c>
    </row>
    <row r="1069" spans="1:4" hidden="1" outlineLevel="1">
      <c r="A1069" s="237" t="s">
        <v>890</v>
      </c>
      <c r="B1069" s="238">
        <v>25</v>
      </c>
    </row>
    <row r="1070" spans="1:4" hidden="1" outlineLevel="1">
      <c r="A1070" s="95" t="s">
        <v>884</v>
      </c>
      <c r="B1070" s="96">
        <v>25</v>
      </c>
    </row>
    <row r="1071" spans="1:4" hidden="1" outlineLevel="1">
      <c r="A1071" s="223" t="s">
        <v>886</v>
      </c>
      <c r="B1071" s="239">
        <v>2</v>
      </c>
      <c r="C1071" s="227">
        <v>70374.45</v>
      </c>
      <c r="D1071" s="197">
        <f t="shared" si="24"/>
        <v>140748.9</v>
      </c>
    </row>
    <row r="1072" spans="1:4" hidden="1" outlineLevel="1">
      <c r="A1072" s="223" t="s">
        <v>887</v>
      </c>
      <c r="B1072" s="130">
        <v>4</v>
      </c>
      <c r="C1072" s="196">
        <v>19000</v>
      </c>
      <c r="D1072" s="197">
        <f t="shared" si="24"/>
        <v>76000</v>
      </c>
    </row>
    <row r="1073" spans="1:4" hidden="1" outlineLevel="1">
      <c r="A1073" s="223" t="s">
        <v>891</v>
      </c>
      <c r="B1073" s="216">
        <v>14</v>
      </c>
      <c r="D1073" s="197">
        <f t="shared" si="24"/>
        <v>0</v>
      </c>
    </row>
    <row r="1074" spans="1:4" hidden="1" outlineLevel="1">
      <c r="A1074" s="223" t="s">
        <v>892</v>
      </c>
      <c r="B1074" s="216">
        <v>5</v>
      </c>
      <c r="D1074" s="197">
        <f t="shared" si="24"/>
        <v>0</v>
      </c>
    </row>
    <row r="1075" spans="1:4" hidden="1" outlineLevel="1">
      <c r="A1075" s="237" t="s">
        <v>893</v>
      </c>
      <c r="B1075" s="238">
        <v>4</v>
      </c>
    </row>
    <row r="1076" spans="1:4" hidden="1" outlineLevel="1">
      <c r="A1076" s="95" t="s">
        <v>884</v>
      </c>
      <c r="B1076" s="96">
        <v>4</v>
      </c>
    </row>
    <row r="1077" spans="1:4" hidden="1" outlineLevel="1">
      <c r="A1077" s="223" t="s">
        <v>887</v>
      </c>
      <c r="B1077" s="216">
        <v>4</v>
      </c>
      <c r="C1077" s="197">
        <v>19000</v>
      </c>
      <c r="D1077" s="197">
        <f t="shared" si="24"/>
        <v>76000</v>
      </c>
    </row>
    <row r="1078" spans="1:4" hidden="1" outlineLevel="1">
      <c r="A1078" s="237" t="s">
        <v>894</v>
      </c>
      <c r="B1078" s="238">
        <v>2</v>
      </c>
    </row>
    <row r="1079" spans="1:4" hidden="1" outlineLevel="1">
      <c r="A1079" s="95" t="s">
        <v>884</v>
      </c>
      <c r="B1079" s="96">
        <v>2</v>
      </c>
    </row>
    <row r="1080" spans="1:4" hidden="1" outlineLevel="1">
      <c r="A1080" s="223" t="s">
        <v>887</v>
      </c>
      <c r="B1080" s="216">
        <v>2</v>
      </c>
      <c r="C1080" s="197">
        <v>19000</v>
      </c>
      <c r="D1080" s="197">
        <f t="shared" si="24"/>
        <v>38000</v>
      </c>
    </row>
    <row r="1081" spans="1:4" ht="15" collapsed="1">
      <c r="A1081" s="208" t="s">
        <v>763</v>
      </c>
      <c r="B1081" s="23"/>
      <c r="C1081" s="220"/>
      <c r="D1081" s="236">
        <f>SUM(D1061:D1080)</f>
        <v>644274.38</v>
      </c>
    </row>
    <row r="1083" spans="1:4">
      <c r="A1083" s="20" t="s">
        <v>890</v>
      </c>
      <c r="B1083" s="45"/>
      <c r="C1083" s="224"/>
      <c r="D1083" s="224"/>
    </row>
    <row r="1084" spans="1:4" hidden="1" outlineLevel="1">
      <c r="A1084" s="95" t="s">
        <v>292</v>
      </c>
      <c r="B1084" s="226">
        <v>1415800</v>
      </c>
    </row>
    <row r="1085" spans="1:4" hidden="1" outlineLevel="1">
      <c r="A1085" s="223" t="s">
        <v>293</v>
      </c>
      <c r="B1085" s="218">
        <v>1280800</v>
      </c>
      <c r="C1085" s="197">
        <v>0.1</v>
      </c>
      <c r="D1085" s="197">
        <f>B1085*C1085</f>
        <v>128080</v>
      </c>
    </row>
    <row r="1086" spans="1:4" hidden="1" outlineLevel="1">
      <c r="A1086" s="223" t="s">
        <v>897</v>
      </c>
      <c r="B1086" s="218">
        <v>15000</v>
      </c>
      <c r="C1086" s="197">
        <v>0.14000000000000001</v>
      </c>
      <c r="D1086" s="197">
        <f t="shared" ref="D1086:D1149" si="25">B1086*C1086</f>
        <v>2100</v>
      </c>
    </row>
    <row r="1087" spans="1:4" hidden="1" outlineLevel="1">
      <c r="A1087" s="223" t="s">
        <v>898</v>
      </c>
      <c r="B1087" s="218">
        <v>120000</v>
      </c>
      <c r="C1087" s="197">
        <v>0.14000000000000001</v>
      </c>
      <c r="D1087" s="197">
        <f t="shared" si="25"/>
        <v>16800</v>
      </c>
    </row>
    <row r="1088" spans="1:4" hidden="1" outlineLevel="1">
      <c r="A1088" s="95" t="s">
        <v>790</v>
      </c>
      <c r="B1088" s="226">
        <v>186000</v>
      </c>
      <c r="D1088" s="197">
        <f t="shared" si="25"/>
        <v>0</v>
      </c>
    </row>
    <row r="1089" spans="1:4" hidden="1" outlineLevel="1">
      <c r="A1089" s="223" t="s">
        <v>791</v>
      </c>
      <c r="B1089" s="218">
        <v>65000</v>
      </c>
      <c r="C1089" s="197">
        <v>0.14000000000000001</v>
      </c>
      <c r="D1089" s="197">
        <f t="shared" si="25"/>
        <v>9100</v>
      </c>
    </row>
    <row r="1090" spans="1:4" hidden="1" outlineLevel="1">
      <c r="A1090" s="223" t="s">
        <v>792</v>
      </c>
      <c r="B1090" s="218">
        <v>100000</v>
      </c>
      <c r="C1090" s="197">
        <v>0.25</v>
      </c>
      <c r="D1090" s="197">
        <f t="shared" si="25"/>
        <v>25000</v>
      </c>
    </row>
    <row r="1091" spans="1:4" hidden="1" outlineLevel="1">
      <c r="A1091" s="223" t="s">
        <v>899</v>
      </c>
      <c r="B1091" s="218">
        <v>21000</v>
      </c>
      <c r="C1091" s="197">
        <v>0.1</v>
      </c>
      <c r="D1091" s="197">
        <f t="shared" si="25"/>
        <v>2100</v>
      </c>
    </row>
    <row r="1092" spans="1:4" hidden="1" outlineLevel="1">
      <c r="A1092" s="95" t="s">
        <v>900</v>
      </c>
      <c r="B1092" s="226">
        <v>1502.2</v>
      </c>
      <c r="C1092" s="197">
        <v>20</v>
      </c>
      <c r="D1092" s="197">
        <f t="shared" si="25"/>
        <v>30044</v>
      </c>
    </row>
    <row r="1093" spans="1:4" hidden="1" outlineLevel="1">
      <c r="A1093" s="95" t="s">
        <v>901</v>
      </c>
      <c r="B1093" s="226">
        <v>1481.36</v>
      </c>
      <c r="C1093" s="197">
        <v>408.68</v>
      </c>
      <c r="D1093" s="197">
        <f t="shared" si="25"/>
        <v>605402.20479999995</v>
      </c>
    </row>
    <row r="1094" spans="1:4" hidden="1" outlineLevel="1">
      <c r="A1094" s="95" t="s">
        <v>902</v>
      </c>
      <c r="B1094" s="226">
        <v>363777</v>
      </c>
      <c r="D1094" s="197">
        <f t="shared" si="25"/>
        <v>0</v>
      </c>
    </row>
    <row r="1095" spans="1:4" hidden="1" outlineLevel="1">
      <c r="A1095" s="223" t="s">
        <v>903</v>
      </c>
      <c r="B1095" s="218">
        <v>62496</v>
      </c>
      <c r="C1095" s="197">
        <v>1.61</v>
      </c>
      <c r="D1095" s="197">
        <f t="shared" si="25"/>
        <v>100618.56000000001</v>
      </c>
    </row>
    <row r="1096" spans="1:4" hidden="1" outlineLevel="1">
      <c r="A1096" s="223" t="s">
        <v>904</v>
      </c>
      <c r="B1096" s="218">
        <v>301281</v>
      </c>
      <c r="C1096" s="197">
        <v>1.75</v>
      </c>
      <c r="D1096" s="197">
        <f t="shared" si="25"/>
        <v>527241.75</v>
      </c>
    </row>
    <row r="1097" spans="1:4" hidden="1" outlineLevel="1">
      <c r="A1097" s="95" t="s">
        <v>906</v>
      </c>
      <c r="B1097" s="96">
        <v>7.4</v>
      </c>
      <c r="C1097" s="197">
        <v>256.89999999999998</v>
      </c>
      <c r="D1097" s="197">
        <f t="shared" si="25"/>
        <v>1901.06</v>
      </c>
    </row>
    <row r="1098" spans="1:4" hidden="1" outlineLevel="1">
      <c r="A1098" s="95" t="s">
        <v>907</v>
      </c>
      <c r="B1098" s="96">
        <v>22.35</v>
      </c>
      <c r="C1098" s="197">
        <v>170.27</v>
      </c>
      <c r="D1098" s="197">
        <f t="shared" si="25"/>
        <v>3805.5345000000007</v>
      </c>
    </row>
    <row r="1099" spans="1:4" hidden="1" outlineLevel="1">
      <c r="A1099" s="95" t="s">
        <v>908</v>
      </c>
      <c r="B1099" s="96">
        <v>279.5</v>
      </c>
      <c r="D1099" s="197">
        <f t="shared" si="25"/>
        <v>0</v>
      </c>
    </row>
    <row r="1100" spans="1:4" hidden="1" outlineLevel="1">
      <c r="A1100" s="223" t="s">
        <v>909</v>
      </c>
      <c r="B1100" s="216">
        <v>41</v>
      </c>
      <c r="C1100" s="197">
        <v>114.4</v>
      </c>
      <c r="D1100" s="197">
        <f t="shared" si="25"/>
        <v>4690.4000000000005</v>
      </c>
    </row>
    <row r="1101" spans="1:4" hidden="1" outlineLevel="1">
      <c r="A1101" s="223" t="s">
        <v>910</v>
      </c>
      <c r="B1101" s="216">
        <v>189</v>
      </c>
      <c r="C1101" s="197">
        <v>154.4</v>
      </c>
      <c r="D1101" s="197">
        <f t="shared" si="25"/>
        <v>29181.600000000002</v>
      </c>
    </row>
    <row r="1102" spans="1:4" hidden="1" outlineLevel="1">
      <c r="A1102" s="223" t="s">
        <v>911</v>
      </c>
      <c r="B1102" s="216">
        <v>49.5</v>
      </c>
      <c r="C1102" s="197">
        <v>154.4</v>
      </c>
      <c r="D1102" s="197">
        <f t="shared" si="25"/>
        <v>7642.8</v>
      </c>
    </row>
    <row r="1103" spans="1:4" hidden="1" outlineLevel="1">
      <c r="A1103" s="95" t="s">
        <v>914</v>
      </c>
      <c r="B1103" s="96">
        <v>164.1</v>
      </c>
      <c r="C1103" s="197">
        <v>87.7</v>
      </c>
      <c r="D1103" s="197">
        <f t="shared" si="25"/>
        <v>14391.57</v>
      </c>
    </row>
    <row r="1104" spans="1:4" hidden="1" outlineLevel="1">
      <c r="A1104" s="95" t="s">
        <v>915</v>
      </c>
      <c r="B1104" s="226">
        <v>1040</v>
      </c>
      <c r="D1104" s="197">
        <f t="shared" si="25"/>
        <v>0</v>
      </c>
    </row>
    <row r="1105" spans="1:4" hidden="1" outlineLevel="1">
      <c r="A1105" s="223" t="s">
        <v>916</v>
      </c>
      <c r="B1105" s="216">
        <v>550</v>
      </c>
      <c r="C1105" s="197">
        <v>8.2899999999999991</v>
      </c>
      <c r="D1105" s="197">
        <f t="shared" si="25"/>
        <v>4559.4999999999991</v>
      </c>
    </row>
    <row r="1106" spans="1:4" hidden="1" outlineLevel="1">
      <c r="A1106" s="223" t="s">
        <v>917</v>
      </c>
      <c r="B1106" s="216">
        <v>490</v>
      </c>
      <c r="C1106" s="197">
        <v>9.92</v>
      </c>
      <c r="D1106" s="197">
        <f t="shared" si="25"/>
        <v>4860.8</v>
      </c>
    </row>
    <row r="1107" spans="1:4" hidden="1" outlineLevel="1">
      <c r="A1107" s="95" t="s">
        <v>296</v>
      </c>
      <c r="B1107" s="240">
        <v>980</v>
      </c>
      <c r="C1107" s="227">
        <v>90.62</v>
      </c>
      <c r="D1107" s="197">
        <f t="shared" si="25"/>
        <v>88807.6</v>
      </c>
    </row>
    <row r="1108" spans="1:4" hidden="1" outlineLevel="1">
      <c r="A1108" s="95" t="s">
        <v>793</v>
      </c>
      <c r="B1108" s="226">
        <v>8089</v>
      </c>
      <c r="D1108" s="197">
        <f t="shared" si="25"/>
        <v>0</v>
      </c>
    </row>
    <row r="1109" spans="1:4" hidden="1" outlineLevel="1">
      <c r="A1109" s="223"/>
      <c r="B1109" s="218">
        <v>1849</v>
      </c>
      <c r="C1109" s="197">
        <v>2.85</v>
      </c>
      <c r="D1109" s="197">
        <f t="shared" si="25"/>
        <v>5269.6500000000005</v>
      </c>
    </row>
    <row r="1110" spans="1:4" hidden="1" outlineLevel="1">
      <c r="A1110" s="223" t="s">
        <v>794</v>
      </c>
      <c r="B1110" s="218">
        <v>6240</v>
      </c>
      <c r="C1110" s="197">
        <v>2.85</v>
      </c>
      <c r="D1110" s="197">
        <f t="shared" si="25"/>
        <v>17784</v>
      </c>
    </row>
    <row r="1111" spans="1:4" hidden="1" outlineLevel="1">
      <c r="A1111" s="95" t="s">
        <v>838</v>
      </c>
      <c r="B1111" s="226">
        <v>37140</v>
      </c>
      <c r="D1111" s="197">
        <f t="shared" si="25"/>
        <v>0</v>
      </c>
    </row>
    <row r="1112" spans="1:4" hidden="1" outlineLevel="1">
      <c r="A1112" s="223" t="s">
        <v>839</v>
      </c>
      <c r="B1112" s="218">
        <v>4425</v>
      </c>
      <c r="C1112" s="197">
        <v>0.32</v>
      </c>
      <c r="D1112" s="197">
        <f t="shared" si="25"/>
        <v>1416</v>
      </c>
    </row>
    <row r="1113" spans="1:4" hidden="1" outlineLevel="1">
      <c r="A1113" s="223" t="s">
        <v>1762</v>
      </c>
      <c r="B1113" s="218">
        <v>32715</v>
      </c>
      <c r="C1113" s="197">
        <v>0.37</v>
      </c>
      <c r="D1113" s="197">
        <f t="shared" si="25"/>
        <v>12104.55</v>
      </c>
    </row>
    <row r="1114" spans="1:4" hidden="1" outlineLevel="1">
      <c r="A1114" s="95" t="s">
        <v>919</v>
      </c>
      <c r="B1114" s="226"/>
      <c r="D1114" s="197">
        <f t="shared" si="25"/>
        <v>0</v>
      </c>
    </row>
    <row r="1115" spans="1:4" hidden="1" outlineLevel="1">
      <c r="A1115" s="223" t="s">
        <v>922</v>
      </c>
      <c r="B1115" s="218">
        <v>13540</v>
      </c>
      <c r="C1115" s="197">
        <v>215.78</v>
      </c>
      <c r="D1115" s="197">
        <f t="shared" si="25"/>
        <v>2921661.2</v>
      </c>
    </row>
    <row r="1116" spans="1:4" hidden="1" outlineLevel="1">
      <c r="A1116" s="223" t="s">
        <v>923</v>
      </c>
      <c r="B1116" s="216">
        <v>150</v>
      </c>
      <c r="C1116" s="197">
        <v>227.58</v>
      </c>
      <c r="D1116" s="197">
        <f t="shared" si="25"/>
        <v>34137</v>
      </c>
    </row>
    <row r="1117" spans="1:4" hidden="1" outlineLevel="1">
      <c r="A1117" s="223" t="s">
        <v>924</v>
      </c>
      <c r="B1117" s="216">
        <v>771</v>
      </c>
      <c r="C1117" s="197">
        <v>227.58</v>
      </c>
      <c r="D1117" s="197">
        <f t="shared" si="25"/>
        <v>175464.18000000002</v>
      </c>
    </row>
    <row r="1118" spans="1:4" hidden="1" outlineLevel="1">
      <c r="A1118" s="223" t="s">
        <v>925</v>
      </c>
      <c r="B1118" s="216">
        <v>480</v>
      </c>
      <c r="C1118" s="197">
        <v>227.58</v>
      </c>
      <c r="D1118" s="197">
        <f t="shared" si="25"/>
        <v>109238.40000000001</v>
      </c>
    </row>
    <row r="1119" spans="1:4" hidden="1" outlineLevel="1">
      <c r="A1119" s="223" t="s">
        <v>926</v>
      </c>
      <c r="B1119" s="216">
        <v>380</v>
      </c>
      <c r="C1119" s="197">
        <v>227.58</v>
      </c>
      <c r="D1119" s="197">
        <f t="shared" si="25"/>
        <v>86480.400000000009</v>
      </c>
    </row>
    <row r="1120" spans="1:4" hidden="1" outlineLevel="1">
      <c r="A1120" s="95" t="s">
        <v>927</v>
      </c>
      <c r="B1120" s="226">
        <v>10779.7</v>
      </c>
      <c r="D1120" s="197">
        <f t="shared" si="25"/>
        <v>0</v>
      </c>
    </row>
    <row r="1121" spans="1:4" hidden="1" outlineLevel="1">
      <c r="A1121" s="223" t="s">
        <v>928</v>
      </c>
      <c r="B1121" s="218">
        <v>3215.7</v>
      </c>
      <c r="C1121" s="197">
        <v>220.05</v>
      </c>
      <c r="D1121" s="197">
        <f t="shared" si="25"/>
        <v>707614.78500000003</v>
      </c>
    </row>
    <row r="1122" spans="1:4" hidden="1" outlineLevel="1">
      <c r="A1122" s="223" t="s">
        <v>929</v>
      </c>
      <c r="B1122" s="218">
        <v>1682</v>
      </c>
      <c r="C1122" s="197">
        <v>187.53</v>
      </c>
      <c r="D1122" s="197">
        <f t="shared" si="25"/>
        <v>315425.46000000002</v>
      </c>
    </row>
    <row r="1123" spans="1:4" hidden="1" outlineLevel="1">
      <c r="A1123" s="223" t="s">
        <v>930</v>
      </c>
      <c r="B1123" s="218">
        <v>3931</v>
      </c>
      <c r="C1123" s="197">
        <v>214.56</v>
      </c>
      <c r="D1123" s="197">
        <f t="shared" si="25"/>
        <v>843435.36</v>
      </c>
    </row>
    <row r="1124" spans="1:4" hidden="1" outlineLevel="1">
      <c r="A1124" s="223" t="s">
        <v>931</v>
      </c>
      <c r="B1124" s="216">
        <v>919</v>
      </c>
      <c r="C1124" s="197">
        <v>187.53</v>
      </c>
      <c r="D1124" s="197">
        <f t="shared" si="25"/>
        <v>172340.07</v>
      </c>
    </row>
    <row r="1125" spans="1:4" hidden="1" outlineLevel="1">
      <c r="A1125" s="223" t="s">
        <v>932</v>
      </c>
      <c r="B1125" s="218">
        <v>1032</v>
      </c>
      <c r="C1125" s="197">
        <v>187.53</v>
      </c>
      <c r="D1125" s="197">
        <f t="shared" si="25"/>
        <v>193530.96</v>
      </c>
    </row>
    <row r="1126" spans="1:4" hidden="1" outlineLevel="1">
      <c r="A1126" s="95" t="s">
        <v>796</v>
      </c>
      <c r="B1126" s="226">
        <v>144648</v>
      </c>
      <c r="D1126" s="197">
        <f t="shared" si="25"/>
        <v>0</v>
      </c>
    </row>
    <row r="1127" spans="1:4" hidden="1" outlineLevel="1">
      <c r="A1127" s="223" t="s">
        <v>797</v>
      </c>
      <c r="B1127" s="218">
        <v>20000</v>
      </c>
      <c r="C1127" s="197">
        <v>0.88</v>
      </c>
      <c r="D1127" s="197">
        <f t="shared" si="25"/>
        <v>17600</v>
      </c>
    </row>
    <row r="1128" spans="1:4" hidden="1" outlineLevel="1">
      <c r="A1128" s="95" t="s">
        <v>933</v>
      </c>
      <c r="B1128" s="96">
        <v>1</v>
      </c>
      <c r="C1128" s="197">
        <v>37840</v>
      </c>
      <c r="D1128" s="197">
        <f t="shared" si="25"/>
        <v>37840</v>
      </c>
    </row>
    <row r="1129" spans="1:4" hidden="1" outlineLevel="1">
      <c r="A1129" s="95" t="s">
        <v>798</v>
      </c>
      <c r="B1129" s="226">
        <v>272379.09999999998</v>
      </c>
      <c r="D1129" s="197">
        <f t="shared" si="25"/>
        <v>0</v>
      </c>
    </row>
    <row r="1130" spans="1:4" hidden="1" outlineLevel="1">
      <c r="A1130" s="223" t="s">
        <v>934</v>
      </c>
      <c r="B1130" s="218">
        <v>1950</v>
      </c>
      <c r="C1130" s="197">
        <v>4</v>
      </c>
      <c r="D1130" s="197">
        <f t="shared" si="25"/>
        <v>7800</v>
      </c>
    </row>
    <row r="1131" spans="1:4" hidden="1" outlineLevel="1">
      <c r="A1131" s="223" t="s">
        <v>935</v>
      </c>
      <c r="B1131" s="218">
        <v>29500</v>
      </c>
      <c r="C1131" s="197">
        <v>0.73</v>
      </c>
      <c r="D1131" s="197">
        <f t="shared" si="25"/>
        <v>21535</v>
      </c>
    </row>
    <row r="1132" spans="1:4" hidden="1" outlineLevel="1">
      <c r="A1132" s="223" t="s">
        <v>799</v>
      </c>
      <c r="B1132" s="218">
        <v>6973.9</v>
      </c>
      <c r="C1132" s="197">
        <v>1.06</v>
      </c>
      <c r="D1132" s="197">
        <f t="shared" si="25"/>
        <v>7392.3339999999998</v>
      </c>
    </row>
    <row r="1133" spans="1:4" hidden="1" outlineLevel="1">
      <c r="A1133" s="223" t="s">
        <v>936</v>
      </c>
      <c r="B1133" s="218">
        <v>17900</v>
      </c>
      <c r="C1133" s="197">
        <v>1.58</v>
      </c>
      <c r="D1133" s="197">
        <f t="shared" si="25"/>
        <v>28282</v>
      </c>
    </row>
    <row r="1134" spans="1:4" hidden="1" outlineLevel="1">
      <c r="A1134" s="223" t="s">
        <v>937</v>
      </c>
      <c r="B1134" s="218">
        <v>3000</v>
      </c>
      <c r="C1134" s="197">
        <v>1.53</v>
      </c>
      <c r="D1134" s="197">
        <f t="shared" si="25"/>
        <v>4590</v>
      </c>
    </row>
    <row r="1135" spans="1:4" hidden="1" outlineLevel="1">
      <c r="A1135" s="223" t="s">
        <v>800</v>
      </c>
      <c r="B1135" s="218">
        <v>53900</v>
      </c>
      <c r="C1135" s="197">
        <v>1.53</v>
      </c>
      <c r="D1135" s="197">
        <f t="shared" si="25"/>
        <v>82467</v>
      </c>
    </row>
    <row r="1136" spans="1:4" hidden="1" outlineLevel="1">
      <c r="A1136" s="223" t="s">
        <v>938</v>
      </c>
      <c r="B1136" s="218">
        <v>9699</v>
      </c>
      <c r="C1136" s="197">
        <v>1.78</v>
      </c>
      <c r="D1136" s="197">
        <f t="shared" si="25"/>
        <v>17264.22</v>
      </c>
    </row>
    <row r="1137" spans="1:4" hidden="1" outlineLevel="1">
      <c r="A1137" s="223" t="s">
        <v>939</v>
      </c>
      <c r="B1137" s="218">
        <v>9700</v>
      </c>
      <c r="C1137" s="197">
        <v>1.78</v>
      </c>
      <c r="D1137" s="197">
        <f t="shared" si="25"/>
        <v>17266</v>
      </c>
    </row>
    <row r="1138" spans="1:4" hidden="1" outlineLevel="1">
      <c r="A1138" s="223" t="s">
        <v>940</v>
      </c>
      <c r="B1138" s="218">
        <v>9900</v>
      </c>
      <c r="C1138" s="197">
        <v>1.78</v>
      </c>
      <c r="D1138" s="197">
        <f t="shared" si="25"/>
        <v>17622</v>
      </c>
    </row>
    <row r="1139" spans="1:4" hidden="1" outlineLevel="1">
      <c r="A1139" s="223" t="s">
        <v>941</v>
      </c>
      <c r="B1139" s="218">
        <v>30050</v>
      </c>
      <c r="C1139" s="197">
        <v>1.78</v>
      </c>
      <c r="D1139" s="197">
        <f t="shared" si="25"/>
        <v>53489</v>
      </c>
    </row>
    <row r="1140" spans="1:4" hidden="1" outlineLevel="1">
      <c r="A1140" s="223" t="s">
        <v>942</v>
      </c>
      <c r="B1140" s="218">
        <v>9199</v>
      </c>
      <c r="C1140" s="197">
        <v>1.89</v>
      </c>
      <c r="D1140" s="197">
        <f t="shared" si="25"/>
        <v>17386.11</v>
      </c>
    </row>
    <row r="1141" spans="1:4" hidden="1" outlineLevel="1">
      <c r="A1141" s="223" t="s">
        <v>943</v>
      </c>
      <c r="B1141" s="218">
        <v>3400</v>
      </c>
      <c r="C1141" s="197">
        <v>1.89</v>
      </c>
      <c r="D1141" s="197">
        <f t="shared" si="25"/>
        <v>6426</v>
      </c>
    </row>
    <row r="1142" spans="1:4" hidden="1" outlineLevel="1">
      <c r="A1142" s="223" t="s">
        <v>944</v>
      </c>
      <c r="B1142" s="216">
        <v>311.2</v>
      </c>
      <c r="C1142" s="197">
        <v>2.74</v>
      </c>
      <c r="D1142" s="197">
        <f t="shared" si="25"/>
        <v>852.68799999999999</v>
      </c>
    </row>
    <row r="1143" spans="1:4" hidden="1" outlineLevel="1">
      <c r="A1143" s="223" t="s">
        <v>945</v>
      </c>
      <c r="B1143" s="218">
        <v>34898</v>
      </c>
      <c r="C1143" s="197">
        <v>2.76</v>
      </c>
      <c r="D1143" s="197">
        <f t="shared" si="25"/>
        <v>96318.48</v>
      </c>
    </row>
    <row r="1144" spans="1:4" hidden="1" outlineLevel="1">
      <c r="A1144" s="223" t="s">
        <v>946</v>
      </c>
      <c r="B1144" s="218">
        <v>9598</v>
      </c>
      <c r="C1144" s="197">
        <v>2.74</v>
      </c>
      <c r="D1144" s="197">
        <f t="shared" si="25"/>
        <v>26298.52</v>
      </c>
    </row>
    <row r="1145" spans="1:4" hidden="1" outlineLevel="1">
      <c r="A1145" s="223" t="s">
        <v>801</v>
      </c>
      <c r="B1145" s="218">
        <v>42400</v>
      </c>
      <c r="C1145" s="197">
        <v>3.07</v>
      </c>
      <c r="D1145" s="197">
        <f t="shared" si="25"/>
        <v>130168</v>
      </c>
    </row>
    <row r="1146" spans="1:4" hidden="1" outlineLevel="1">
      <c r="A1146" s="95" t="s">
        <v>947</v>
      </c>
      <c r="B1146" s="241">
        <v>642</v>
      </c>
      <c r="C1146" s="227">
        <v>174.52</v>
      </c>
      <c r="D1146" s="197">
        <f t="shared" si="25"/>
        <v>112041.84000000001</v>
      </c>
    </row>
    <row r="1147" spans="1:4" hidden="1" outlineLevel="1">
      <c r="A1147" s="95" t="s">
        <v>948</v>
      </c>
      <c r="B1147" s="226">
        <v>85471</v>
      </c>
      <c r="D1147" s="197">
        <f t="shared" si="25"/>
        <v>0</v>
      </c>
    </row>
    <row r="1148" spans="1:4" hidden="1" outlineLevel="1">
      <c r="A1148" s="223" t="s">
        <v>949</v>
      </c>
      <c r="B1148" s="218">
        <v>5324</v>
      </c>
      <c r="C1148" s="197">
        <v>1.78</v>
      </c>
      <c r="D1148" s="197">
        <f t="shared" si="25"/>
        <v>9476.7199999999993</v>
      </c>
    </row>
    <row r="1149" spans="1:4" hidden="1" outlineLevel="1">
      <c r="A1149" s="223" t="s">
        <v>950</v>
      </c>
      <c r="B1149" s="218">
        <v>2400</v>
      </c>
      <c r="C1149" s="197">
        <v>7.32</v>
      </c>
      <c r="D1149" s="197">
        <f t="shared" si="25"/>
        <v>17568</v>
      </c>
    </row>
    <row r="1150" spans="1:4" hidden="1" outlineLevel="1">
      <c r="A1150" s="223" t="s">
        <v>951</v>
      </c>
      <c r="B1150" s="218">
        <v>2400</v>
      </c>
      <c r="C1150" s="197">
        <v>7.32</v>
      </c>
      <c r="D1150" s="197">
        <f t="shared" ref="D1150:D1213" si="26">B1150*C1150</f>
        <v>17568</v>
      </c>
    </row>
    <row r="1151" spans="1:4" hidden="1" outlineLevel="1">
      <c r="A1151" s="223" t="s">
        <v>952</v>
      </c>
      <c r="B1151" s="218">
        <v>2400</v>
      </c>
      <c r="C1151" s="197">
        <v>7.32</v>
      </c>
      <c r="D1151" s="197">
        <f t="shared" si="26"/>
        <v>17568</v>
      </c>
    </row>
    <row r="1152" spans="1:4" hidden="1" outlineLevel="1">
      <c r="A1152" s="223" t="s">
        <v>953</v>
      </c>
      <c r="B1152" s="218">
        <v>1500</v>
      </c>
      <c r="C1152" s="197">
        <v>7.32</v>
      </c>
      <c r="D1152" s="197">
        <f t="shared" si="26"/>
        <v>10980</v>
      </c>
    </row>
    <row r="1153" spans="1:4" hidden="1" outlineLevel="1">
      <c r="A1153" s="223" t="s">
        <v>954</v>
      </c>
      <c r="B1153" s="218">
        <v>9974</v>
      </c>
      <c r="C1153" s="197">
        <v>5.88</v>
      </c>
      <c r="D1153" s="197">
        <f t="shared" si="26"/>
        <v>58647.119999999995</v>
      </c>
    </row>
    <row r="1154" spans="1:4" hidden="1" outlineLevel="1">
      <c r="A1154" s="223" t="s">
        <v>944</v>
      </c>
      <c r="B1154" s="216">
        <v>74</v>
      </c>
      <c r="C1154" s="197">
        <v>3.6</v>
      </c>
      <c r="D1154" s="197">
        <f t="shared" si="26"/>
        <v>266.40000000000003</v>
      </c>
    </row>
    <row r="1155" spans="1:4" hidden="1" outlineLevel="1">
      <c r="A1155" s="223" t="s">
        <v>955</v>
      </c>
      <c r="B1155" s="218">
        <v>5250</v>
      </c>
      <c r="C1155" s="197">
        <v>9.11</v>
      </c>
      <c r="D1155" s="197">
        <f t="shared" si="26"/>
        <v>47827.5</v>
      </c>
    </row>
    <row r="1156" spans="1:4" hidden="1" outlineLevel="1">
      <c r="A1156" s="223" t="s">
        <v>956</v>
      </c>
      <c r="B1156" s="218">
        <v>5000</v>
      </c>
      <c r="C1156" s="197">
        <v>9.11</v>
      </c>
      <c r="D1156" s="197">
        <f t="shared" si="26"/>
        <v>45550</v>
      </c>
    </row>
    <row r="1157" spans="1:4" hidden="1" outlineLevel="1">
      <c r="A1157" s="223" t="s">
        <v>957</v>
      </c>
      <c r="B1157" s="218">
        <v>4250</v>
      </c>
      <c r="C1157" s="197">
        <v>9.11</v>
      </c>
      <c r="D1157" s="197">
        <f t="shared" si="26"/>
        <v>38717.5</v>
      </c>
    </row>
    <row r="1158" spans="1:4" hidden="1" outlineLevel="1">
      <c r="A1158" s="223" t="s">
        <v>958</v>
      </c>
      <c r="B1158" s="218">
        <v>5000</v>
      </c>
      <c r="C1158" s="197">
        <v>9.11</v>
      </c>
      <c r="D1158" s="197">
        <f t="shared" si="26"/>
        <v>45550</v>
      </c>
    </row>
    <row r="1159" spans="1:4" hidden="1" outlineLevel="1">
      <c r="A1159" s="223" t="s">
        <v>959</v>
      </c>
      <c r="B1159" s="218">
        <v>41899</v>
      </c>
      <c r="C1159" s="197">
        <v>5</v>
      </c>
      <c r="D1159" s="197">
        <f t="shared" si="26"/>
        <v>209495</v>
      </c>
    </row>
    <row r="1160" spans="1:4" hidden="1" outlineLevel="1">
      <c r="A1160" s="95" t="s">
        <v>802</v>
      </c>
      <c r="B1160" s="226">
        <v>188700</v>
      </c>
      <c r="D1160" s="197">
        <f t="shared" si="26"/>
        <v>0</v>
      </c>
    </row>
    <row r="1161" spans="1:4" hidden="1" outlineLevel="1">
      <c r="A1161" s="223" t="s">
        <v>961</v>
      </c>
      <c r="B1161" s="218">
        <v>37720</v>
      </c>
      <c r="C1161" s="197">
        <v>0.56999999999999995</v>
      </c>
      <c r="D1161" s="197">
        <f t="shared" si="26"/>
        <v>21500.399999999998</v>
      </c>
    </row>
    <row r="1162" spans="1:4" hidden="1" outlineLevel="1">
      <c r="A1162" s="223" t="s">
        <v>803</v>
      </c>
      <c r="B1162" s="218">
        <v>7000</v>
      </c>
      <c r="C1162" s="197">
        <v>0.62</v>
      </c>
      <c r="D1162" s="197">
        <f t="shared" si="26"/>
        <v>4340</v>
      </c>
    </row>
    <row r="1163" spans="1:4" hidden="1" outlineLevel="1">
      <c r="A1163" s="223" t="s">
        <v>962</v>
      </c>
      <c r="B1163" s="218">
        <v>67490</v>
      </c>
      <c r="C1163" s="197">
        <v>0.79</v>
      </c>
      <c r="D1163" s="197">
        <f t="shared" si="26"/>
        <v>53317.100000000006</v>
      </c>
    </row>
    <row r="1164" spans="1:4" hidden="1" outlineLevel="1">
      <c r="A1164" s="223" t="s">
        <v>805</v>
      </c>
      <c r="B1164" s="218">
        <v>76490</v>
      </c>
      <c r="C1164" s="197">
        <v>0.63</v>
      </c>
      <c r="D1164" s="197">
        <f t="shared" si="26"/>
        <v>48188.7</v>
      </c>
    </row>
    <row r="1165" spans="1:4" hidden="1" outlineLevel="1">
      <c r="A1165" s="95" t="s">
        <v>963</v>
      </c>
      <c r="B1165" s="226">
        <v>11854</v>
      </c>
      <c r="D1165" s="197">
        <f t="shared" si="26"/>
        <v>0</v>
      </c>
    </row>
    <row r="1166" spans="1:4" hidden="1" outlineLevel="1">
      <c r="A1166" s="223" t="s">
        <v>792</v>
      </c>
      <c r="B1166" s="218">
        <v>11854</v>
      </c>
      <c r="C1166" s="197">
        <v>0.18</v>
      </c>
      <c r="D1166" s="197">
        <f t="shared" si="26"/>
        <v>2133.7199999999998</v>
      </c>
    </row>
    <row r="1167" spans="1:4" hidden="1" outlineLevel="1">
      <c r="A1167" s="95" t="s">
        <v>964</v>
      </c>
      <c r="B1167" s="96">
        <v>29</v>
      </c>
      <c r="C1167" s="197">
        <v>1790</v>
      </c>
      <c r="D1167" s="197">
        <f t="shared" si="26"/>
        <v>51910</v>
      </c>
    </row>
    <row r="1168" spans="1:4" hidden="1" outlineLevel="1">
      <c r="A1168" s="95" t="s">
        <v>965</v>
      </c>
      <c r="B1168" s="226">
        <v>2756</v>
      </c>
      <c r="C1168" s="227">
        <v>245.46</v>
      </c>
      <c r="D1168" s="197">
        <f t="shared" si="26"/>
        <v>676487.76</v>
      </c>
    </row>
    <row r="1169" spans="1:4" hidden="1" outlineLevel="1">
      <c r="A1169" s="95" t="s">
        <v>970</v>
      </c>
      <c r="B1169" s="226"/>
      <c r="D1169" s="197">
        <f t="shared" si="26"/>
        <v>0</v>
      </c>
    </row>
    <row r="1170" spans="1:4" hidden="1" outlineLevel="1">
      <c r="A1170" s="223" t="s">
        <v>971</v>
      </c>
      <c r="B1170" s="216">
        <v>921.9</v>
      </c>
      <c r="C1170" s="197">
        <v>141</v>
      </c>
      <c r="D1170" s="197">
        <f t="shared" si="26"/>
        <v>129987.9</v>
      </c>
    </row>
    <row r="1171" spans="1:4" hidden="1" outlineLevel="1">
      <c r="A1171" s="223" t="s">
        <v>972</v>
      </c>
      <c r="B1171" s="218">
        <v>3288.1</v>
      </c>
      <c r="C1171" s="197">
        <v>91</v>
      </c>
      <c r="D1171" s="197">
        <f t="shared" si="26"/>
        <v>299217.09999999998</v>
      </c>
    </row>
    <row r="1172" spans="1:4" hidden="1" outlineLevel="1">
      <c r="A1172" s="223" t="s">
        <v>973</v>
      </c>
      <c r="B1172" s="218">
        <v>7175.3</v>
      </c>
      <c r="C1172" s="197">
        <v>95</v>
      </c>
      <c r="D1172" s="197">
        <f t="shared" si="26"/>
        <v>681653.5</v>
      </c>
    </row>
    <row r="1173" spans="1:4" hidden="1" outlineLevel="1">
      <c r="A1173" s="223" t="s">
        <v>974</v>
      </c>
      <c r="B1173" s="218">
        <v>20219.400000000001</v>
      </c>
      <c r="C1173" s="197">
        <v>95</v>
      </c>
      <c r="D1173" s="197">
        <f t="shared" si="26"/>
        <v>1920843.0000000002</v>
      </c>
    </row>
    <row r="1174" spans="1:4" hidden="1" outlineLevel="1">
      <c r="A1174" s="223" t="s">
        <v>975</v>
      </c>
      <c r="B1174" s="216">
        <v>29.6</v>
      </c>
      <c r="C1174" s="197">
        <v>95</v>
      </c>
      <c r="D1174" s="197">
        <f t="shared" si="26"/>
        <v>2812</v>
      </c>
    </row>
    <row r="1175" spans="1:4" hidden="1" outlineLevel="1">
      <c r="A1175" s="95" t="s">
        <v>976</v>
      </c>
      <c r="B1175" s="96">
        <v>481.8</v>
      </c>
      <c r="D1175" s="197">
        <f t="shared" si="26"/>
        <v>0</v>
      </c>
    </row>
    <row r="1176" spans="1:4" hidden="1" outlineLevel="1">
      <c r="A1176" s="223" t="s">
        <v>977</v>
      </c>
      <c r="B1176" s="216">
        <v>481.8</v>
      </c>
      <c r="C1176" s="197">
        <v>214.78</v>
      </c>
      <c r="D1176" s="197">
        <f t="shared" si="26"/>
        <v>103481.004</v>
      </c>
    </row>
    <row r="1177" spans="1:4" hidden="1" outlineLevel="1">
      <c r="A1177" s="95" t="s">
        <v>161</v>
      </c>
      <c r="B1177" s="226">
        <v>20125</v>
      </c>
      <c r="D1177" s="197">
        <f t="shared" si="26"/>
        <v>0</v>
      </c>
    </row>
    <row r="1178" spans="1:4" hidden="1" outlineLevel="1">
      <c r="A1178" s="223" t="s">
        <v>978</v>
      </c>
      <c r="B1178" s="218">
        <v>5550</v>
      </c>
      <c r="C1178" s="197">
        <v>10.4</v>
      </c>
      <c r="D1178" s="197">
        <f t="shared" si="26"/>
        <v>57720</v>
      </c>
    </row>
    <row r="1179" spans="1:4" hidden="1" outlineLevel="1">
      <c r="A1179" s="223" t="s">
        <v>843</v>
      </c>
      <c r="B1179" s="218">
        <v>3300</v>
      </c>
      <c r="C1179" s="197">
        <v>12.11</v>
      </c>
      <c r="D1179" s="197">
        <f t="shared" si="26"/>
        <v>39963</v>
      </c>
    </row>
    <row r="1180" spans="1:4" hidden="1" outlineLevel="1">
      <c r="A1180" s="223" t="s">
        <v>162</v>
      </c>
      <c r="B1180" s="218">
        <v>3950</v>
      </c>
      <c r="C1180" s="197">
        <v>16.5</v>
      </c>
      <c r="D1180" s="197">
        <f t="shared" si="26"/>
        <v>65175</v>
      </c>
    </row>
    <row r="1181" spans="1:4" hidden="1" outlineLevel="1">
      <c r="A1181" s="223" t="s">
        <v>201</v>
      </c>
      <c r="B1181" s="218">
        <v>7325</v>
      </c>
      <c r="C1181" s="227">
        <v>19.3</v>
      </c>
      <c r="D1181" s="197">
        <f t="shared" si="26"/>
        <v>141372.5</v>
      </c>
    </row>
    <row r="1182" spans="1:4" hidden="1" outlineLevel="1">
      <c r="A1182" s="95" t="s">
        <v>765</v>
      </c>
      <c r="B1182" s="226">
        <v>179200</v>
      </c>
      <c r="D1182" s="197">
        <f t="shared" si="26"/>
        <v>0</v>
      </c>
    </row>
    <row r="1183" spans="1:4" hidden="1" outlineLevel="1">
      <c r="A1183" s="223" t="s">
        <v>766</v>
      </c>
      <c r="B1183" s="218">
        <v>86510</v>
      </c>
      <c r="C1183" s="197">
        <v>1.1000000000000001</v>
      </c>
      <c r="D1183" s="197">
        <f t="shared" si="26"/>
        <v>95161.000000000015</v>
      </c>
    </row>
    <row r="1184" spans="1:4" hidden="1" outlineLevel="1">
      <c r="A1184" s="223" t="s">
        <v>844</v>
      </c>
      <c r="B1184" s="218">
        <v>81690</v>
      </c>
      <c r="C1184" s="197">
        <v>1.55</v>
      </c>
      <c r="D1184" s="197">
        <f t="shared" si="26"/>
        <v>126619.5</v>
      </c>
    </row>
    <row r="1185" spans="1:4" hidden="1" outlineLevel="1">
      <c r="A1185" s="223" t="s">
        <v>979</v>
      </c>
      <c r="B1185" s="218">
        <v>11000</v>
      </c>
      <c r="C1185" s="197">
        <v>1.72</v>
      </c>
      <c r="D1185" s="197">
        <f t="shared" si="26"/>
        <v>18920</v>
      </c>
    </row>
    <row r="1186" spans="1:4" hidden="1" outlineLevel="1">
      <c r="A1186" s="95" t="s">
        <v>806</v>
      </c>
      <c r="B1186" s="226"/>
      <c r="D1186" s="197">
        <f t="shared" si="26"/>
        <v>0</v>
      </c>
    </row>
    <row r="1187" spans="1:4" hidden="1" outlineLevel="1">
      <c r="A1187" s="223" t="s">
        <v>982</v>
      </c>
      <c r="B1187" s="216">
        <v>397</v>
      </c>
      <c r="C1187" s="197">
        <v>2.89</v>
      </c>
      <c r="D1187" s="197">
        <f t="shared" si="26"/>
        <v>1147.3300000000002</v>
      </c>
    </row>
    <row r="1188" spans="1:4" hidden="1" outlineLevel="1">
      <c r="A1188" s="223" t="s">
        <v>983</v>
      </c>
      <c r="B1188" s="218">
        <v>29599</v>
      </c>
      <c r="C1188" s="197">
        <v>2.36</v>
      </c>
      <c r="D1188" s="197">
        <f t="shared" si="26"/>
        <v>69853.64</v>
      </c>
    </row>
    <row r="1189" spans="1:4" hidden="1" outlineLevel="1">
      <c r="A1189" s="223" t="s">
        <v>984</v>
      </c>
      <c r="B1189" s="218">
        <v>25999</v>
      </c>
      <c r="C1189" s="197">
        <v>2.36</v>
      </c>
      <c r="D1189" s="197">
        <f t="shared" si="26"/>
        <v>61357.64</v>
      </c>
    </row>
    <row r="1190" spans="1:4" hidden="1" outlineLevel="1">
      <c r="A1190" s="223" t="s">
        <v>985</v>
      </c>
      <c r="B1190" s="218">
        <v>23999</v>
      </c>
      <c r="C1190" s="197">
        <v>2.36</v>
      </c>
      <c r="D1190" s="197">
        <f t="shared" si="26"/>
        <v>56637.64</v>
      </c>
    </row>
    <row r="1191" spans="1:4" hidden="1" outlineLevel="1">
      <c r="A1191" s="223" t="s">
        <v>986</v>
      </c>
      <c r="B1191" s="218">
        <v>59999</v>
      </c>
      <c r="C1191" s="197">
        <v>2.36</v>
      </c>
      <c r="D1191" s="197">
        <f t="shared" si="26"/>
        <v>141597.63999999998</v>
      </c>
    </row>
    <row r="1192" spans="1:4" hidden="1" outlineLevel="1">
      <c r="A1192" s="223" t="s">
        <v>987</v>
      </c>
      <c r="B1192" s="218">
        <v>25999</v>
      </c>
      <c r="C1192" s="197">
        <v>2.36</v>
      </c>
      <c r="D1192" s="197">
        <f t="shared" si="26"/>
        <v>61357.64</v>
      </c>
    </row>
    <row r="1193" spans="1:4" hidden="1" outlineLevel="1">
      <c r="A1193" s="223" t="s">
        <v>807</v>
      </c>
      <c r="B1193" s="218">
        <v>7999</v>
      </c>
      <c r="C1193" s="197">
        <v>2.36</v>
      </c>
      <c r="D1193" s="197">
        <f t="shared" si="26"/>
        <v>18877.64</v>
      </c>
    </row>
    <row r="1194" spans="1:4" hidden="1" outlineLevel="1">
      <c r="A1194" s="223" t="s">
        <v>988</v>
      </c>
      <c r="B1194" s="218">
        <v>3600</v>
      </c>
      <c r="C1194" s="197">
        <v>2.44</v>
      </c>
      <c r="D1194" s="197">
        <f t="shared" si="26"/>
        <v>8784</v>
      </c>
    </row>
    <row r="1195" spans="1:4" hidden="1" outlineLevel="1">
      <c r="A1195" s="223" t="s">
        <v>989</v>
      </c>
      <c r="B1195" s="218">
        <v>4000</v>
      </c>
      <c r="C1195" s="197">
        <v>2.44</v>
      </c>
      <c r="D1195" s="197">
        <f t="shared" si="26"/>
        <v>9760</v>
      </c>
    </row>
    <row r="1196" spans="1:4" hidden="1" outlineLevel="1">
      <c r="A1196" s="223" t="s">
        <v>991</v>
      </c>
      <c r="B1196" s="218">
        <v>39998</v>
      </c>
      <c r="C1196" s="197">
        <v>3.37</v>
      </c>
      <c r="D1196" s="197">
        <f t="shared" si="26"/>
        <v>134793.26</v>
      </c>
    </row>
    <row r="1197" spans="1:4" hidden="1" outlineLevel="1">
      <c r="A1197" s="223" t="s">
        <v>992</v>
      </c>
      <c r="B1197" s="218">
        <v>27000</v>
      </c>
      <c r="C1197" s="197">
        <v>2.7</v>
      </c>
      <c r="D1197" s="197">
        <f t="shared" si="26"/>
        <v>72900</v>
      </c>
    </row>
    <row r="1198" spans="1:4" hidden="1" outlineLevel="1">
      <c r="A1198" s="223" t="s">
        <v>993</v>
      </c>
      <c r="B1198" s="218">
        <v>27000</v>
      </c>
      <c r="C1198" s="197">
        <v>2.7</v>
      </c>
      <c r="D1198" s="197">
        <f t="shared" si="26"/>
        <v>72900</v>
      </c>
    </row>
    <row r="1199" spans="1:4" hidden="1" outlineLevel="1">
      <c r="A1199" s="223" t="s">
        <v>994</v>
      </c>
      <c r="B1199" s="218">
        <v>26900</v>
      </c>
      <c r="C1199" s="197">
        <v>2.7</v>
      </c>
      <c r="D1199" s="197">
        <f t="shared" si="26"/>
        <v>72630</v>
      </c>
    </row>
    <row r="1200" spans="1:4" hidden="1" outlineLevel="1">
      <c r="A1200" s="223" t="s">
        <v>995</v>
      </c>
      <c r="B1200" s="218">
        <v>27000</v>
      </c>
      <c r="C1200" s="197">
        <v>2.7</v>
      </c>
      <c r="D1200" s="197">
        <f t="shared" si="26"/>
        <v>72900</v>
      </c>
    </row>
    <row r="1201" spans="1:4" hidden="1" outlineLevel="1">
      <c r="A1201" s="223" t="s">
        <v>996</v>
      </c>
      <c r="B1201" s="218">
        <v>27000</v>
      </c>
      <c r="C1201" s="197">
        <v>2.7</v>
      </c>
      <c r="D1201" s="197">
        <f t="shared" si="26"/>
        <v>72900</v>
      </c>
    </row>
    <row r="1202" spans="1:4" hidden="1" outlineLevel="1">
      <c r="A1202" s="223" t="s">
        <v>808</v>
      </c>
      <c r="B1202" s="218">
        <v>37098</v>
      </c>
      <c r="C1202" s="197">
        <v>1.23</v>
      </c>
      <c r="D1202" s="197">
        <f t="shared" si="26"/>
        <v>45630.54</v>
      </c>
    </row>
    <row r="1203" spans="1:4" hidden="1" outlineLevel="1">
      <c r="A1203" s="95" t="s">
        <v>809</v>
      </c>
      <c r="B1203" s="226">
        <v>106000</v>
      </c>
      <c r="D1203" s="197">
        <f t="shared" si="26"/>
        <v>0</v>
      </c>
    </row>
    <row r="1204" spans="1:4" hidden="1" outlineLevel="1">
      <c r="A1204" s="223" t="s">
        <v>1021</v>
      </c>
      <c r="B1204" s="218">
        <v>100000</v>
      </c>
      <c r="C1204" s="197">
        <v>0.36</v>
      </c>
      <c r="D1204" s="197">
        <f t="shared" si="26"/>
        <v>36000</v>
      </c>
    </row>
    <row r="1205" spans="1:4" hidden="1" outlineLevel="1">
      <c r="A1205" s="223" t="s">
        <v>810</v>
      </c>
      <c r="B1205" s="218">
        <v>6000</v>
      </c>
      <c r="C1205" s="197">
        <v>0.55000000000000004</v>
      </c>
      <c r="D1205" s="197">
        <f t="shared" si="26"/>
        <v>3300.0000000000005</v>
      </c>
    </row>
    <row r="1206" spans="1:4" hidden="1" outlineLevel="1">
      <c r="A1206" s="95" t="s">
        <v>1022</v>
      </c>
      <c r="B1206" s="226">
        <v>45000</v>
      </c>
      <c r="C1206" s="197">
        <v>3.1</v>
      </c>
      <c r="D1206" s="197">
        <f t="shared" si="26"/>
        <v>139500</v>
      </c>
    </row>
    <row r="1207" spans="1:4" hidden="1" outlineLevel="1">
      <c r="A1207" s="95" t="s">
        <v>1023</v>
      </c>
      <c r="B1207" s="226">
        <v>16238</v>
      </c>
      <c r="D1207" s="197">
        <f t="shared" si="26"/>
        <v>0</v>
      </c>
    </row>
    <row r="1208" spans="1:4" hidden="1" outlineLevel="1">
      <c r="A1208" s="223" t="s">
        <v>1024</v>
      </c>
      <c r="B1208" s="218">
        <v>1096</v>
      </c>
      <c r="C1208" s="197">
        <v>33.92</v>
      </c>
      <c r="D1208" s="197">
        <f t="shared" si="26"/>
        <v>37176.32</v>
      </c>
    </row>
    <row r="1209" spans="1:4" hidden="1" outlineLevel="1">
      <c r="A1209" s="223" t="s">
        <v>1025</v>
      </c>
      <c r="B1209" s="218">
        <v>2000</v>
      </c>
      <c r="C1209" s="197">
        <v>33.92</v>
      </c>
      <c r="D1209" s="197">
        <f t="shared" si="26"/>
        <v>67840</v>
      </c>
    </row>
    <row r="1210" spans="1:4" hidden="1" outlineLevel="1">
      <c r="A1210" s="223" t="s">
        <v>1026</v>
      </c>
      <c r="B1210" s="218">
        <v>1988</v>
      </c>
      <c r="C1210" s="197">
        <v>33.92</v>
      </c>
      <c r="D1210" s="197">
        <f t="shared" si="26"/>
        <v>67432.960000000006</v>
      </c>
    </row>
    <row r="1211" spans="1:4" hidden="1" outlineLevel="1">
      <c r="A1211" s="223" t="s">
        <v>1027</v>
      </c>
      <c r="B1211" s="216">
        <v>460</v>
      </c>
      <c r="C1211" s="197">
        <v>33.92</v>
      </c>
      <c r="D1211" s="197">
        <f t="shared" si="26"/>
        <v>15603.2</v>
      </c>
    </row>
    <row r="1212" spans="1:4" hidden="1" outlineLevel="1">
      <c r="A1212" s="223" t="s">
        <v>1028</v>
      </c>
      <c r="B1212" s="218">
        <v>1765</v>
      </c>
      <c r="C1212" s="197">
        <v>33.92</v>
      </c>
      <c r="D1212" s="197">
        <f t="shared" si="26"/>
        <v>59868.800000000003</v>
      </c>
    </row>
    <row r="1213" spans="1:4" hidden="1" outlineLevel="1">
      <c r="A1213" s="223" t="s">
        <v>1029</v>
      </c>
      <c r="B1213" s="218">
        <v>1354</v>
      </c>
      <c r="C1213" s="197">
        <v>33.92</v>
      </c>
      <c r="D1213" s="197">
        <f t="shared" si="26"/>
        <v>45927.68</v>
      </c>
    </row>
    <row r="1214" spans="1:4" hidden="1" outlineLevel="1">
      <c r="A1214" s="223" t="s">
        <v>1030</v>
      </c>
      <c r="B1214" s="216">
        <v>474</v>
      </c>
      <c r="C1214" s="197">
        <v>51.49</v>
      </c>
      <c r="D1214" s="197">
        <f t="shared" ref="D1214:D1277" si="27">B1214*C1214</f>
        <v>24406.260000000002</v>
      </c>
    </row>
    <row r="1215" spans="1:4" hidden="1" outlineLevel="1">
      <c r="A1215" s="223" t="s">
        <v>1031</v>
      </c>
      <c r="B1215" s="216">
        <v>595</v>
      </c>
      <c r="C1215" s="197">
        <v>51.49</v>
      </c>
      <c r="D1215" s="197">
        <f t="shared" si="27"/>
        <v>30636.550000000003</v>
      </c>
    </row>
    <row r="1216" spans="1:4" hidden="1" outlineLevel="1">
      <c r="A1216" s="223" t="s">
        <v>1032</v>
      </c>
      <c r="B1216" s="216">
        <v>357</v>
      </c>
      <c r="C1216" s="197">
        <v>51.49</v>
      </c>
      <c r="D1216" s="197">
        <f t="shared" si="27"/>
        <v>18381.93</v>
      </c>
    </row>
    <row r="1217" spans="1:4" hidden="1" outlineLevel="1">
      <c r="A1217" s="223" t="s">
        <v>1033</v>
      </c>
      <c r="B1217" s="216">
        <v>354</v>
      </c>
      <c r="C1217" s="197">
        <v>51.49</v>
      </c>
      <c r="D1217" s="197">
        <f t="shared" si="27"/>
        <v>18227.46</v>
      </c>
    </row>
    <row r="1218" spans="1:4" hidden="1" outlineLevel="1">
      <c r="A1218" s="223" t="s">
        <v>1034</v>
      </c>
      <c r="B1218" s="216">
        <v>520</v>
      </c>
      <c r="C1218" s="197">
        <v>51.49</v>
      </c>
      <c r="D1218" s="197">
        <f t="shared" si="27"/>
        <v>26774.799999999999</v>
      </c>
    </row>
    <row r="1219" spans="1:4" hidden="1" outlineLevel="1">
      <c r="A1219" s="223" t="s">
        <v>1035</v>
      </c>
      <c r="B1219" s="216">
        <v>472</v>
      </c>
      <c r="C1219" s="197">
        <v>51.49</v>
      </c>
      <c r="D1219" s="197">
        <f t="shared" si="27"/>
        <v>24303.280000000002</v>
      </c>
    </row>
    <row r="1220" spans="1:4" hidden="1" outlineLevel="1">
      <c r="A1220" s="223" t="s">
        <v>1036</v>
      </c>
      <c r="B1220" s="216">
        <v>7</v>
      </c>
      <c r="C1220" s="197">
        <v>51.49</v>
      </c>
      <c r="D1220" s="197">
        <f t="shared" si="27"/>
        <v>360.43</v>
      </c>
    </row>
    <row r="1221" spans="1:4" hidden="1" outlineLevel="1">
      <c r="A1221" s="223" t="s">
        <v>1037</v>
      </c>
      <c r="B1221" s="216">
        <v>200</v>
      </c>
      <c r="C1221" s="197">
        <v>68.650000000000006</v>
      </c>
      <c r="D1221" s="197">
        <f t="shared" si="27"/>
        <v>13730.000000000002</v>
      </c>
    </row>
    <row r="1222" spans="1:4" hidden="1" outlineLevel="1">
      <c r="A1222" s="223" t="s">
        <v>1038</v>
      </c>
      <c r="B1222" s="218">
        <v>4596</v>
      </c>
      <c r="C1222" s="197">
        <v>68.650000000000006</v>
      </c>
      <c r="D1222" s="197">
        <f t="shared" si="27"/>
        <v>315515.40000000002</v>
      </c>
    </row>
    <row r="1223" spans="1:4" hidden="1" outlineLevel="1">
      <c r="A1223" s="95" t="s">
        <v>163</v>
      </c>
      <c r="B1223" s="226">
        <v>3056</v>
      </c>
      <c r="D1223" s="197">
        <f t="shared" si="27"/>
        <v>0</v>
      </c>
    </row>
    <row r="1224" spans="1:4" hidden="1" outlineLevel="1">
      <c r="A1224" s="223" t="s">
        <v>811</v>
      </c>
      <c r="B1224" s="216">
        <v>500</v>
      </c>
      <c r="C1224" s="197">
        <v>119.1</v>
      </c>
      <c r="D1224" s="197">
        <f t="shared" si="27"/>
        <v>59550</v>
      </c>
    </row>
    <row r="1225" spans="1:4" hidden="1" outlineLevel="1">
      <c r="A1225" s="223" t="s">
        <v>920</v>
      </c>
      <c r="B1225" s="216">
        <v>657</v>
      </c>
      <c r="C1225" s="197">
        <v>120</v>
      </c>
      <c r="D1225" s="197">
        <f t="shared" si="27"/>
        <v>78840</v>
      </c>
    </row>
    <row r="1226" spans="1:4" hidden="1" outlineLevel="1">
      <c r="A1226" s="223" t="s">
        <v>1039</v>
      </c>
      <c r="B1226" s="216">
        <v>70</v>
      </c>
      <c r="C1226" s="197">
        <v>66</v>
      </c>
      <c r="D1226" s="197">
        <f t="shared" si="27"/>
        <v>4620</v>
      </c>
    </row>
    <row r="1227" spans="1:4" hidden="1" outlineLevel="1">
      <c r="A1227" s="223" t="s">
        <v>1040</v>
      </c>
      <c r="B1227" s="216">
        <v>30</v>
      </c>
      <c r="C1227" s="197">
        <v>119.1</v>
      </c>
      <c r="D1227" s="197">
        <f t="shared" si="27"/>
        <v>3573</v>
      </c>
    </row>
    <row r="1228" spans="1:4" hidden="1" outlineLevel="1">
      <c r="A1228" s="223" t="s">
        <v>164</v>
      </c>
      <c r="B1228" s="218">
        <v>1799</v>
      </c>
      <c r="C1228" s="197">
        <v>119.1</v>
      </c>
      <c r="D1228" s="197">
        <f t="shared" si="27"/>
        <v>214260.9</v>
      </c>
    </row>
    <row r="1229" spans="1:4" hidden="1" outlineLevel="1">
      <c r="A1229" s="95" t="s">
        <v>1041</v>
      </c>
      <c r="B1229" s="96">
        <v>348</v>
      </c>
      <c r="D1229" s="197">
        <f t="shared" si="27"/>
        <v>0</v>
      </c>
    </row>
    <row r="1230" spans="1:4" hidden="1" outlineLevel="1">
      <c r="A1230" s="223" t="s">
        <v>1042</v>
      </c>
      <c r="B1230" s="216">
        <v>50</v>
      </c>
      <c r="C1230" s="197">
        <v>181.07</v>
      </c>
      <c r="D1230" s="197">
        <f t="shared" si="27"/>
        <v>9053.5</v>
      </c>
    </row>
    <row r="1231" spans="1:4" hidden="1" outlineLevel="1">
      <c r="A1231" s="223" t="s">
        <v>1043</v>
      </c>
      <c r="B1231" s="216">
        <v>5</v>
      </c>
      <c r="C1231" s="197">
        <v>189.74</v>
      </c>
      <c r="D1231" s="197">
        <f t="shared" si="27"/>
        <v>948.7</v>
      </c>
    </row>
    <row r="1232" spans="1:4" hidden="1" outlineLevel="1">
      <c r="A1232" s="223" t="s">
        <v>1044</v>
      </c>
      <c r="B1232" s="216">
        <v>88</v>
      </c>
      <c r="C1232" s="197">
        <v>181.07</v>
      </c>
      <c r="D1232" s="197">
        <f t="shared" si="27"/>
        <v>15934.16</v>
      </c>
    </row>
    <row r="1233" spans="1:4" hidden="1" outlineLevel="1">
      <c r="A1233" s="223" t="s">
        <v>1045</v>
      </c>
      <c r="B1233" s="216">
        <v>5</v>
      </c>
      <c r="C1233" s="197">
        <v>189.74</v>
      </c>
      <c r="D1233" s="197">
        <f t="shared" si="27"/>
        <v>948.7</v>
      </c>
    </row>
    <row r="1234" spans="1:4" hidden="1" outlineLevel="1">
      <c r="A1234" s="223" t="s">
        <v>1046</v>
      </c>
      <c r="B1234" s="216">
        <v>9</v>
      </c>
      <c r="C1234" s="197">
        <v>189.74</v>
      </c>
      <c r="D1234" s="197">
        <f t="shared" si="27"/>
        <v>1707.66</v>
      </c>
    </row>
    <row r="1235" spans="1:4" hidden="1" outlineLevel="1">
      <c r="A1235" s="223" t="s">
        <v>1047</v>
      </c>
      <c r="B1235" s="216">
        <v>2</v>
      </c>
      <c r="C1235" s="197">
        <v>189.74</v>
      </c>
      <c r="D1235" s="197">
        <f t="shared" si="27"/>
        <v>379.48</v>
      </c>
    </row>
    <row r="1236" spans="1:4" hidden="1" outlineLevel="1">
      <c r="A1236" s="223" t="s">
        <v>1048</v>
      </c>
      <c r="B1236" s="216">
        <v>4</v>
      </c>
      <c r="C1236" s="197">
        <v>189.74</v>
      </c>
      <c r="D1236" s="197">
        <f t="shared" si="27"/>
        <v>758.96</v>
      </c>
    </row>
    <row r="1237" spans="1:4" hidden="1" outlineLevel="1">
      <c r="A1237" s="223" t="s">
        <v>1049</v>
      </c>
      <c r="B1237" s="216">
        <v>70</v>
      </c>
      <c r="C1237" s="197">
        <v>181.07</v>
      </c>
      <c r="D1237" s="197">
        <f t="shared" si="27"/>
        <v>12674.9</v>
      </c>
    </row>
    <row r="1238" spans="1:4" hidden="1" outlineLevel="1">
      <c r="A1238" s="223" t="s">
        <v>1050</v>
      </c>
      <c r="B1238" s="216">
        <v>20</v>
      </c>
      <c r="C1238" s="197">
        <v>189.74</v>
      </c>
      <c r="D1238" s="197">
        <f t="shared" si="27"/>
        <v>3794.8</v>
      </c>
    </row>
    <row r="1239" spans="1:4" hidden="1" outlineLevel="1">
      <c r="A1239" s="223" t="s">
        <v>1051</v>
      </c>
      <c r="B1239" s="216">
        <v>95</v>
      </c>
      <c r="C1239" s="197">
        <v>181.07</v>
      </c>
      <c r="D1239" s="197">
        <f t="shared" si="27"/>
        <v>17201.649999999998</v>
      </c>
    </row>
    <row r="1240" spans="1:4" hidden="1" outlineLevel="1">
      <c r="A1240" s="95" t="s">
        <v>1052</v>
      </c>
      <c r="B1240" s="96">
        <v>242</v>
      </c>
      <c r="C1240" s="197">
        <v>32</v>
      </c>
      <c r="D1240" s="197">
        <f t="shared" si="27"/>
        <v>7744</v>
      </c>
    </row>
    <row r="1241" spans="1:4" hidden="1" outlineLevel="1">
      <c r="A1241" s="95" t="s">
        <v>1053</v>
      </c>
      <c r="B1241" s="226">
        <v>266884.15000000002</v>
      </c>
      <c r="C1241" s="197">
        <v>0.79</v>
      </c>
      <c r="D1241" s="197">
        <f t="shared" si="27"/>
        <v>210838.47850000003</v>
      </c>
    </row>
    <row r="1242" spans="1:4" hidden="1" outlineLevel="1">
      <c r="A1242" s="95" t="s">
        <v>297</v>
      </c>
      <c r="B1242" s="226">
        <v>447000</v>
      </c>
      <c r="D1242" s="197">
        <f t="shared" si="27"/>
        <v>0</v>
      </c>
    </row>
    <row r="1243" spans="1:4" hidden="1" outlineLevel="1">
      <c r="A1243" s="223" t="s">
        <v>301</v>
      </c>
      <c r="B1243" s="218">
        <v>4000</v>
      </c>
      <c r="C1243" s="197">
        <v>2.56</v>
      </c>
      <c r="D1243" s="197">
        <f t="shared" si="27"/>
        <v>10240</v>
      </c>
    </row>
    <row r="1244" spans="1:4" hidden="1" outlineLevel="1">
      <c r="A1244" s="223" t="s">
        <v>850</v>
      </c>
      <c r="B1244" s="218">
        <v>435000</v>
      </c>
      <c r="C1244" s="197">
        <v>0.83</v>
      </c>
      <c r="D1244" s="197">
        <f t="shared" si="27"/>
        <v>361050</v>
      </c>
    </row>
    <row r="1245" spans="1:4" hidden="1" outlineLevel="1">
      <c r="A1245" s="223" t="s">
        <v>767</v>
      </c>
      <c r="B1245" s="218">
        <v>8000</v>
      </c>
      <c r="C1245" s="197">
        <v>0.26</v>
      </c>
      <c r="D1245" s="197">
        <f t="shared" si="27"/>
        <v>2080</v>
      </c>
    </row>
    <row r="1246" spans="1:4" hidden="1" outlineLevel="1">
      <c r="A1246" s="95" t="s">
        <v>302</v>
      </c>
      <c r="B1246" s="96">
        <v>416</v>
      </c>
      <c r="C1246" s="197">
        <v>48.5</v>
      </c>
      <c r="D1246" s="197">
        <f t="shared" si="27"/>
        <v>20176</v>
      </c>
    </row>
    <row r="1247" spans="1:4" hidden="1" outlineLevel="1">
      <c r="A1247" s="95" t="s">
        <v>812</v>
      </c>
      <c r="B1247" s="226">
        <v>299338</v>
      </c>
      <c r="D1247" s="197">
        <f t="shared" si="27"/>
        <v>0</v>
      </c>
    </row>
    <row r="1248" spans="1:4" hidden="1" outlineLevel="1">
      <c r="A1248" s="223" t="s">
        <v>1054</v>
      </c>
      <c r="B1248" s="218">
        <v>293000</v>
      </c>
      <c r="C1248" s="197">
        <v>0.96</v>
      </c>
      <c r="D1248" s="197">
        <f t="shared" si="27"/>
        <v>281280</v>
      </c>
    </row>
    <row r="1249" spans="1:4" hidden="1" outlineLevel="1">
      <c r="A1249" s="95" t="s">
        <v>166</v>
      </c>
      <c r="B1249" s="226">
        <v>1097</v>
      </c>
      <c r="C1249" s="197">
        <v>3.15</v>
      </c>
      <c r="D1249" s="197">
        <f t="shared" si="27"/>
        <v>3455.5499999999997</v>
      </c>
    </row>
    <row r="1250" spans="1:4" hidden="1" outlineLevel="1">
      <c r="A1250" s="95" t="s">
        <v>203</v>
      </c>
      <c r="B1250" s="96">
        <v>84</v>
      </c>
      <c r="D1250" s="197">
        <f t="shared" si="27"/>
        <v>0</v>
      </c>
    </row>
    <row r="1251" spans="1:4" hidden="1" outlineLevel="1">
      <c r="A1251" s="95"/>
      <c r="B1251" s="216">
        <v>67</v>
      </c>
      <c r="C1251" s="197">
        <v>215</v>
      </c>
      <c r="D1251" s="197">
        <f t="shared" si="27"/>
        <v>14405</v>
      </c>
    </row>
    <row r="1252" spans="1:4" hidden="1" outlineLevel="1">
      <c r="A1252" s="223" t="s">
        <v>204</v>
      </c>
      <c r="B1252" s="216">
        <v>17</v>
      </c>
      <c r="C1252" s="197">
        <v>100</v>
      </c>
      <c r="D1252" s="197">
        <f t="shared" si="27"/>
        <v>1700</v>
      </c>
    </row>
    <row r="1253" spans="1:4" hidden="1" outlineLevel="1">
      <c r="A1253" s="95" t="s">
        <v>1057</v>
      </c>
      <c r="B1253" s="226">
        <v>6396.5</v>
      </c>
      <c r="D1253" s="197">
        <f t="shared" si="27"/>
        <v>0</v>
      </c>
    </row>
    <row r="1254" spans="1:4" hidden="1" outlineLevel="1">
      <c r="A1254" s="230">
        <v>200</v>
      </c>
      <c r="B1254" s="218">
        <v>6396.5</v>
      </c>
      <c r="C1254" s="197">
        <v>56.3</v>
      </c>
      <c r="D1254" s="197">
        <f t="shared" si="27"/>
        <v>360122.94999999995</v>
      </c>
    </row>
    <row r="1255" spans="1:4" hidden="1" outlineLevel="1">
      <c r="A1255" s="95" t="s">
        <v>1058</v>
      </c>
      <c r="B1255" s="96">
        <f>B1256</f>
        <v>735.9</v>
      </c>
      <c r="D1255" s="197">
        <f t="shared" si="27"/>
        <v>0</v>
      </c>
    </row>
    <row r="1256" spans="1:4" hidden="1" outlineLevel="1">
      <c r="A1256" s="223" t="s">
        <v>1059</v>
      </c>
      <c r="B1256" s="216">
        <v>735.9</v>
      </c>
      <c r="C1256" s="197">
        <v>67.3</v>
      </c>
      <c r="D1256" s="197">
        <f t="shared" si="27"/>
        <v>49526.07</v>
      </c>
    </row>
    <row r="1257" spans="1:4" hidden="1" outlineLevel="1">
      <c r="A1257" s="95" t="s">
        <v>1525</v>
      </c>
      <c r="B1257" s="226">
        <v>2242.5</v>
      </c>
      <c r="D1257" s="197">
        <f t="shared" si="27"/>
        <v>0</v>
      </c>
    </row>
    <row r="1258" spans="1:4" hidden="1" outlineLevel="1">
      <c r="A1258" s="223" t="s">
        <v>1526</v>
      </c>
      <c r="B1258" s="218">
        <v>2242.5</v>
      </c>
      <c r="C1258" s="197">
        <v>99.7</v>
      </c>
      <c r="D1258" s="197">
        <f t="shared" si="27"/>
        <v>223577.25</v>
      </c>
    </row>
    <row r="1259" spans="1:4" hidden="1" outlineLevel="1">
      <c r="A1259" s="95" t="s">
        <v>1060</v>
      </c>
      <c r="B1259" s="96">
        <v>334</v>
      </c>
      <c r="D1259" s="197">
        <f t="shared" si="27"/>
        <v>0</v>
      </c>
    </row>
    <row r="1260" spans="1:4" hidden="1" outlineLevel="1">
      <c r="A1260" s="223" t="s">
        <v>1061</v>
      </c>
      <c r="B1260" s="216">
        <v>334</v>
      </c>
      <c r="C1260" s="197">
        <v>167.7</v>
      </c>
      <c r="D1260" s="197">
        <f t="shared" si="27"/>
        <v>56011.799999999996</v>
      </c>
    </row>
    <row r="1261" spans="1:4" hidden="1" outlineLevel="1">
      <c r="A1261" s="95" t="s">
        <v>1062</v>
      </c>
      <c r="B1261" s="96">
        <v>143.80000000000001</v>
      </c>
      <c r="C1261" s="197">
        <v>76.61</v>
      </c>
      <c r="D1261" s="197">
        <f t="shared" si="27"/>
        <v>11016.518</v>
      </c>
    </row>
    <row r="1262" spans="1:4" hidden="1" outlineLevel="1">
      <c r="A1262" s="95" t="s">
        <v>1063</v>
      </c>
      <c r="B1262" s="226">
        <v>5726.7</v>
      </c>
      <c r="D1262" s="197">
        <f t="shared" si="27"/>
        <v>0</v>
      </c>
    </row>
    <row r="1263" spans="1:4" hidden="1" outlineLevel="1">
      <c r="A1263" s="230">
        <v>350</v>
      </c>
      <c r="B1263" s="93">
        <v>1119.2</v>
      </c>
      <c r="C1263" s="225">
        <v>79.33</v>
      </c>
      <c r="D1263" s="197">
        <f t="shared" si="27"/>
        <v>88786.135999999999</v>
      </c>
    </row>
    <row r="1264" spans="1:4" hidden="1" outlineLevel="1">
      <c r="A1264" s="223" t="s">
        <v>1064</v>
      </c>
      <c r="B1264" s="218">
        <v>1428</v>
      </c>
      <c r="C1264" s="197">
        <v>119</v>
      </c>
      <c r="D1264" s="197">
        <f t="shared" si="27"/>
        <v>169932</v>
      </c>
    </row>
    <row r="1265" spans="1:4" hidden="1" outlineLevel="1">
      <c r="A1265" s="223" t="s">
        <v>1065</v>
      </c>
      <c r="B1265" s="218">
        <v>3179.5</v>
      </c>
      <c r="C1265" s="197">
        <v>175.95</v>
      </c>
      <c r="D1265" s="197">
        <f t="shared" si="27"/>
        <v>559433.02499999991</v>
      </c>
    </row>
    <row r="1266" spans="1:4" hidden="1" outlineLevel="1">
      <c r="A1266" s="95" t="s">
        <v>1066</v>
      </c>
      <c r="B1266" s="226"/>
      <c r="D1266" s="197">
        <f t="shared" si="27"/>
        <v>0</v>
      </c>
    </row>
    <row r="1267" spans="1:4" hidden="1" outlineLevel="1">
      <c r="A1267" s="223" t="s">
        <v>820</v>
      </c>
      <c r="B1267" s="218">
        <v>1489</v>
      </c>
      <c r="C1267" s="197">
        <v>110.9</v>
      </c>
      <c r="D1267" s="197">
        <f t="shared" si="27"/>
        <v>165130.1</v>
      </c>
    </row>
    <row r="1268" spans="1:4" hidden="1" outlineLevel="1">
      <c r="A1268" s="223" t="s">
        <v>1067</v>
      </c>
      <c r="B1268" s="216">
        <v>670</v>
      </c>
      <c r="C1268" s="197">
        <v>178.12</v>
      </c>
      <c r="D1268" s="197">
        <f t="shared" si="27"/>
        <v>119340.40000000001</v>
      </c>
    </row>
    <row r="1269" spans="1:4" hidden="1" outlineLevel="1">
      <c r="A1269" s="223" t="s">
        <v>1068</v>
      </c>
      <c r="B1269" s="218">
        <v>8228</v>
      </c>
      <c r="C1269" s="197">
        <v>33.270000000000003</v>
      </c>
      <c r="D1269" s="197">
        <f t="shared" si="27"/>
        <v>273745.56</v>
      </c>
    </row>
    <row r="1270" spans="1:4" hidden="1" outlineLevel="1">
      <c r="A1270" s="223" t="s">
        <v>792</v>
      </c>
      <c r="B1270" s="218">
        <v>4194</v>
      </c>
      <c r="C1270" s="197">
        <v>55.45</v>
      </c>
      <c r="D1270" s="197">
        <f t="shared" si="27"/>
        <v>232557.30000000002</v>
      </c>
    </row>
    <row r="1271" spans="1:4" hidden="1" outlineLevel="1">
      <c r="A1271" s="223" t="s">
        <v>899</v>
      </c>
      <c r="B1271" s="218">
        <v>3527</v>
      </c>
      <c r="C1271" s="197">
        <v>66.930000000000007</v>
      </c>
      <c r="D1271" s="197">
        <f t="shared" si="27"/>
        <v>236062.11000000002</v>
      </c>
    </row>
    <row r="1272" spans="1:4" hidden="1" outlineLevel="1">
      <c r="A1272" s="95" t="s">
        <v>815</v>
      </c>
      <c r="B1272" s="226">
        <v>165000</v>
      </c>
      <c r="D1272" s="197">
        <f t="shared" si="27"/>
        <v>0</v>
      </c>
    </row>
    <row r="1273" spans="1:4" hidden="1" outlineLevel="1">
      <c r="A1273" s="223" t="s">
        <v>816</v>
      </c>
      <c r="B1273" s="218">
        <v>165000</v>
      </c>
      <c r="C1273" s="197">
        <v>0.63</v>
      </c>
      <c r="D1273" s="197">
        <f t="shared" si="27"/>
        <v>103950</v>
      </c>
    </row>
    <row r="1274" spans="1:4" hidden="1" outlineLevel="1">
      <c r="A1274" s="95" t="s">
        <v>857</v>
      </c>
      <c r="B1274" s="226">
        <v>122500</v>
      </c>
      <c r="D1274" s="197">
        <f t="shared" si="27"/>
        <v>0</v>
      </c>
    </row>
    <row r="1275" spans="1:4" hidden="1" outlineLevel="1">
      <c r="A1275" s="230">
        <v>35</v>
      </c>
      <c r="B1275" s="218">
        <v>10000</v>
      </c>
      <c r="C1275" s="197">
        <v>0.09</v>
      </c>
      <c r="D1275" s="197">
        <f t="shared" si="27"/>
        <v>900</v>
      </c>
    </row>
    <row r="1276" spans="1:4" hidden="1" outlineLevel="1">
      <c r="A1276" s="230">
        <v>36</v>
      </c>
      <c r="B1276" s="218">
        <v>12500</v>
      </c>
      <c r="C1276" s="197">
        <v>0.08</v>
      </c>
      <c r="D1276" s="197">
        <f t="shared" si="27"/>
        <v>1000</v>
      </c>
    </row>
    <row r="1277" spans="1:4" hidden="1" outlineLevel="1">
      <c r="A1277" s="230">
        <v>37</v>
      </c>
      <c r="B1277" s="218">
        <v>12500</v>
      </c>
      <c r="C1277" s="197">
        <v>0.08</v>
      </c>
      <c r="D1277" s="197">
        <f t="shared" si="27"/>
        <v>1000</v>
      </c>
    </row>
    <row r="1278" spans="1:4" hidden="1" outlineLevel="1">
      <c r="A1278" s="230">
        <v>38</v>
      </c>
      <c r="B1278" s="218">
        <v>12500</v>
      </c>
      <c r="C1278" s="197">
        <v>0.08</v>
      </c>
      <c r="D1278" s="197">
        <f t="shared" ref="D1278:D1341" si="28">B1278*C1278</f>
        <v>1000</v>
      </c>
    </row>
    <row r="1279" spans="1:4" hidden="1" outlineLevel="1">
      <c r="A1279" s="230">
        <v>39</v>
      </c>
      <c r="B1279" s="218">
        <v>12500</v>
      </c>
      <c r="C1279" s="197">
        <v>0.08</v>
      </c>
      <c r="D1279" s="197">
        <f t="shared" si="28"/>
        <v>1000</v>
      </c>
    </row>
    <row r="1280" spans="1:4" hidden="1" outlineLevel="1">
      <c r="A1280" s="230">
        <v>40</v>
      </c>
      <c r="B1280" s="218">
        <v>12500</v>
      </c>
      <c r="C1280" s="197">
        <v>0.08</v>
      </c>
      <c r="D1280" s="197">
        <f t="shared" si="28"/>
        <v>1000</v>
      </c>
    </row>
    <row r="1281" spans="1:4" hidden="1" outlineLevel="1">
      <c r="A1281" s="230">
        <v>41</v>
      </c>
      <c r="B1281" s="218">
        <v>10000</v>
      </c>
      <c r="C1281" s="197">
        <v>0.08</v>
      </c>
      <c r="D1281" s="197">
        <f t="shared" si="28"/>
        <v>800</v>
      </c>
    </row>
    <row r="1282" spans="1:4" hidden="1" outlineLevel="1">
      <c r="A1282" s="230">
        <v>42</v>
      </c>
      <c r="B1282" s="218">
        <v>10000</v>
      </c>
      <c r="C1282" s="197">
        <v>0.08</v>
      </c>
      <c r="D1282" s="197">
        <f t="shared" si="28"/>
        <v>800</v>
      </c>
    </row>
    <row r="1283" spans="1:4" hidden="1" outlineLevel="1">
      <c r="A1283" s="230">
        <v>43</v>
      </c>
      <c r="B1283" s="218">
        <v>10000</v>
      </c>
      <c r="C1283" s="197">
        <v>0.08</v>
      </c>
      <c r="D1283" s="197">
        <f t="shared" si="28"/>
        <v>800</v>
      </c>
    </row>
    <row r="1284" spans="1:4" hidden="1" outlineLevel="1">
      <c r="A1284" s="230">
        <v>44</v>
      </c>
      <c r="B1284" s="218">
        <v>10000</v>
      </c>
      <c r="C1284" s="197">
        <v>0.08</v>
      </c>
      <c r="D1284" s="197">
        <f t="shared" si="28"/>
        <v>800</v>
      </c>
    </row>
    <row r="1285" spans="1:4" hidden="1" outlineLevel="1">
      <c r="A1285" s="230">
        <v>45</v>
      </c>
      <c r="B1285" s="218">
        <v>10000</v>
      </c>
      <c r="C1285" s="197">
        <v>0.08</v>
      </c>
      <c r="D1285" s="197">
        <f t="shared" si="28"/>
        <v>800</v>
      </c>
    </row>
    <row r="1286" spans="1:4" hidden="1" outlineLevel="1">
      <c r="A1286" s="95" t="s">
        <v>817</v>
      </c>
      <c r="B1286" s="226">
        <v>79000</v>
      </c>
      <c r="D1286" s="197">
        <f t="shared" si="28"/>
        <v>0</v>
      </c>
    </row>
    <row r="1287" spans="1:4" hidden="1" outlineLevel="1">
      <c r="A1287" s="223" t="s">
        <v>1069</v>
      </c>
      <c r="B1287" s="218">
        <v>49000</v>
      </c>
      <c r="C1287" s="197">
        <v>0.55000000000000004</v>
      </c>
      <c r="D1287" s="197">
        <f t="shared" si="28"/>
        <v>26950.000000000004</v>
      </c>
    </row>
    <row r="1288" spans="1:4" hidden="1" outlineLevel="1">
      <c r="A1288" s="223" t="s">
        <v>818</v>
      </c>
      <c r="B1288" s="218">
        <v>30000</v>
      </c>
      <c r="C1288" s="197">
        <v>0.55000000000000004</v>
      </c>
      <c r="D1288" s="197">
        <f t="shared" si="28"/>
        <v>16500</v>
      </c>
    </row>
    <row r="1289" spans="1:4" hidden="1" outlineLevel="1">
      <c r="A1289" s="95" t="s">
        <v>819</v>
      </c>
      <c r="B1289" s="226"/>
      <c r="D1289" s="197">
        <f t="shared" si="28"/>
        <v>0</v>
      </c>
    </row>
    <row r="1290" spans="1:4" hidden="1" outlineLevel="1">
      <c r="A1290" s="223" t="s">
        <v>820</v>
      </c>
      <c r="B1290" s="218">
        <v>3000</v>
      </c>
      <c r="C1290" s="197">
        <v>1.58</v>
      </c>
      <c r="D1290" s="197">
        <f t="shared" si="28"/>
        <v>4740</v>
      </c>
    </row>
    <row r="1291" spans="1:4" hidden="1" outlineLevel="1">
      <c r="A1291" s="223" t="s">
        <v>821</v>
      </c>
      <c r="B1291" s="216">
        <v>200</v>
      </c>
      <c r="C1291" s="197">
        <v>2.2000000000000002</v>
      </c>
      <c r="D1291" s="197">
        <f t="shared" si="28"/>
        <v>440.00000000000006</v>
      </c>
    </row>
    <row r="1292" spans="1:4" hidden="1" outlineLevel="1">
      <c r="A1292" s="223" t="s">
        <v>822</v>
      </c>
      <c r="B1292" s="218">
        <v>21750</v>
      </c>
      <c r="C1292" s="197">
        <v>2.14</v>
      </c>
      <c r="D1292" s="197">
        <f t="shared" si="28"/>
        <v>46545</v>
      </c>
    </row>
    <row r="1293" spans="1:4" hidden="1" outlineLevel="1">
      <c r="A1293" s="223" t="s">
        <v>1070</v>
      </c>
      <c r="B1293" s="218">
        <v>8100</v>
      </c>
      <c r="C1293" s="197">
        <v>6.77</v>
      </c>
      <c r="D1293" s="197">
        <f t="shared" si="28"/>
        <v>54837</v>
      </c>
    </row>
    <row r="1294" spans="1:4" hidden="1" outlineLevel="1">
      <c r="A1294" s="223" t="s">
        <v>823</v>
      </c>
      <c r="B1294" s="218">
        <v>224000</v>
      </c>
      <c r="C1294" s="197">
        <v>1.56</v>
      </c>
      <c r="D1294" s="197">
        <f t="shared" si="28"/>
        <v>349440</v>
      </c>
    </row>
    <row r="1295" spans="1:4" hidden="1" outlineLevel="1">
      <c r="A1295" s="223" t="s">
        <v>1071</v>
      </c>
      <c r="B1295" s="218">
        <v>20600</v>
      </c>
      <c r="C1295" s="197">
        <v>3.06</v>
      </c>
      <c r="D1295" s="197">
        <f t="shared" si="28"/>
        <v>63036</v>
      </c>
    </row>
    <row r="1296" spans="1:4" hidden="1" outlineLevel="1">
      <c r="A1296" s="223" t="s">
        <v>1072</v>
      </c>
      <c r="B1296" s="218">
        <v>48000</v>
      </c>
      <c r="C1296" s="197">
        <v>1.56</v>
      </c>
      <c r="D1296" s="197">
        <f t="shared" si="28"/>
        <v>74880</v>
      </c>
    </row>
    <row r="1297" spans="1:4" hidden="1" outlineLevel="1">
      <c r="A1297" s="223" t="s">
        <v>824</v>
      </c>
      <c r="B1297" s="218">
        <v>17300</v>
      </c>
      <c r="C1297" s="197">
        <v>1.19</v>
      </c>
      <c r="D1297" s="197">
        <f t="shared" si="28"/>
        <v>20587</v>
      </c>
    </row>
    <row r="1298" spans="1:4" hidden="1" outlineLevel="1">
      <c r="A1298" s="223" t="s">
        <v>1073</v>
      </c>
      <c r="B1298" s="218">
        <v>1400</v>
      </c>
      <c r="C1298" s="197">
        <v>1.19</v>
      </c>
      <c r="D1298" s="197">
        <f t="shared" si="28"/>
        <v>1666</v>
      </c>
    </row>
    <row r="1299" spans="1:4" hidden="1" outlineLevel="1">
      <c r="A1299" s="223" t="s">
        <v>1074</v>
      </c>
      <c r="B1299" s="218">
        <v>8500</v>
      </c>
      <c r="C1299" s="197">
        <v>1.19</v>
      </c>
      <c r="D1299" s="197">
        <f t="shared" si="28"/>
        <v>10115</v>
      </c>
    </row>
    <row r="1300" spans="1:4" hidden="1" outlineLevel="1">
      <c r="A1300" s="223" t="s">
        <v>1075</v>
      </c>
      <c r="B1300" s="216">
        <v>200</v>
      </c>
      <c r="C1300" s="197">
        <v>1.7</v>
      </c>
      <c r="D1300" s="197">
        <f t="shared" si="28"/>
        <v>340</v>
      </c>
    </row>
    <row r="1301" spans="1:4" hidden="1" outlineLevel="1">
      <c r="A1301" s="223" t="s">
        <v>1076</v>
      </c>
      <c r="B1301" s="216">
        <v>200</v>
      </c>
      <c r="C1301" s="197">
        <v>1.7</v>
      </c>
      <c r="D1301" s="197">
        <f t="shared" si="28"/>
        <v>340</v>
      </c>
    </row>
    <row r="1302" spans="1:4" hidden="1" outlineLevel="1">
      <c r="A1302" s="223" t="s">
        <v>1079</v>
      </c>
      <c r="B1302" s="218">
        <v>1553</v>
      </c>
      <c r="C1302" s="197">
        <v>5.01</v>
      </c>
      <c r="D1302" s="197">
        <f t="shared" si="28"/>
        <v>7780.53</v>
      </c>
    </row>
    <row r="1303" spans="1:4" hidden="1" outlineLevel="1">
      <c r="A1303" s="95" t="s">
        <v>1080</v>
      </c>
      <c r="B1303" s="226"/>
      <c r="D1303" s="197">
        <f t="shared" si="28"/>
        <v>0</v>
      </c>
    </row>
    <row r="1304" spans="1:4" hidden="1" outlineLevel="1">
      <c r="A1304" s="223" t="s">
        <v>1081</v>
      </c>
      <c r="B1304" s="63">
        <v>250</v>
      </c>
      <c r="C1304" s="225">
        <v>130.16999999999999</v>
      </c>
      <c r="D1304" s="197">
        <f t="shared" si="28"/>
        <v>32542.499999999996</v>
      </c>
    </row>
    <row r="1305" spans="1:4" hidden="1" outlineLevel="1">
      <c r="A1305" s="223" t="s">
        <v>1082</v>
      </c>
      <c r="B1305" s="63">
        <v>414</v>
      </c>
      <c r="C1305" s="225">
        <v>130.43</v>
      </c>
      <c r="D1305" s="197">
        <f t="shared" si="28"/>
        <v>53998.020000000004</v>
      </c>
    </row>
    <row r="1306" spans="1:4" hidden="1" outlineLevel="1">
      <c r="A1306" s="223" t="s">
        <v>1532</v>
      </c>
      <c r="B1306" s="130">
        <v>50</v>
      </c>
      <c r="C1306" s="197">
        <v>224</v>
      </c>
      <c r="D1306" s="197">
        <f t="shared" si="28"/>
        <v>11200</v>
      </c>
    </row>
    <row r="1307" spans="1:4" hidden="1" outlineLevel="1">
      <c r="A1307" s="223" t="s">
        <v>1083</v>
      </c>
      <c r="B1307" s="63">
        <v>1122</v>
      </c>
      <c r="C1307" s="225">
        <v>131.22</v>
      </c>
      <c r="D1307" s="197">
        <f t="shared" si="28"/>
        <v>147228.84</v>
      </c>
    </row>
    <row r="1308" spans="1:4" hidden="1" outlineLevel="1">
      <c r="A1308" s="223" t="s">
        <v>1084</v>
      </c>
      <c r="B1308" s="130">
        <v>150</v>
      </c>
      <c r="C1308" s="197">
        <v>129.37</v>
      </c>
      <c r="D1308" s="197">
        <f t="shared" si="28"/>
        <v>19405.5</v>
      </c>
    </row>
    <row r="1309" spans="1:4" hidden="1" outlineLevel="1">
      <c r="A1309" s="223" t="s">
        <v>1085</v>
      </c>
      <c r="B1309" s="63">
        <v>865</v>
      </c>
      <c r="C1309" s="225">
        <v>131.65</v>
      </c>
      <c r="D1309" s="197">
        <f t="shared" si="28"/>
        <v>113877.25</v>
      </c>
    </row>
    <row r="1310" spans="1:4" hidden="1" outlineLevel="1">
      <c r="A1310" s="95" t="s">
        <v>168</v>
      </c>
      <c r="B1310" s="226">
        <v>5996</v>
      </c>
      <c r="C1310" s="197">
        <v>24.12</v>
      </c>
      <c r="D1310" s="197">
        <f t="shared" si="28"/>
        <v>144623.52000000002</v>
      </c>
    </row>
    <row r="1311" spans="1:4" hidden="1" outlineLevel="1">
      <c r="A1311" s="95" t="s">
        <v>1087</v>
      </c>
      <c r="B1311" s="226">
        <v>1575</v>
      </c>
      <c r="D1311" s="197">
        <f t="shared" si="28"/>
        <v>0</v>
      </c>
    </row>
    <row r="1312" spans="1:4" hidden="1" outlineLevel="1">
      <c r="A1312" s="223" t="s">
        <v>1088</v>
      </c>
      <c r="B1312" s="216">
        <v>20</v>
      </c>
      <c r="C1312" s="197">
        <v>9.52</v>
      </c>
      <c r="D1312" s="197">
        <f t="shared" si="28"/>
        <v>190.39999999999998</v>
      </c>
    </row>
    <row r="1313" spans="1:5" hidden="1" outlineLevel="1">
      <c r="A1313" s="223" t="s">
        <v>164</v>
      </c>
      <c r="B1313" s="218">
        <v>1250</v>
      </c>
      <c r="C1313" s="197">
        <v>12.66</v>
      </c>
      <c r="D1313" s="197">
        <f t="shared" si="28"/>
        <v>15825</v>
      </c>
    </row>
    <row r="1314" spans="1:5" hidden="1" outlineLevel="1">
      <c r="A1314" s="95" t="s">
        <v>1089</v>
      </c>
      <c r="B1314" s="96">
        <v>178.55</v>
      </c>
      <c r="D1314" s="197">
        <f t="shared" si="28"/>
        <v>0</v>
      </c>
    </row>
    <row r="1315" spans="1:5" hidden="1" outlineLevel="1">
      <c r="A1315" s="223"/>
      <c r="B1315" s="128">
        <v>9.35</v>
      </c>
      <c r="C1315" s="242">
        <v>121.75</v>
      </c>
      <c r="D1315" s="197">
        <f t="shared" si="28"/>
        <v>1138.3625</v>
      </c>
      <c r="E1315" s="207"/>
    </row>
    <row r="1316" spans="1:5" hidden="1" outlineLevel="1">
      <c r="A1316" s="223" t="s">
        <v>1090</v>
      </c>
      <c r="B1316" s="130">
        <v>16.2</v>
      </c>
      <c r="C1316" s="196">
        <v>158.75</v>
      </c>
      <c r="D1316" s="197">
        <f t="shared" si="28"/>
        <v>2571.75</v>
      </c>
      <c r="E1316" s="207"/>
    </row>
    <row r="1317" spans="1:5" hidden="1" outlineLevel="1">
      <c r="A1317" s="223" t="s">
        <v>1091</v>
      </c>
      <c r="B1317" s="128">
        <v>153</v>
      </c>
      <c r="C1317" s="242">
        <v>121.75</v>
      </c>
      <c r="D1317" s="197">
        <f t="shared" si="28"/>
        <v>18627.75</v>
      </c>
      <c r="E1317" s="207"/>
    </row>
    <row r="1318" spans="1:5" hidden="1" outlineLevel="1">
      <c r="A1318" s="95" t="s">
        <v>825</v>
      </c>
      <c r="B1318" s="226">
        <v>1500</v>
      </c>
      <c r="C1318" s="197">
        <v>17.8</v>
      </c>
      <c r="D1318" s="197">
        <f t="shared" si="28"/>
        <v>26700</v>
      </c>
    </row>
    <row r="1319" spans="1:5" hidden="1" outlineLevel="1">
      <c r="A1319" s="95" t="s">
        <v>98</v>
      </c>
      <c r="B1319" s="96">
        <v>252</v>
      </c>
      <c r="D1319" s="197">
        <f t="shared" si="28"/>
        <v>0</v>
      </c>
    </row>
    <row r="1320" spans="1:5" hidden="1" outlineLevel="1">
      <c r="A1320" s="223"/>
      <c r="B1320" s="216">
        <v>246</v>
      </c>
      <c r="C1320" s="197">
        <v>233.09</v>
      </c>
      <c r="D1320" s="197">
        <f t="shared" si="28"/>
        <v>57340.14</v>
      </c>
    </row>
    <row r="1321" spans="1:5" hidden="1" outlineLevel="1">
      <c r="A1321" s="223" t="s">
        <v>169</v>
      </c>
      <c r="B1321" s="216">
        <v>6</v>
      </c>
      <c r="C1321" s="197">
        <v>1940</v>
      </c>
      <c r="D1321" s="197">
        <f t="shared" si="28"/>
        <v>11640</v>
      </c>
    </row>
    <row r="1322" spans="1:5" hidden="1" outlineLevel="1">
      <c r="A1322" s="95" t="s">
        <v>170</v>
      </c>
      <c r="B1322" s="226">
        <v>320000</v>
      </c>
      <c r="C1322" s="197">
        <v>0.31</v>
      </c>
      <c r="D1322" s="197">
        <f t="shared" si="28"/>
        <v>99200</v>
      </c>
    </row>
    <row r="1323" spans="1:5" hidden="1" outlineLevel="1">
      <c r="A1323" s="95" t="s">
        <v>171</v>
      </c>
      <c r="B1323" s="96">
        <v>943</v>
      </c>
      <c r="D1323" s="197">
        <f t="shared" si="28"/>
        <v>0</v>
      </c>
    </row>
    <row r="1324" spans="1:5" hidden="1" outlineLevel="1">
      <c r="A1324" s="223" t="s">
        <v>1092</v>
      </c>
      <c r="B1324" s="63">
        <v>530</v>
      </c>
      <c r="C1324" s="225">
        <v>45.7</v>
      </c>
      <c r="D1324" s="197">
        <f t="shared" si="28"/>
        <v>24221</v>
      </c>
    </row>
    <row r="1325" spans="1:5" hidden="1" outlineLevel="1">
      <c r="A1325" s="223" t="s">
        <v>172</v>
      </c>
      <c r="B1325" s="216">
        <v>413</v>
      </c>
      <c r="C1325" s="197">
        <v>79.8</v>
      </c>
      <c r="D1325" s="197">
        <f t="shared" si="28"/>
        <v>32957.4</v>
      </c>
    </row>
    <row r="1326" spans="1:5" hidden="1" outlineLevel="1">
      <c r="A1326" s="95" t="s">
        <v>173</v>
      </c>
      <c r="B1326" s="226">
        <v>344000</v>
      </c>
      <c r="D1326" s="197">
        <f t="shared" si="28"/>
        <v>0</v>
      </c>
    </row>
    <row r="1327" spans="1:5" hidden="1" outlineLevel="1">
      <c r="A1327" s="223" t="s">
        <v>811</v>
      </c>
      <c r="B1327" s="218">
        <v>138000</v>
      </c>
      <c r="C1327" s="197">
        <v>1.3</v>
      </c>
      <c r="D1327" s="197">
        <f t="shared" si="28"/>
        <v>179400</v>
      </c>
    </row>
    <row r="1328" spans="1:5" hidden="1" outlineLevel="1">
      <c r="A1328" s="223" t="s">
        <v>1093</v>
      </c>
      <c r="B1328" s="218">
        <v>15000</v>
      </c>
      <c r="C1328" s="225">
        <f>(1000*1.2+11000*1.2+6000*1.3)/18000</f>
        <v>1.2333333333333334</v>
      </c>
      <c r="D1328" s="197">
        <f t="shared" si="28"/>
        <v>18500</v>
      </c>
    </row>
    <row r="1329" spans="1:4" hidden="1" outlineLevel="1">
      <c r="A1329" s="223" t="s">
        <v>72</v>
      </c>
      <c r="B1329" s="218">
        <v>10000</v>
      </c>
      <c r="C1329" s="197">
        <v>1.3</v>
      </c>
      <c r="D1329" s="197">
        <f t="shared" si="28"/>
        <v>13000</v>
      </c>
    </row>
    <row r="1330" spans="1:4" hidden="1" outlineLevel="1">
      <c r="A1330" s="223" t="s">
        <v>1094</v>
      </c>
      <c r="B1330" s="218">
        <v>9000</v>
      </c>
      <c r="C1330" s="197">
        <v>1.4</v>
      </c>
      <c r="D1330" s="197">
        <f t="shared" si="28"/>
        <v>12600</v>
      </c>
    </row>
    <row r="1331" spans="1:4" hidden="1" outlineLevel="1">
      <c r="A1331" s="223" t="s">
        <v>1095</v>
      </c>
      <c r="B1331" s="218">
        <v>19000</v>
      </c>
      <c r="C1331" s="197">
        <v>1.3</v>
      </c>
      <c r="D1331" s="197">
        <f t="shared" si="28"/>
        <v>24700</v>
      </c>
    </row>
    <row r="1332" spans="1:4" hidden="1" outlineLevel="1">
      <c r="A1332" s="223" t="s">
        <v>65</v>
      </c>
      <c r="B1332" s="218">
        <v>12000</v>
      </c>
      <c r="C1332" s="225">
        <f>(6000*1.2+2000*1.2+10000*1.3)/18000</f>
        <v>1.2555555555555555</v>
      </c>
      <c r="D1332" s="197">
        <f t="shared" si="28"/>
        <v>15066.666666666666</v>
      </c>
    </row>
    <row r="1333" spans="1:4" hidden="1" outlineLevel="1">
      <c r="A1333" s="223" t="s">
        <v>1096</v>
      </c>
      <c r="B1333" s="218">
        <v>22000</v>
      </c>
      <c r="C1333" s="197">
        <v>1.3</v>
      </c>
      <c r="D1333" s="197">
        <f t="shared" si="28"/>
        <v>28600</v>
      </c>
    </row>
    <row r="1334" spans="1:4" hidden="1" outlineLevel="1">
      <c r="A1334" s="223" t="s">
        <v>164</v>
      </c>
      <c r="B1334" s="218">
        <v>119000</v>
      </c>
      <c r="C1334" s="197">
        <v>0.65</v>
      </c>
      <c r="D1334" s="197">
        <f t="shared" si="28"/>
        <v>77350</v>
      </c>
    </row>
    <row r="1335" spans="1:4" hidden="1" outlineLevel="1">
      <c r="A1335" s="95" t="s">
        <v>174</v>
      </c>
      <c r="B1335" s="226">
        <v>168536</v>
      </c>
      <c r="D1335" s="197">
        <f t="shared" si="28"/>
        <v>0</v>
      </c>
    </row>
    <row r="1336" spans="1:4" hidden="1" outlineLevel="1">
      <c r="A1336" s="223" t="s">
        <v>1097</v>
      </c>
      <c r="B1336" s="218">
        <v>20086</v>
      </c>
      <c r="C1336" s="197">
        <v>3.79</v>
      </c>
      <c r="D1336" s="197">
        <f t="shared" si="28"/>
        <v>76125.94</v>
      </c>
    </row>
    <row r="1337" spans="1:4" hidden="1" outlineLevel="1">
      <c r="A1337" s="223" t="s">
        <v>1098</v>
      </c>
      <c r="B1337" s="218">
        <v>6000</v>
      </c>
      <c r="C1337" s="197">
        <v>1.55</v>
      </c>
      <c r="D1337" s="197">
        <f t="shared" si="28"/>
        <v>9300</v>
      </c>
    </row>
    <row r="1338" spans="1:4" hidden="1" outlineLevel="1">
      <c r="A1338" s="223" t="s">
        <v>1099</v>
      </c>
      <c r="B1338" s="218">
        <v>18000</v>
      </c>
      <c r="C1338" s="197">
        <v>1.55</v>
      </c>
      <c r="D1338" s="197">
        <f t="shared" si="28"/>
        <v>27900</v>
      </c>
    </row>
    <row r="1339" spans="1:4" hidden="1" outlineLevel="1">
      <c r="A1339" s="223" t="s">
        <v>1093</v>
      </c>
      <c r="B1339" s="218">
        <v>2000</v>
      </c>
      <c r="C1339" s="197">
        <v>1.35</v>
      </c>
      <c r="D1339" s="197">
        <f t="shared" si="28"/>
        <v>2700</v>
      </c>
    </row>
    <row r="1340" spans="1:4" hidden="1" outlineLevel="1">
      <c r="A1340" s="223" t="s">
        <v>1100</v>
      </c>
      <c r="B1340" s="218">
        <v>11000</v>
      </c>
      <c r="C1340" s="197">
        <v>1.55</v>
      </c>
      <c r="D1340" s="197">
        <f t="shared" si="28"/>
        <v>17050</v>
      </c>
    </row>
    <row r="1341" spans="1:4" hidden="1" outlineLevel="1">
      <c r="A1341" s="223" t="s">
        <v>826</v>
      </c>
      <c r="B1341" s="218">
        <v>5500</v>
      </c>
      <c r="C1341" s="197">
        <v>1.55</v>
      </c>
      <c r="D1341" s="197">
        <f t="shared" si="28"/>
        <v>8525</v>
      </c>
    </row>
    <row r="1342" spans="1:4" hidden="1" outlineLevel="1">
      <c r="A1342" s="223" t="s">
        <v>1101</v>
      </c>
      <c r="B1342" s="218">
        <v>24000</v>
      </c>
      <c r="C1342" s="197">
        <v>1.55</v>
      </c>
      <c r="D1342" s="197">
        <f t="shared" ref="D1342:D1405" si="29">B1342*C1342</f>
        <v>37200</v>
      </c>
    </row>
    <row r="1343" spans="1:4" hidden="1" outlineLevel="1">
      <c r="A1343" s="223" t="s">
        <v>1102</v>
      </c>
      <c r="B1343" s="216">
        <v>400</v>
      </c>
      <c r="C1343" s="197">
        <v>3.79</v>
      </c>
      <c r="D1343" s="197">
        <f t="shared" si="29"/>
        <v>1516</v>
      </c>
    </row>
    <row r="1344" spans="1:4" hidden="1" outlineLevel="1">
      <c r="A1344" s="223" t="s">
        <v>175</v>
      </c>
      <c r="B1344" s="218">
        <v>6500</v>
      </c>
      <c r="C1344" s="197">
        <v>1.55</v>
      </c>
      <c r="D1344" s="197">
        <f t="shared" si="29"/>
        <v>10075</v>
      </c>
    </row>
    <row r="1345" spans="1:4" hidden="1" outlineLevel="1">
      <c r="A1345" s="223" t="s">
        <v>1103</v>
      </c>
      <c r="B1345" s="218">
        <v>8000</v>
      </c>
      <c r="C1345" s="197">
        <v>1.55</v>
      </c>
      <c r="D1345" s="197">
        <f t="shared" si="29"/>
        <v>12400</v>
      </c>
    </row>
    <row r="1346" spans="1:4" hidden="1" outlineLevel="1">
      <c r="A1346" s="223" t="s">
        <v>176</v>
      </c>
      <c r="B1346" s="218">
        <v>9500</v>
      </c>
      <c r="C1346" s="197">
        <v>1.55</v>
      </c>
      <c r="D1346" s="197">
        <f t="shared" si="29"/>
        <v>14725</v>
      </c>
    </row>
    <row r="1347" spans="1:4" hidden="1" outlineLevel="1">
      <c r="A1347" s="223" t="s">
        <v>1104</v>
      </c>
      <c r="B1347" s="218">
        <v>8000</v>
      </c>
      <c r="C1347" s="197">
        <v>1.55</v>
      </c>
      <c r="D1347" s="197">
        <f t="shared" si="29"/>
        <v>12400</v>
      </c>
    </row>
    <row r="1348" spans="1:4" hidden="1" outlineLevel="1">
      <c r="A1348" s="223" t="s">
        <v>1040</v>
      </c>
      <c r="B1348" s="218">
        <v>7000</v>
      </c>
      <c r="C1348" s="197">
        <v>1.35</v>
      </c>
      <c r="D1348" s="197">
        <f t="shared" si="29"/>
        <v>9450</v>
      </c>
    </row>
    <row r="1349" spans="1:4" hidden="1" outlineLevel="1">
      <c r="A1349" s="223" t="s">
        <v>1105</v>
      </c>
      <c r="B1349" s="218">
        <v>11500</v>
      </c>
      <c r="C1349" s="197">
        <v>1.55</v>
      </c>
      <c r="D1349" s="197">
        <f t="shared" si="29"/>
        <v>17825</v>
      </c>
    </row>
    <row r="1350" spans="1:4" hidden="1" outlineLevel="1">
      <c r="A1350" s="223" t="s">
        <v>1106</v>
      </c>
      <c r="B1350" s="218">
        <v>1000</v>
      </c>
      <c r="C1350" s="197">
        <v>1.55</v>
      </c>
      <c r="D1350" s="197">
        <f t="shared" si="29"/>
        <v>1550</v>
      </c>
    </row>
    <row r="1351" spans="1:4" hidden="1" outlineLevel="1">
      <c r="A1351" s="223" t="s">
        <v>1107</v>
      </c>
      <c r="B1351" s="218">
        <v>9050</v>
      </c>
      <c r="C1351" s="197">
        <v>1.55</v>
      </c>
      <c r="D1351" s="197">
        <f t="shared" si="29"/>
        <v>14027.5</v>
      </c>
    </row>
    <row r="1352" spans="1:4" hidden="1" outlineLevel="1">
      <c r="A1352" s="223" t="s">
        <v>164</v>
      </c>
      <c r="B1352" s="218">
        <v>21000</v>
      </c>
      <c r="C1352" s="197">
        <v>1.4</v>
      </c>
      <c r="D1352" s="197">
        <f t="shared" si="29"/>
        <v>29399.999999999996</v>
      </c>
    </row>
    <row r="1353" spans="1:4" hidden="1" outlineLevel="1">
      <c r="A1353" s="95" t="s">
        <v>1108</v>
      </c>
      <c r="B1353" s="226">
        <v>86000</v>
      </c>
      <c r="D1353" s="197">
        <f t="shared" si="29"/>
        <v>0</v>
      </c>
    </row>
    <row r="1354" spans="1:4" hidden="1" outlineLevel="1">
      <c r="A1354" s="223" t="s">
        <v>1093</v>
      </c>
      <c r="B1354" s="218">
        <v>1000</v>
      </c>
      <c r="C1354" s="197">
        <v>1.4</v>
      </c>
      <c r="D1354" s="197">
        <f t="shared" si="29"/>
        <v>1400</v>
      </c>
    </row>
    <row r="1355" spans="1:4" hidden="1" outlineLevel="1">
      <c r="A1355" s="223" t="s">
        <v>1109</v>
      </c>
      <c r="B1355" s="218">
        <v>17000</v>
      </c>
      <c r="C1355" s="227">
        <v>1.3</v>
      </c>
      <c r="D1355" s="197">
        <f t="shared" si="29"/>
        <v>22100</v>
      </c>
    </row>
    <row r="1356" spans="1:4" hidden="1" outlineLevel="1">
      <c r="A1356" s="223" t="s">
        <v>1110</v>
      </c>
      <c r="B1356" s="218">
        <v>2000</v>
      </c>
      <c r="C1356" s="197">
        <v>1.4</v>
      </c>
      <c r="D1356" s="197">
        <f t="shared" si="29"/>
        <v>2800</v>
      </c>
    </row>
    <row r="1357" spans="1:4" hidden="1" outlineLevel="1">
      <c r="A1357" s="223" t="s">
        <v>1111</v>
      </c>
      <c r="B1357" s="218">
        <v>1000</v>
      </c>
      <c r="C1357" s="197">
        <v>1.8</v>
      </c>
      <c r="D1357" s="197">
        <f t="shared" si="29"/>
        <v>1800</v>
      </c>
    </row>
    <row r="1358" spans="1:4" hidden="1" outlineLevel="1">
      <c r="A1358" s="223" t="s">
        <v>1095</v>
      </c>
      <c r="B1358" s="218">
        <v>4000</v>
      </c>
      <c r="C1358" s="197">
        <v>1.4</v>
      </c>
      <c r="D1358" s="197">
        <f t="shared" si="29"/>
        <v>5600</v>
      </c>
    </row>
    <row r="1359" spans="1:4" hidden="1" outlineLevel="1">
      <c r="A1359" s="223" t="s">
        <v>1039</v>
      </c>
      <c r="B1359" s="218">
        <v>2000</v>
      </c>
      <c r="C1359" s="197">
        <v>1.4</v>
      </c>
      <c r="D1359" s="197">
        <f t="shared" si="29"/>
        <v>2800</v>
      </c>
    </row>
    <row r="1360" spans="1:4" hidden="1" outlineLevel="1">
      <c r="A1360" s="223" t="s">
        <v>164</v>
      </c>
      <c r="B1360" s="218">
        <v>59000</v>
      </c>
      <c r="C1360" s="197">
        <v>0.8</v>
      </c>
      <c r="D1360" s="197">
        <f t="shared" si="29"/>
        <v>47200</v>
      </c>
    </row>
    <row r="1361" spans="1:4" hidden="1" outlineLevel="1">
      <c r="A1361" s="95" t="s">
        <v>1112</v>
      </c>
      <c r="B1361" s="226">
        <v>351560</v>
      </c>
      <c r="D1361" s="197">
        <f t="shared" si="29"/>
        <v>0</v>
      </c>
    </row>
    <row r="1362" spans="1:4" hidden="1" outlineLevel="1">
      <c r="A1362" s="223" t="s">
        <v>1113</v>
      </c>
      <c r="B1362" s="218">
        <v>31000</v>
      </c>
      <c r="C1362" s="197">
        <v>2.4</v>
      </c>
      <c r="D1362" s="197">
        <f t="shared" si="29"/>
        <v>74400</v>
      </c>
    </row>
    <row r="1363" spans="1:4" hidden="1" outlineLevel="1">
      <c r="A1363" s="223" t="s">
        <v>811</v>
      </c>
      <c r="B1363" s="218">
        <v>28000</v>
      </c>
      <c r="C1363" s="197">
        <v>1.45</v>
      </c>
      <c r="D1363" s="197">
        <f t="shared" si="29"/>
        <v>40600</v>
      </c>
    </row>
    <row r="1364" spans="1:4" hidden="1" outlineLevel="1">
      <c r="A1364" s="223" t="s">
        <v>1097</v>
      </c>
      <c r="B1364" s="218">
        <v>14500</v>
      </c>
      <c r="C1364" s="197">
        <v>1.45</v>
      </c>
      <c r="D1364" s="197">
        <f t="shared" si="29"/>
        <v>21025</v>
      </c>
    </row>
    <row r="1365" spans="1:4" hidden="1" outlineLevel="1">
      <c r="A1365" s="223" t="s">
        <v>1100</v>
      </c>
      <c r="B1365" s="218">
        <v>1000</v>
      </c>
      <c r="C1365" s="197">
        <v>4.3</v>
      </c>
      <c r="D1365" s="197">
        <f t="shared" si="29"/>
        <v>4300</v>
      </c>
    </row>
    <row r="1366" spans="1:4" hidden="1" outlineLevel="1">
      <c r="A1366" s="223" t="s">
        <v>1109</v>
      </c>
      <c r="B1366" s="218">
        <v>49900</v>
      </c>
      <c r="C1366" s="197">
        <v>1.45</v>
      </c>
      <c r="D1366" s="197">
        <f t="shared" si="29"/>
        <v>72355</v>
      </c>
    </row>
    <row r="1367" spans="1:4" hidden="1" outlineLevel="1">
      <c r="A1367" s="223" t="s">
        <v>1101</v>
      </c>
      <c r="B1367" s="218">
        <v>25800</v>
      </c>
      <c r="C1367" s="197">
        <v>1.45</v>
      </c>
      <c r="D1367" s="197">
        <f t="shared" si="29"/>
        <v>37410</v>
      </c>
    </row>
    <row r="1368" spans="1:4" hidden="1" outlineLevel="1">
      <c r="A1368" s="223" t="s">
        <v>1114</v>
      </c>
      <c r="B1368" s="218">
        <v>5000</v>
      </c>
      <c r="C1368" s="197">
        <v>4.3</v>
      </c>
      <c r="D1368" s="197">
        <f t="shared" si="29"/>
        <v>21500</v>
      </c>
    </row>
    <row r="1369" spans="1:4" hidden="1" outlineLevel="1">
      <c r="A1369" s="223" t="s">
        <v>1102</v>
      </c>
      <c r="B1369" s="218">
        <v>10000</v>
      </c>
      <c r="C1369" s="197">
        <v>1.45</v>
      </c>
      <c r="D1369" s="197">
        <f t="shared" si="29"/>
        <v>14500</v>
      </c>
    </row>
    <row r="1370" spans="1:4" hidden="1" outlineLevel="1">
      <c r="A1370" s="223" t="s">
        <v>175</v>
      </c>
      <c r="B1370" s="218">
        <v>21300</v>
      </c>
      <c r="C1370" s="197">
        <v>1.45</v>
      </c>
      <c r="D1370" s="197">
        <f t="shared" si="29"/>
        <v>30885</v>
      </c>
    </row>
    <row r="1371" spans="1:4" hidden="1" outlineLevel="1">
      <c r="A1371" s="223" t="s">
        <v>1095</v>
      </c>
      <c r="B1371" s="218">
        <v>41000</v>
      </c>
      <c r="C1371" s="197">
        <v>1.45</v>
      </c>
      <c r="D1371" s="197">
        <f t="shared" si="29"/>
        <v>59450</v>
      </c>
    </row>
    <row r="1372" spans="1:4" hidden="1" outlineLevel="1">
      <c r="A1372" s="223" t="s">
        <v>65</v>
      </c>
      <c r="B1372" s="218">
        <v>2000</v>
      </c>
      <c r="C1372" s="197">
        <v>1.45</v>
      </c>
      <c r="D1372" s="197">
        <f t="shared" si="29"/>
        <v>2900</v>
      </c>
    </row>
    <row r="1373" spans="1:4" hidden="1" outlineLevel="1">
      <c r="A1373" s="223" t="s">
        <v>1096</v>
      </c>
      <c r="B1373" s="218">
        <v>6260</v>
      </c>
      <c r="C1373" s="197">
        <v>1.45</v>
      </c>
      <c r="D1373" s="197">
        <f t="shared" si="29"/>
        <v>9077</v>
      </c>
    </row>
    <row r="1374" spans="1:4" hidden="1" outlineLevel="1">
      <c r="A1374" s="223" t="s">
        <v>1115</v>
      </c>
      <c r="B1374" s="218">
        <v>4800</v>
      </c>
      <c r="C1374" s="225">
        <v>1.3</v>
      </c>
      <c r="D1374" s="197">
        <f t="shared" si="29"/>
        <v>6240</v>
      </c>
    </row>
    <row r="1375" spans="1:4" hidden="1" outlineLevel="1">
      <c r="A1375" s="223" t="s">
        <v>1106</v>
      </c>
      <c r="B1375" s="218">
        <v>29000</v>
      </c>
      <c r="C1375" s="197">
        <v>1.45</v>
      </c>
      <c r="D1375" s="197">
        <f t="shared" si="29"/>
        <v>42050</v>
      </c>
    </row>
    <row r="1376" spans="1:4" hidden="1" outlineLevel="1">
      <c r="A1376" s="223" t="s">
        <v>164</v>
      </c>
      <c r="B1376" s="218">
        <v>77000</v>
      </c>
      <c r="C1376" s="197">
        <v>1.45</v>
      </c>
      <c r="D1376" s="197">
        <f t="shared" si="29"/>
        <v>111650</v>
      </c>
    </row>
    <row r="1377" spans="1:4" hidden="1" outlineLevel="1">
      <c r="A1377" s="223" t="s">
        <v>1116</v>
      </c>
      <c r="B1377" s="218">
        <v>5000</v>
      </c>
      <c r="C1377" s="197">
        <v>1.45</v>
      </c>
      <c r="D1377" s="197">
        <f t="shared" si="29"/>
        <v>7250</v>
      </c>
    </row>
    <row r="1378" spans="1:4" hidden="1" outlineLevel="1">
      <c r="A1378" s="95" t="s">
        <v>1117</v>
      </c>
      <c r="B1378" s="226">
        <v>5261</v>
      </c>
      <c r="D1378" s="197">
        <f t="shared" si="29"/>
        <v>0</v>
      </c>
    </row>
    <row r="1379" spans="1:4" hidden="1" outlineLevel="1">
      <c r="A1379" s="223"/>
      <c r="B1379" s="216">
        <v>189</v>
      </c>
      <c r="C1379" s="197">
        <v>30.92</v>
      </c>
      <c r="D1379" s="197">
        <f t="shared" si="29"/>
        <v>5843.88</v>
      </c>
    </row>
    <row r="1380" spans="1:4" hidden="1" outlineLevel="1">
      <c r="A1380" s="223" t="s">
        <v>1118</v>
      </c>
      <c r="B1380" s="216">
        <v>75</v>
      </c>
      <c r="C1380" s="197">
        <v>145</v>
      </c>
      <c r="D1380" s="197">
        <f t="shared" si="29"/>
        <v>10875</v>
      </c>
    </row>
    <row r="1381" spans="1:4" hidden="1" outlineLevel="1">
      <c r="A1381" s="223" t="s">
        <v>1119</v>
      </c>
      <c r="B1381" s="216">
        <v>382</v>
      </c>
      <c r="C1381" s="197">
        <v>145</v>
      </c>
      <c r="D1381" s="197">
        <f t="shared" si="29"/>
        <v>55390</v>
      </c>
    </row>
    <row r="1382" spans="1:4" hidden="1" outlineLevel="1">
      <c r="A1382" s="223" t="s">
        <v>1120</v>
      </c>
      <c r="B1382" s="216">
        <v>129</v>
      </c>
      <c r="C1382" s="197">
        <v>144.76</v>
      </c>
      <c r="D1382" s="197">
        <f t="shared" si="29"/>
        <v>18674.039999999997</v>
      </c>
    </row>
    <row r="1383" spans="1:4" hidden="1" outlineLevel="1">
      <c r="A1383" s="223" t="s">
        <v>1121</v>
      </c>
      <c r="B1383" s="216">
        <v>645</v>
      </c>
      <c r="C1383" s="197">
        <v>145</v>
      </c>
      <c r="D1383" s="197">
        <f t="shared" si="29"/>
        <v>93525</v>
      </c>
    </row>
    <row r="1384" spans="1:4" hidden="1" outlineLevel="1">
      <c r="A1384" s="223" t="s">
        <v>1122</v>
      </c>
      <c r="B1384" s="216">
        <v>101</v>
      </c>
      <c r="C1384" s="197">
        <v>144.76</v>
      </c>
      <c r="D1384" s="197">
        <f t="shared" si="29"/>
        <v>14620.759999999998</v>
      </c>
    </row>
    <row r="1385" spans="1:4" hidden="1" outlineLevel="1">
      <c r="A1385" s="223" t="s">
        <v>1123</v>
      </c>
      <c r="B1385" s="218">
        <v>1056</v>
      </c>
      <c r="C1385" s="197">
        <v>145</v>
      </c>
      <c r="D1385" s="197">
        <f t="shared" si="29"/>
        <v>153120</v>
      </c>
    </row>
    <row r="1386" spans="1:4" hidden="1" outlineLevel="1">
      <c r="A1386" s="223" t="s">
        <v>1124</v>
      </c>
      <c r="B1386" s="216">
        <v>249</v>
      </c>
      <c r="C1386" s="197">
        <v>145</v>
      </c>
      <c r="D1386" s="197">
        <f t="shared" si="29"/>
        <v>36105</v>
      </c>
    </row>
    <row r="1387" spans="1:4" hidden="1" outlineLevel="1">
      <c r="A1387" s="223" t="s">
        <v>1125</v>
      </c>
      <c r="B1387" s="216">
        <v>300</v>
      </c>
      <c r="C1387" s="197">
        <v>145</v>
      </c>
      <c r="D1387" s="197">
        <f t="shared" si="29"/>
        <v>43500</v>
      </c>
    </row>
    <row r="1388" spans="1:4" hidden="1" outlineLevel="1">
      <c r="A1388" s="223" t="s">
        <v>1126</v>
      </c>
      <c r="B1388" s="216">
        <v>526</v>
      </c>
      <c r="C1388" s="197">
        <v>165.55</v>
      </c>
      <c r="D1388" s="197">
        <f t="shared" si="29"/>
        <v>87079.3</v>
      </c>
    </row>
    <row r="1389" spans="1:4" hidden="1" outlineLevel="1">
      <c r="A1389" s="223" t="s">
        <v>1127</v>
      </c>
      <c r="B1389" s="216">
        <v>948</v>
      </c>
      <c r="C1389" s="197">
        <v>145</v>
      </c>
      <c r="D1389" s="197">
        <f t="shared" si="29"/>
        <v>137460</v>
      </c>
    </row>
    <row r="1390" spans="1:4" hidden="1" outlineLevel="1">
      <c r="A1390" s="223" t="s">
        <v>1128</v>
      </c>
      <c r="B1390" s="216">
        <v>661</v>
      </c>
      <c r="C1390" s="197">
        <v>145</v>
      </c>
      <c r="D1390" s="197">
        <f t="shared" si="29"/>
        <v>95845</v>
      </c>
    </row>
    <row r="1391" spans="1:4" hidden="1" outlineLevel="1">
      <c r="A1391" s="95" t="s">
        <v>212</v>
      </c>
      <c r="B1391" s="226">
        <v>134017.9</v>
      </c>
      <c r="D1391" s="197">
        <f t="shared" si="29"/>
        <v>0</v>
      </c>
    </row>
    <row r="1392" spans="1:4" hidden="1" outlineLevel="1">
      <c r="A1392" s="223" t="s">
        <v>215</v>
      </c>
      <c r="B1392" s="218">
        <v>1453.5</v>
      </c>
      <c r="C1392" s="197">
        <v>29.33</v>
      </c>
      <c r="D1392" s="197">
        <f t="shared" si="29"/>
        <v>42631.154999999999</v>
      </c>
    </row>
    <row r="1393" spans="1:4" hidden="1" outlineLevel="1">
      <c r="A1393" s="223" t="s">
        <v>216</v>
      </c>
      <c r="B1393" s="218">
        <v>1879</v>
      </c>
      <c r="C1393" s="197">
        <v>29.33</v>
      </c>
      <c r="D1393" s="197">
        <f t="shared" si="29"/>
        <v>55111.07</v>
      </c>
    </row>
    <row r="1394" spans="1:4" hidden="1" outlineLevel="1">
      <c r="A1394" s="223" t="s">
        <v>217</v>
      </c>
      <c r="B1394" s="218">
        <v>1413.6</v>
      </c>
      <c r="C1394" s="197">
        <v>46.35</v>
      </c>
      <c r="D1394" s="197">
        <f t="shared" si="29"/>
        <v>65520.36</v>
      </c>
    </row>
    <row r="1395" spans="1:4" hidden="1" outlineLevel="1">
      <c r="A1395" s="223" t="s">
        <v>218</v>
      </c>
      <c r="B1395" s="218">
        <v>1197</v>
      </c>
      <c r="C1395" s="197">
        <v>29.33</v>
      </c>
      <c r="D1395" s="197">
        <f t="shared" si="29"/>
        <v>35108.009999999995</v>
      </c>
    </row>
    <row r="1396" spans="1:4" hidden="1" outlineLevel="1">
      <c r="A1396" s="223" t="s">
        <v>1130</v>
      </c>
      <c r="B1396" s="216">
        <v>895.5</v>
      </c>
      <c r="C1396" s="197">
        <v>29.33</v>
      </c>
      <c r="D1396" s="197">
        <f t="shared" si="29"/>
        <v>26265.014999999999</v>
      </c>
    </row>
    <row r="1397" spans="1:4" hidden="1" outlineLevel="1">
      <c r="A1397" s="223" t="s">
        <v>219</v>
      </c>
      <c r="B1397" s="218">
        <v>1322.5</v>
      </c>
      <c r="C1397" s="197">
        <v>29.33</v>
      </c>
      <c r="D1397" s="197">
        <f t="shared" si="29"/>
        <v>38788.924999999996</v>
      </c>
    </row>
    <row r="1398" spans="1:4" hidden="1" outlineLevel="1">
      <c r="A1398" s="223" t="s">
        <v>220</v>
      </c>
      <c r="B1398" s="218">
        <v>1532</v>
      </c>
      <c r="C1398" s="197">
        <v>49.52</v>
      </c>
      <c r="D1398" s="197">
        <f t="shared" si="29"/>
        <v>75864.639999999999</v>
      </c>
    </row>
    <row r="1399" spans="1:4" hidden="1" outlineLevel="1">
      <c r="A1399" s="223" t="s">
        <v>1131</v>
      </c>
      <c r="B1399" s="216">
        <v>200</v>
      </c>
      <c r="C1399" s="197">
        <v>49.52</v>
      </c>
      <c r="D1399" s="197">
        <f t="shared" si="29"/>
        <v>9904</v>
      </c>
    </row>
    <row r="1400" spans="1:4" hidden="1" outlineLevel="1">
      <c r="A1400" s="223" t="s">
        <v>221</v>
      </c>
      <c r="B1400" s="216">
        <v>808.5</v>
      </c>
      <c r="C1400" s="197">
        <v>24.42</v>
      </c>
      <c r="D1400" s="197">
        <f t="shared" si="29"/>
        <v>19743.57</v>
      </c>
    </row>
    <row r="1401" spans="1:4" hidden="1" outlineLevel="1">
      <c r="A1401" s="223" t="s">
        <v>222</v>
      </c>
      <c r="B1401" s="218">
        <v>2085</v>
      </c>
      <c r="C1401" s="197">
        <v>35.159999999999997</v>
      </c>
      <c r="D1401" s="197">
        <f t="shared" si="29"/>
        <v>73308.599999999991</v>
      </c>
    </row>
    <row r="1402" spans="1:4" hidden="1" outlineLevel="1">
      <c r="A1402" s="223" t="s">
        <v>224</v>
      </c>
      <c r="B1402" s="218">
        <v>1189.5</v>
      </c>
      <c r="C1402" s="197">
        <v>24.42</v>
      </c>
      <c r="D1402" s="197">
        <f t="shared" si="29"/>
        <v>29047.590000000004</v>
      </c>
    </row>
    <row r="1403" spans="1:4" hidden="1" outlineLevel="1">
      <c r="A1403" s="223" t="s">
        <v>1132</v>
      </c>
      <c r="B1403" s="216">
        <v>982.5</v>
      </c>
      <c r="C1403" s="197">
        <v>20.23</v>
      </c>
      <c r="D1403" s="197">
        <f t="shared" si="29"/>
        <v>19875.975000000002</v>
      </c>
    </row>
    <row r="1404" spans="1:4" hidden="1" outlineLevel="1">
      <c r="A1404" s="223" t="s">
        <v>225</v>
      </c>
      <c r="B1404" s="218">
        <v>1793</v>
      </c>
      <c r="C1404" s="197">
        <v>24.19</v>
      </c>
      <c r="D1404" s="197">
        <f t="shared" si="29"/>
        <v>43372.670000000006</v>
      </c>
    </row>
    <row r="1405" spans="1:4" hidden="1" outlineLevel="1">
      <c r="A1405" s="223" t="s">
        <v>1133</v>
      </c>
      <c r="B1405" s="216">
        <v>575</v>
      </c>
      <c r="C1405" s="197">
        <v>24.42</v>
      </c>
      <c r="D1405" s="197">
        <f t="shared" si="29"/>
        <v>14041.500000000002</v>
      </c>
    </row>
    <row r="1406" spans="1:4" hidden="1" outlineLevel="1">
      <c r="A1406" s="223" t="s">
        <v>227</v>
      </c>
      <c r="B1406" s="218">
        <v>1386.5</v>
      </c>
      <c r="C1406" s="197">
        <v>24.42</v>
      </c>
      <c r="D1406" s="197">
        <f t="shared" ref="D1406:D1469" si="30">B1406*C1406</f>
        <v>33858.33</v>
      </c>
    </row>
    <row r="1407" spans="1:4" hidden="1" outlineLevel="1">
      <c r="A1407" s="223" t="s">
        <v>1134</v>
      </c>
      <c r="B1407" s="216">
        <v>922.5</v>
      </c>
      <c r="C1407" s="197">
        <v>20.23</v>
      </c>
      <c r="D1407" s="197">
        <f t="shared" si="30"/>
        <v>18662.174999999999</v>
      </c>
    </row>
    <row r="1408" spans="1:4" hidden="1" outlineLevel="1">
      <c r="A1408" s="223" t="s">
        <v>228</v>
      </c>
      <c r="B1408" s="218">
        <v>2855.5</v>
      </c>
      <c r="C1408" s="197">
        <v>39.619999999999997</v>
      </c>
      <c r="D1408" s="197">
        <f t="shared" si="30"/>
        <v>113134.90999999999</v>
      </c>
    </row>
    <row r="1409" spans="1:4" hidden="1" outlineLevel="1">
      <c r="A1409" s="223" t="s">
        <v>229</v>
      </c>
      <c r="B1409" s="216">
        <v>736</v>
      </c>
      <c r="C1409" s="197">
        <v>24.42</v>
      </c>
      <c r="D1409" s="197">
        <f t="shared" si="30"/>
        <v>17973.120000000003</v>
      </c>
    </row>
    <row r="1410" spans="1:4" hidden="1" outlineLevel="1">
      <c r="A1410" s="223" t="s">
        <v>230</v>
      </c>
      <c r="B1410" s="218">
        <v>3458</v>
      </c>
      <c r="C1410" s="197">
        <v>39.619999999999997</v>
      </c>
      <c r="D1410" s="197">
        <f t="shared" si="30"/>
        <v>137005.96</v>
      </c>
    </row>
    <row r="1411" spans="1:4" hidden="1" outlineLevel="1">
      <c r="A1411" s="223" t="s">
        <v>231</v>
      </c>
      <c r="B1411" s="218">
        <v>4395.5</v>
      </c>
      <c r="C1411" s="197">
        <v>39.89</v>
      </c>
      <c r="D1411" s="197">
        <f t="shared" si="30"/>
        <v>175336.495</v>
      </c>
    </row>
    <row r="1412" spans="1:4" hidden="1" outlineLevel="1">
      <c r="A1412" s="223" t="s">
        <v>1135</v>
      </c>
      <c r="B1412" s="216">
        <v>395.5</v>
      </c>
      <c r="C1412" s="197">
        <v>37.450000000000003</v>
      </c>
      <c r="D1412" s="197">
        <f t="shared" si="30"/>
        <v>14811.475</v>
      </c>
    </row>
    <row r="1413" spans="1:4" hidden="1" outlineLevel="1">
      <c r="A1413" s="223" t="s">
        <v>238</v>
      </c>
      <c r="B1413" s="218">
        <v>2738.5</v>
      </c>
      <c r="C1413" s="197">
        <v>62.13</v>
      </c>
      <c r="D1413" s="197">
        <f t="shared" si="30"/>
        <v>170143.005</v>
      </c>
    </row>
    <row r="1414" spans="1:4" hidden="1" outlineLevel="1">
      <c r="A1414" s="223" t="s">
        <v>239</v>
      </c>
      <c r="B1414" s="218">
        <v>1655.5</v>
      </c>
      <c r="C1414" s="197">
        <v>68.430000000000007</v>
      </c>
      <c r="D1414" s="197">
        <f t="shared" si="30"/>
        <v>113285.86500000001</v>
      </c>
    </row>
    <row r="1415" spans="1:4" hidden="1" outlineLevel="1">
      <c r="A1415" s="223" t="s">
        <v>240</v>
      </c>
      <c r="B1415" s="216">
        <v>999.5</v>
      </c>
      <c r="C1415" s="197">
        <v>68.430000000000007</v>
      </c>
      <c r="D1415" s="197">
        <f t="shared" si="30"/>
        <v>68395.785000000003</v>
      </c>
    </row>
    <row r="1416" spans="1:4" hidden="1" outlineLevel="1">
      <c r="A1416" s="223" t="s">
        <v>1136</v>
      </c>
      <c r="B1416" s="218">
        <v>1500</v>
      </c>
      <c r="C1416" s="197">
        <v>68.430000000000007</v>
      </c>
      <c r="D1416" s="197">
        <f t="shared" si="30"/>
        <v>102645.00000000001</v>
      </c>
    </row>
    <row r="1417" spans="1:4" hidden="1" outlineLevel="1">
      <c r="A1417" s="223" t="s">
        <v>241</v>
      </c>
      <c r="B1417" s="218">
        <v>3217.5</v>
      </c>
      <c r="C1417" s="197">
        <v>49.52</v>
      </c>
      <c r="D1417" s="197">
        <f t="shared" si="30"/>
        <v>159330.6</v>
      </c>
    </row>
    <row r="1418" spans="1:4" hidden="1" outlineLevel="1">
      <c r="A1418" s="223" t="s">
        <v>1139</v>
      </c>
      <c r="B1418" s="218">
        <v>1600</v>
      </c>
      <c r="C1418" s="197">
        <v>82.84</v>
      </c>
      <c r="D1418" s="197">
        <f t="shared" si="30"/>
        <v>132544</v>
      </c>
    </row>
    <row r="1419" spans="1:4" hidden="1" outlineLevel="1">
      <c r="A1419" s="223" t="s">
        <v>1140</v>
      </c>
      <c r="B1419" s="218">
        <v>1545.5</v>
      </c>
      <c r="C1419" s="197">
        <v>82.84</v>
      </c>
      <c r="D1419" s="197">
        <f t="shared" si="30"/>
        <v>128029.22</v>
      </c>
    </row>
    <row r="1420" spans="1:4" hidden="1" outlineLevel="1">
      <c r="A1420" s="223" t="s">
        <v>1141</v>
      </c>
      <c r="B1420" s="218">
        <v>1242.5</v>
      </c>
      <c r="C1420" s="197">
        <v>50.57</v>
      </c>
      <c r="D1420" s="197">
        <f t="shared" si="30"/>
        <v>62833.224999999999</v>
      </c>
    </row>
    <row r="1421" spans="1:4" hidden="1" outlineLevel="1">
      <c r="A1421" s="223" t="s">
        <v>1142</v>
      </c>
      <c r="B1421" s="218">
        <v>1238.5</v>
      </c>
      <c r="C1421" s="197">
        <v>82.84</v>
      </c>
      <c r="D1421" s="197">
        <f t="shared" si="30"/>
        <v>102597.34000000001</v>
      </c>
    </row>
    <row r="1422" spans="1:4" hidden="1" outlineLevel="1">
      <c r="A1422" s="223" t="s">
        <v>1143</v>
      </c>
      <c r="B1422" s="218">
        <v>2942.5</v>
      </c>
      <c r="C1422" s="197">
        <v>82.84</v>
      </c>
      <c r="D1422" s="197">
        <f t="shared" si="30"/>
        <v>243756.7</v>
      </c>
    </row>
    <row r="1423" spans="1:4" hidden="1" outlineLevel="1">
      <c r="A1423" s="223" t="s">
        <v>1144</v>
      </c>
      <c r="B1423" s="218">
        <v>1883.7</v>
      </c>
      <c r="C1423" s="197">
        <v>82.84</v>
      </c>
      <c r="D1423" s="197">
        <f t="shared" si="30"/>
        <v>156045.70800000001</v>
      </c>
    </row>
    <row r="1424" spans="1:4" hidden="1" outlineLevel="1">
      <c r="A1424" s="223" t="s">
        <v>1145</v>
      </c>
      <c r="B1424" s="218">
        <v>2578</v>
      </c>
      <c r="C1424" s="197">
        <v>50.57</v>
      </c>
      <c r="D1424" s="197">
        <f t="shared" si="30"/>
        <v>130369.46</v>
      </c>
    </row>
    <row r="1425" spans="1:4" hidden="1" outlineLevel="1">
      <c r="A1425" s="223" t="s">
        <v>1146</v>
      </c>
      <c r="B1425" s="218">
        <v>1054</v>
      </c>
      <c r="C1425" s="197">
        <v>83.4</v>
      </c>
      <c r="D1425" s="197">
        <f t="shared" si="30"/>
        <v>87903.6</v>
      </c>
    </row>
    <row r="1426" spans="1:4" hidden="1" outlineLevel="1">
      <c r="A1426" s="223" t="s">
        <v>1147</v>
      </c>
      <c r="B1426" s="218">
        <v>2000</v>
      </c>
      <c r="C1426" s="197">
        <v>65.959999999999994</v>
      </c>
      <c r="D1426" s="197">
        <f t="shared" si="30"/>
        <v>131920</v>
      </c>
    </row>
    <row r="1427" spans="1:4" hidden="1" outlineLevel="1">
      <c r="A1427" s="223" t="s">
        <v>1148</v>
      </c>
      <c r="B1427" s="218">
        <v>1869.5</v>
      </c>
      <c r="C1427" s="197">
        <v>65.959999999999994</v>
      </c>
      <c r="D1427" s="197">
        <f t="shared" si="30"/>
        <v>123312.21999999999</v>
      </c>
    </row>
    <row r="1428" spans="1:4" hidden="1" outlineLevel="1">
      <c r="A1428" s="223" t="s">
        <v>1149</v>
      </c>
      <c r="B1428" s="218">
        <v>2058.5</v>
      </c>
      <c r="C1428" s="197">
        <v>65.959999999999994</v>
      </c>
      <c r="D1428" s="197">
        <f t="shared" si="30"/>
        <v>135778.65999999997</v>
      </c>
    </row>
    <row r="1429" spans="1:4" hidden="1" outlineLevel="1">
      <c r="A1429" s="223" t="s">
        <v>1150</v>
      </c>
      <c r="B1429" s="218">
        <v>1998</v>
      </c>
      <c r="C1429" s="197">
        <v>65.959999999999994</v>
      </c>
      <c r="D1429" s="197">
        <f t="shared" si="30"/>
        <v>131788.07999999999</v>
      </c>
    </row>
    <row r="1430" spans="1:4" hidden="1" outlineLevel="1">
      <c r="A1430" s="223" t="s">
        <v>1151</v>
      </c>
      <c r="B1430" s="218">
        <v>1800</v>
      </c>
      <c r="C1430" s="197">
        <v>65.959999999999994</v>
      </c>
      <c r="D1430" s="197">
        <f t="shared" si="30"/>
        <v>118727.99999999999</v>
      </c>
    </row>
    <row r="1431" spans="1:4" hidden="1" outlineLevel="1">
      <c r="A1431" s="223" t="s">
        <v>252</v>
      </c>
      <c r="B1431" s="218">
        <v>2340</v>
      </c>
      <c r="C1431" s="197">
        <v>37.049999999999997</v>
      </c>
      <c r="D1431" s="197">
        <f t="shared" si="30"/>
        <v>86697</v>
      </c>
    </row>
    <row r="1432" spans="1:4" hidden="1" outlineLevel="1">
      <c r="A1432" s="223" t="s">
        <v>1152</v>
      </c>
      <c r="B1432" s="218">
        <v>1300</v>
      </c>
      <c r="C1432" s="197">
        <v>72.03</v>
      </c>
      <c r="D1432" s="197">
        <f t="shared" si="30"/>
        <v>93639</v>
      </c>
    </row>
    <row r="1433" spans="1:4" hidden="1" outlineLevel="1">
      <c r="A1433" s="223" t="s">
        <v>1153</v>
      </c>
      <c r="B1433" s="218">
        <v>1959.5</v>
      </c>
      <c r="C1433" s="197">
        <v>72.03</v>
      </c>
      <c r="D1433" s="197">
        <f t="shared" si="30"/>
        <v>141142.785</v>
      </c>
    </row>
    <row r="1434" spans="1:4" hidden="1" outlineLevel="1">
      <c r="A1434" s="223" t="s">
        <v>1154</v>
      </c>
      <c r="B1434" s="218">
        <v>1953.5</v>
      </c>
      <c r="C1434" s="197">
        <v>72.03</v>
      </c>
      <c r="D1434" s="197">
        <f t="shared" si="30"/>
        <v>140710.60500000001</v>
      </c>
    </row>
    <row r="1435" spans="1:4" hidden="1" outlineLevel="1">
      <c r="A1435" s="223" t="s">
        <v>1155</v>
      </c>
      <c r="B1435" s="218">
        <v>1480.5</v>
      </c>
      <c r="C1435" s="197">
        <v>72.03</v>
      </c>
      <c r="D1435" s="197">
        <f t="shared" si="30"/>
        <v>106640.41500000001</v>
      </c>
    </row>
    <row r="1436" spans="1:4" hidden="1" outlineLevel="1">
      <c r="A1436" s="223" t="s">
        <v>1156</v>
      </c>
      <c r="B1436" s="218">
        <v>1775</v>
      </c>
      <c r="C1436" s="197">
        <v>72.03</v>
      </c>
      <c r="D1436" s="197">
        <f t="shared" si="30"/>
        <v>127853.25</v>
      </c>
    </row>
    <row r="1437" spans="1:4" hidden="1" outlineLevel="1">
      <c r="A1437" s="223" t="s">
        <v>254</v>
      </c>
      <c r="B1437" s="218">
        <v>4187.5</v>
      </c>
      <c r="C1437" s="197">
        <v>72.03</v>
      </c>
      <c r="D1437" s="197">
        <f t="shared" si="30"/>
        <v>301625.625</v>
      </c>
    </row>
    <row r="1438" spans="1:4" hidden="1" outlineLevel="1">
      <c r="A1438" s="223" t="s">
        <v>1157</v>
      </c>
      <c r="B1438" s="216">
        <v>525.5</v>
      </c>
      <c r="C1438" s="197">
        <v>72.03</v>
      </c>
      <c r="D1438" s="197">
        <f t="shared" si="30"/>
        <v>37851.764999999999</v>
      </c>
    </row>
    <row r="1439" spans="1:4" hidden="1" outlineLevel="1">
      <c r="A1439" s="223" t="s">
        <v>1158</v>
      </c>
      <c r="B1439" s="218">
        <v>2040.5</v>
      </c>
      <c r="C1439" s="197">
        <v>72.03</v>
      </c>
      <c r="D1439" s="197">
        <f t="shared" si="30"/>
        <v>146977.215</v>
      </c>
    </row>
    <row r="1440" spans="1:4" hidden="1" outlineLevel="1">
      <c r="A1440" s="223" t="s">
        <v>1159</v>
      </c>
      <c r="B1440" s="218">
        <v>2066.5</v>
      </c>
      <c r="C1440" s="197">
        <v>72.03</v>
      </c>
      <c r="D1440" s="197">
        <f t="shared" si="30"/>
        <v>148849.995</v>
      </c>
    </row>
    <row r="1441" spans="1:4" hidden="1" outlineLevel="1">
      <c r="A1441" s="223" t="s">
        <v>1160</v>
      </c>
      <c r="B1441" s="218">
        <v>1997.5</v>
      </c>
      <c r="C1441" s="197">
        <v>72.03</v>
      </c>
      <c r="D1441" s="197">
        <f t="shared" si="30"/>
        <v>143879.92499999999</v>
      </c>
    </row>
    <row r="1442" spans="1:4" hidden="1" outlineLevel="1">
      <c r="A1442" s="223" t="s">
        <v>1161</v>
      </c>
      <c r="B1442" s="218">
        <v>2109.5</v>
      </c>
      <c r="C1442" s="197">
        <v>72.03</v>
      </c>
      <c r="D1442" s="197">
        <f t="shared" si="30"/>
        <v>151947.285</v>
      </c>
    </row>
    <row r="1443" spans="1:4" hidden="1" outlineLevel="1">
      <c r="A1443" s="223" t="s">
        <v>255</v>
      </c>
      <c r="B1443" s="218">
        <v>2809</v>
      </c>
      <c r="C1443" s="197">
        <v>72.03</v>
      </c>
      <c r="D1443" s="197">
        <f t="shared" si="30"/>
        <v>202332.27</v>
      </c>
    </row>
    <row r="1444" spans="1:4" hidden="1" outlineLevel="1">
      <c r="A1444" s="223" t="s">
        <v>1162</v>
      </c>
      <c r="B1444" s="218">
        <v>1490</v>
      </c>
      <c r="C1444" s="197">
        <v>32.840000000000003</v>
      </c>
      <c r="D1444" s="197">
        <f t="shared" si="30"/>
        <v>48931.600000000006</v>
      </c>
    </row>
    <row r="1445" spans="1:4" hidden="1" outlineLevel="1">
      <c r="A1445" s="223" t="s">
        <v>256</v>
      </c>
      <c r="B1445" s="216">
        <v>487</v>
      </c>
      <c r="C1445" s="197">
        <v>32.840000000000003</v>
      </c>
      <c r="D1445" s="197">
        <f t="shared" si="30"/>
        <v>15993.080000000002</v>
      </c>
    </row>
    <row r="1446" spans="1:4" hidden="1" outlineLevel="1">
      <c r="A1446" s="223" t="s">
        <v>257</v>
      </c>
      <c r="B1446" s="216">
        <v>868.5</v>
      </c>
      <c r="C1446" s="197">
        <v>32.840000000000003</v>
      </c>
      <c r="D1446" s="197">
        <f t="shared" si="30"/>
        <v>28521.540000000005</v>
      </c>
    </row>
    <row r="1447" spans="1:4" hidden="1" outlineLevel="1">
      <c r="A1447" s="223" t="s">
        <v>258</v>
      </c>
      <c r="B1447" s="216">
        <v>674.5</v>
      </c>
      <c r="C1447" s="197">
        <v>32.840000000000003</v>
      </c>
      <c r="D1447" s="197">
        <f t="shared" si="30"/>
        <v>22150.58</v>
      </c>
    </row>
    <row r="1448" spans="1:4" hidden="1" outlineLevel="1">
      <c r="A1448" s="223" t="s">
        <v>259</v>
      </c>
      <c r="B1448" s="218">
        <v>2305</v>
      </c>
      <c r="C1448" s="197">
        <v>32.840000000000003</v>
      </c>
      <c r="D1448" s="197">
        <f t="shared" si="30"/>
        <v>75696.200000000012</v>
      </c>
    </row>
    <row r="1449" spans="1:4" hidden="1" outlineLevel="1">
      <c r="A1449" s="223" t="s">
        <v>260</v>
      </c>
      <c r="B1449" s="216">
        <v>243.1</v>
      </c>
      <c r="C1449" s="197">
        <v>32.840000000000003</v>
      </c>
      <c r="D1449" s="197">
        <f t="shared" si="30"/>
        <v>7983.4040000000005</v>
      </c>
    </row>
    <row r="1450" spans="1:4" hidden="1" outlineLevel="1">
      <c r="A1450" s="223" t="s">
        <v>1163</v>
      </c>
      <c r="B1450" s="216">
        <v>298</v>
      </c>
      <c r="C1450" s="197">
        <v>37.380000000000003</v>
      </c>
      <c r="D1450" s="197">
        <f t="shared" si="30"/>
        <v>11139.240000000002</v>
      </c>
    </row>
    <row r="1451" spans="1:4" hidden="1" outlineLevel="1">
      <c r="A1451" s="223" t="s">
        <v>263</v>
      </c>
      <c r="B1451" s="216">
        <v>965.7</v>
      </c>
      <c r="C1451" s="197">
        <v>43.6</v>
      </c>
      <c r="D1451" s="197">
        <f t="shared" si="30"/>
        <v>42104.520000000004</v>
      </c>
    </row>
    <row r="1452" spans="1:4" hidden="1" outlineLevel="1">
      <c r="A1452" s="223" t="s">
        <v>264</v>
      </c>
      <c r="B1452" s="218">
        <v>1055.7</v>
      </c>
      <c r="C1452" s="197">
        <v>43.6</v>
      </c>
      <c r="D1452" s="197">
        <f t="shared" si="30"/>
        <v>46028.520000000004</v>
      </c>
    </row>
    <row r="1453" spans="1:4" hidden="1" outlineLevel="1">
      <c r="A1453" s="223" t="s">
        <v>1164</v>
      </c>
      <c r="B1453" s="218">
        <v>1543.5</v>
      </c>
      <c r="C1453" s="197">
        <v>108.5</v>
      </c>
      <c r="D1453" s="197">
        <f t="shared" si="30"/>
        <v>167469.75</v>
      </c>
    </row>
    <row r="1454" spans="1:4" hidden="1" outlineLevel="1">
      <c r="A1454" s="223" t="s">
        <v>1165</v>
      </c>
      <c r="B1454" s="218">
        <v>1598</v>
      </c>
      <c r="C1454" s="197">
        <v>108.5</v>
      </c>
      <c r="D1454" s="197">
        <f t="shared" si="30"/>
        <v>173383</v>
      </c>
    </row>
    <row r="1455" spans="1:4" hidden="1" outlineLevel="1">
      <c r="A1455" s="223" t="s">
        <v>267</v>
      </c>
      <c r="B1455" s="216">
        <v>945.7</v>
      </c>
      <c r="C1455" s="197">
        <v>43.6</v>
      </c>
      <c r="D1455" s="197">
        <f t="shared" si="30"/>
        <v>41232.520000000004</v>
      </c>
    </row>
    <row r="1456" spans="1:4" hidden="1" outlineLevel="1">
      <c r="A1456" s="223" t="s">
        <v>268</v>
      </c>
      <c r="B1456" s="218">
        <v>1157</v>
      </c>
      <c r="C1456" s="197">
        <v>40.56</v>
      </c>
      <c r="D1456" s="197">
        <f t="shared" si="30"/>
        <v>46927.920000000006</v>
      </c>
    </row>
    <row r="1457" spans="1:4" hidden="1" outlineLevel="1">
      <c r="A1457" s="223" t="s">
        <v>269</v>
      </c>
      <c r="B1457" s="218">
        <v>1865.5</v>
      </c>
      <c r="C1457" s="197">
        <v>54.25</v>
      </c>
      <c r="D1457" s="197">
        <f t="shared" si="30"/>
        <v>101203.375</v>
      </c>
    </row>
    <row r="1458" spans="1:4" hidden="1" outlineLevel="1">
      <c r="A1458" s="223" t="s">
        <v>270</v>
      </c>
      <c r="B1458" s="218">
        <v>1092</v>
      </c>
      <c r="C1458" s="197">
        <v>103.08</v>
      </c>
      <c r="D1458" s="197">
        <f t="shared" si="30"/>
        <v>112563.36</v>
      </c>
    </row>
    <row r="1459" spans="1:4" hidden="1" outlineLevel="1">
      <c r="A1459" s="223" t="s">
        <v>271</v>
      </c>
      <c r="B1459" s="218">
        <v>3733.9</v>
      </c>
      <c r="C1459" s="197">
        <v>103.8</v>
      </c>
      <c r="D1459" s="197">
        <f t="shared" si="30"/>
        <v>387578.82</v>
      </c>
    </row>
    <row r="1460" spans="1:4" hidden="1" outlineLevel="1">
      <c r="A1460" s="223" t="s">
        <v>1166</v>
      </c>
      <c r="B1460" s="216">
        <v>319</v>
      </c>
      <c r="C1460" s="197">
        <v>54.41</v>
      </c>
      <c r="D1460" s="197">
        <f t="shared" si="30"/>
        <v>17356.789999999997</v>
      </c>
    </row>
    <row r="1461" spans="1:4" hidden="1" outlineLevel="1">
      <c r="A1461" s="223" t="s">
        <v>1167</v>
      </c>
      <c r="B1461" s="218">
        <v>2554</v>
      </c>
      <c r="C1461" s="197">
        <v>54.25</v>
      </c>
      <c r="D1461" s="197">
        <f t="shared" si="30"/>
        <v>138554.5</v>
      </c>
    </row>
    <row r="1462" spans="1:4" hidden="1" outlineLevel="1">
      <c r="A1462" s="223" t="s">
        <v>1168</v>
      </c>
      <c r="B1462" s="216">
        <v>719.5</v>
      </c>
      <c r="C1462" s="197">
        <v>54.25</v>
      </c>
      <c r="D1462" s="197">
        <f t="shared" si="30"/>
        <v>39032.875</v>
      </c>
    </row>
    <row r="1463" spans="1:4" hidden="1" outlineLevel="1">
      <c r="A1463" s="223" t="s">
        <v>276</v>
      </c>
      <c r="B1463" s="218">
        <v>5130.6000000000004</v>
      </c>
      <c r="C1463" s="197">
        <v>91.09</v>
      </c>
      <c r="D1463" s="197">
        <f t="shared" si="30"/>
        <v>467346.35400000005</v>
      </c>
    </row>
    <row r="1464" spans="1:4" hidden="1" outlineLevel="1">
      <c r="A1464" s="223" t="s">
        <v>280</v>
      </c>
      <c r="B1464" s="218">
        <v>2449</v>
      </c>
      <c r="C1464" s="197">
        <v>102.65</v>
      </c>
      <c r="D1464" s="197">
        <f t="shared" si="30"/>
        <v>251389.85</v>
      </c>
    </row>
    <row r="1465" spans="1:4" hidden="1" outlineLevel="1">
      <c r="A1465" s="223" t="s">
        <v>281</v>
      </c>
      <c r="B1465" s="218">
        <v>1039.5</v>
      </c>
      <c r="C1465" s="197">
        <v>103.65</v>
      </c>
      <c r="D1465" s="197">
        <f t="shared" si="30"/>
        <v>107744.175</v>
      </c>
    </row>
    <row r="1466" spans="1:4" hidden="1" outlineLevel="1">
      <c r="A1466" s="223" t="s">
        <v>282</v>
      </c>
      <c r="B1466" s="218">
        <v>7837.5</v>
      </c>
      <c r="C1466" s="197">
        <v>103.35</v>
      </c>
      <c r="D1466" s="197">
        <f t="shared" si="30"/>
        <v>810005.625</v>
      </c>
    </row>
    <row r="1467" spans="1:4" hidden="1" outlineLevel="1">
      <c r="A1467" s="95" t="s">
        <v>1169</v>
      </c>
      <c r="B1467" s="226">
        <v>7975.1</v>
      </c>
      <c r="D1467" s="197">
        <f t="shared" si="30"/>
        <v>0</v>
      </c>
    </row>
    <row r="1468" spans="1:4" hidden="1" outlineLevel="1">
      <c r="A1468" s="223" t="s">
        <v>1170</v>
      </c>
      <c r="B1468" s="216">
        <v>498.3</v>
      </c>
      <c r="C1468" s="197">
        <v>190</v>
      </c>
      <c r="D1468" s="197">
        <f t="shared" si="30"/>
        <v>94677</v>
      </c>
    </row>
    <row r="1469" spans="1:4" hidden="1" outlineLevel="1">
      <c r="A1469" s="223" t="s">
        <v>1171</v>
      </c>
      <c r="B1469" s="218">
        <v>1672.7</v>
      </c>
      <c r="C1469" s="197">
        <v>190</v>
      </c>
      <c r="D1469" s="197">
        <f t="shared" si="30"/>
        <v>317813</v>
      </c>
    </row>
    <row r="1470" spans="1:4" hidden="1" outlineLevel="1">
      <c r="A1470" s="223" t="s">
        <v>1172</v>
      </c>
      <c r="B1470" s="216">
        <v>206.3</v>
      </c>
      <c r="C1470" s="197">
        <v>136.80000000000001</v>
      </c>
      <c r="D1470" s="197">
        <f t="shared" ref="D1470:D1533" si="31">B1470*C1470</f>
        <v>28221.840000000004</v>
      </c>
    </row>
    <row r="1471" spans="1:4" hidden="1" outlineLevel="1">
      <c r="A1471" s="223" t="s">
        <v>1173</v>
      </c>
      <c r="B1471" s="216">
        <v>811.8</v>
      </c>
      <c r="C1471" s="197">
        <v>180</v>
      </c>
      <c r="D1471" s="197">
        <f t="shared" si="31"/>
        <v>146124</v>
      </c>
    </row>
    <row r="1472" spans="1:4" hidden="1" outlineLevel="1">
      <c r="A1472" s="223" t="s">
        <v>1174</v>
      </c>
      <c r="B1472" s="216">
        <v>499.5</v>
      </c>
      <c r="C1472" s="197">
        <v>180</v>
      </c>
      <c r="D1472" s="197">
        <f t="shared" si="31"/>
        <v>89910</v>
      </c>
    </row>
    <row r="1473" spans="1:4" hidden="1" outlineLevel="1">
      <c r="A1473" s="223" t="s">
        <v>1175</v>
      </c>
      <c r="B1473" s="216">
        <v>810.5</v>
      </c>
      <c r="C1473" s="197">
        <v>180</v>
      </c>
      <c r="D1473" s="197">
        <f t="shared" si="31"/>
        <v>145890</v>
      </c>
    </row>
    <row r="1474" spans="1:4" hidden="1" outlineLevel="1">
      <c r="A1474" s="223" t="s">
        <v>1176</v>
      </c>
      <c r="B1474" s="216">
        <v>852</v>
      </c>
      <c r="C1474" s="197">
        <v>180</v>
      </c>
      <c r="D1474" s="197">
        <f t="shared" si="31"/>
        <v>153360</v>
      </c>
    </row>
    <row r="1475" spans="1:4" hidden="1" outlineLevel="1">
      <c r="A1475" s="223" t="s">
        <v>1177</v>
      </c>
      <c r="B1475" s="216">
        <v>766.4</v>
      </c>
      <c r="C1475" s="197">
        <v>180</v>
      </c>
      <c r="D1475" s="197">
        <f t="shared" si="31"/>
        <v>137952</v>
      </c>
    </row>
    <row r="1476" spans="1:4" hidden="1" outlineLevel="1">
      <c r="A1476" s="223" t="s">
        <v>1178</v>
      </c>
      <c r="B1476" s="216">
        <v>857.8</v>
      </c>
      <c r="C1476" s="197">
        <v>180</v>
      </c>
      <c r="D1476" s="197">
        <f t="shared" si="31"/>
        <v>154404</v>
      </c>
    </row>
    <row r="1477" spans="1:4" hidden="1" outlineLevel="1">
      <c r="A1477" s="223" t="s">
        <v>1179</v>
      </c>
      <c r="B1477" s="216">
        <v>498.8</v>
      </c>
      <c r="C1477" s="197">
        <v>230</v>
      </c>
      <c r="D1477" s="197">
        <f t="shared" si="31"/>
        <v>114724</v>
      </c>
    </row>
    <row r="1478" spans="1:4" hidden="1" outlineLevel="1">
      <c r="A1478" s="223" t="s">
        <v>1180</v>
      </c>
      <c r="B1478" s="216">
        <v>501</v>
      </c>
      <c r="C1478" s="197">
        <v>230</v>
      </c>
      <c r="D1478" s="197">
        <f t="shared" si="31"/>
        <v>115230</v>
      </c>
    </row>
    <row r="1479" spans="1:4" hidden="1" outlineLevel="1">
      <c r="A1479" s="95" t="s">
        <v>1181</v>
      </c>
      <c r="B1479" s="226">
        <v>1941.1</v>
      </c>
      <c r="C1479" s="197">
        <v>30.92</v>
      </c>
      <c r="D1479" s="197">
        <f t="shared" si="31"/>
        <v>60018.811999999998</v>
      </c>
    </row>
    <row r="1480" spans="1:4" hidden="1" outlineLevel="1">
      <c r="A1480" s="95" t="s">
        <v>1182</v>
      </c>
      <c r="B1480" s="96">
        <v>96.2</v>
      </c>
      <c r="C1480" s="197">
        <v>30.92</v>
      </c>
      <c r="D1480" s="197">
        <f t="shared" si="31"/>
        <v>2974.5040000000004</v>
      </c>
    </row>
    <row r="1481" spans="1:4" hidden="1" outlineLevel="1">
      <c r="A1481" s="95" t="s">
        <v>1183</v>
      </c>
      <c r="B1481" s="96">
        <v>134.4</v>
      </c>
      <c r="D1481" s="197">
        <f t="shared" si="31"/>
        <v>0</v>
      </c>
    </row>
    <row r="1482" spans="1:4" hidden="1" outlineLevel="1">
      <c r="A1482" s="223" t="s">
        <v>1184</v>
      </c>
      <c r="B1482" s="216">
        <v>134.4</v>
      </c>
      <c r="C1482" s="197">
        <v>106</v>
      </c>
      <c r="D1482" s="197">
        <f t="shared" si="31"/>
        <v>14246.400000000001</v>
      </c>
    </row>
    <row r="1483" spans="1:4" hidden="1" outlineLevel="1">
      <c r="A1483" s="95" t="s">
        <v>1185</v>
      </c>
      <c r="B1483" s="96">
        <v>299.60000000000002</v>
      </c>
      <c r="C1483" s="197">
        <v>98.8</v>
      </c>
      <c r="D1483" s="197">
        <f t="shared" si="31"/>
        <v>29600.480000000003</v>
      </c>
    </row>
    <row r="1484" spans="1:4" hidden="1" outlineLevel="1">
      <c r="A1484" s="95" t="s">
        <v>1186</v>
      </c>
      <c r="B1484" s="226">
        <v>52545</v>
      </c>
      <c r="D1484" s="197">
        <f t="shared" si="31"/>
        <v>0</v>
      </c>
    </row>
    <row r="1485" spans="1:4" hidden="1" outlineLevel="1">
      <c r="A1485" s="223"/>
      <c r="B1485" s="218">
        <v>2845</v>
      </c>
      <c r="C1485" s="225">
        <f>(2.01*745+1.8*2100)/2845</f>
        <v>1.8549912126537784</v>
      </c>
      <c r="D1485" s="197">
        <f t="shared" si="31"/>
        <v>5277.45</v>
      </c>
    </row>
    <row r="1486" spans="1:4" hidden="1" outlineLevel="1">
      <c r="A1486" s="223" t="s">
        <v>1187</v>
      </c>
      <c r="B1486" s="218">
        <v>49700</v>
      </c>
      <c r="C1486" s="197">
        <v>2.0099999999999998</v>
      </c>
      <c r="D1486" s="197">
        <f t="shared" si="31"/>
        <v>99896.999999999985</v>
      </c>
    </row>
    <row r="1487" spans="1:4" hidden="1" outlineLevel="1">
      <c r="A1487" s="95" t="s">
        <v>1190</v>
      </c>
      <c r="B1487" s="96">
        <v>357.55</v>
      </c>
      <c r="D1487" s="197">
        <f t="shared" si="31"/>
        <v>0</v>
      </c>
    </row>
    <row r="1488" spans="1:4" hidden="1" outlineLevel="1">
      <c r="A1488" s="223" t="s">
        <v>1191</v>
      </c>
      <c r="B1488" s="216">
        <v>44.9</v>
      </c>
      <c r="C1488" s="197">
        <v>91.51</v>
      </c>
      <c r="D1488" s="197">
        <f t="shared" si="31"/>
        <v>4108.799</v>
      </c>
    </row>
    <row r="1489" spans="1:4" hidden="1" outlineLevel="1">
      <c r="A1489" s="223" t="s">
        <v>1192</v>
      </c>
      <c r="B1489" s="216">
        <v>143.69999999999999</v>
      </c>
      <c r="C1489" s="197">
        <v>91.21</v>
      </c>
      <c r="D1489" s="197">
        <f t="shared" si="31"/>
        <v>13106.876999999999</v>
      </c>
    </row>
    <row r="1490" spans="1:4" hidden="1" outlineLevel="1">
      <c r="A1490" s="223" t="s">
        <v>1193</v>
      </c>
      <c r="B1490" s="216">
        <v>3.6</v>
      </c>
      <c r="C1490" s="197">
        <v>170.54</v>
      </c>
      <c r="D1490" s="197">
        <f t="shared" si="31"/>
        <v>613.94399999999996</v>
      </c>
    </row>
    <row r="1491" spans="1:4" hidden="1" outlineLevel="1">
      <c r="A1491" s="223" t="s">
        <v>1194</v>
      </c>
      <c r="B1491" s="216">
        <v>164.6</v>
      </c>
      <c r="C1491" s="197">
        <v>170.54</v>
      </c>
      <c r="D1491" s="197">
        <f t="shared" si="31"/>
        <v>28070.883999999998</v>
      </c>
    </row>
    <row r="1492" spans="1:4" hidden="1" outlineLevel="1">
      <c r="A1492" s="223" t="s">
        <v>164</v>
      </c>
      <c r="B1492" s="216">
        <v>0.75</v>
      </c>
      <c r="C1492" s="197">
        <v>170.54</v>
      </c>
      <c r="D1492" s="197">
        <f t="shared" si="31"/>
        <v>127.905</v>
      </c>
    </row>
    <row r="1493" spans="1:4" hidden="1" outlineLevel="1">
      <c r="A1493" s="95" t="s">
        <v>827</v>
      </c>
      <c r="B1493" s="226">
        <v>1783000</v>
      </c>
      <c r="D1493" s="197">
        <f t="shared" si="31"/>
        <v>0</v>
      </c>
    </row>
    <row r="1494" spans="1:4" hidden="1" outlineLevel="1">
      <c r="A1494" s="223" t="s">
        <v>828</v>
      </c>
      <c r="B1494" s="218">
        <v>34500</v>
      </c>
      <c r="C1494" s="197">
        <v>0.75</v>
      </c>
      <c r="D1494" s="197">
        <f t="shared" si="31"/>
        <v>25875</v>
      </c>
    </row>
    <row r="1495" spans="1:4" hidden="1" outlineLevel="1">
      <c r="A1495" s="223" t="s">
        <v>830</v>
      </c>
      <c r="B1495" s="218">
        <v>574500</v>
      </c>
      <c r="C1495" s="225">
        <v>0.83</v>
      </c>
      <c r="D1495" s="197">
        <f t="shared" si="31"/>
        <v>476835</v>
      </c>
    </row>
    <row r="1496" spans="1:4" hidden="1" outlineLevel="1">
      <c r="A1496" s="223" t="s">
        <v>831</v>
      </c>
      <c r="B1496" s="218">
        <v>382500</v>
      </c>
      <c r="C1496" s="197">
        <v>0.72</v>
      </c>
      <c r="D1496" s="197">
        <f t="shared" si="31"/>
        <v>275400</v>
      </c>
    </row>
    <row r="1497" spans="1:4" hidden="1" outlineLevel="1">
      <c r="A1497" s="223" t="s">
        <v>1196</v>
      </c>
      <c r="B1497" s="218">
        <v>391500</v>
      </c>
      <c r="C1497" s="197">
        <v>0.43</v>
      </c>
      <c r="D1497" s="197">
        <f t="shared" si="31"/>
        <v>168345</v>
      </c>
    </row>
    <row r="1498" spans="1:4" hidden="1" outlineLevel="1">
      <c r="A1498" s="223" t="s">
        <v>1197</v>
      </c>
      <c r="B1498" s="218">
        <v>400000</v>
      </c>
      <c r="C1498" s="197">
        <v>0.43</v>
      </c>
      <c r="D1498" s="197">
        <f t="shared" si="31"/>
        <v>172000</v>
      </c>
    </row>
    <row r="1499" spans="1:4" hidden="1" outlineLevel="1">
      <c r="A1499" s="95" t="s">
        <v>1198</v>
      </c>
      <c r="B1499" s="226">
        <v>5627.6</v>
      </c>
      <c r="D1499" s="197">
        <f t="shared" si="31"/>
        <v>0</v>
      </c>
    </row>
    <row r="1500" spans="1:4" hidden="1" outlineLevel="1">
      <c r="A1500" s="223" t="s">
        <v>1199</v>
      </c>
      <c r="B1500" s="216">
        <v>432.08</v>
      </c>
      <c r="C1500" s="197">
        <v>293.18</v>
      </c>
      <c r="D1500" s="197">
        <f t="shared" si="31"/>
        <v>126677.2144</v>
      </c>
    </row>
    <row r="1501" spans="1:4" hidden="1" outlineLevel="1">
      <c r="A1501" s="223" t="s">
        <v>1200</v>
      </c>
      <c r="B1501" s="216">
        <v>229.2</v>
      </c>
      <c r="C1501" s="197">
        <v>310.95</v>
      </c>
      <c r="D1501" s="197">
        <f t="shared" si="31"/>
        <v>71269.739999999991</v>
      </c>
    </row>
    <row r="1502" spans="1:4" hidden="1" outlineLevel="1">
      <c r="A1502" s="223" t="s">
        <v>1201</v>
      </c>
      <c r="B1502" s="216">
        <v>297.10000000000002</v>
      </c>
      <c r="C1502" s="197">
        <v>310.95</v>
      </c>
      <c r="D1502" s="197">
        <f t="shared" si="31"/>
        <v>92383.24500000001</v>
      </c>
    </row>
    <row r="1503" spans="1:4" hidden="1" outlineLevel="1">
      <c r="A1503" s="223" t="s">
        <v>1202</v>
      </c>
      <c r="B1503" s="216">
        <v>209.9</v>
      </c>
      <c r="C1503" s="197">
        <v>310.95</v>
      </c>
      <c r="D1503" s="197">
        <f t="shared" si="31"/>
        <v>65268.404999999999</v>
      </c>
    </row>
    <row r="1504" spans="1:4" hidden="1" outlineLevel="1">
      <c r="A1504" s="223" t="s">
        <v>1203</v>
      </c>
      <c r="B1504" s="216">
        <v>307.5</v>
      </c>
      <c r="C1504" s="197">
        <v>310.95</v>
      </c>
      <c r="D1504" s="197">
        <f t="shared" si="31"/>
        <v>95617.125</v>
      </c>
    </row>
    <row r="1505" spans="1:4" hidden="1" outlineLevel="1">
      <c r="A1505" s="223" t="s">
        <v>1204</v>
      </c>
      <c r="B1505" s="216">
        <v>412.86</v>
      </c>
      <c r="C1505" s="197">
        <v>293.18</v>
      </c>
      <c r="D1505" s="197">
        <f t="shared" si="31"/>
        <v>121042.2948</v>
      </c>
    </row>
    <row r="1506" spans="1:4" hidden="1" outlineLevel="1">
      <c r="A1506" s="223" t="s">
        <v>1205</v>
      </c>
      <c r="B1506" s="216">
        <v>427.4</v>
      </c>
      <c r="C1506" s="197">
        <v>310.95</v>
      </c>
      <c r="D1506" s="197">
        <f t="shared" si="31"/>
        <v>132900.03</v>
      </c>
    </row>
    <row r="1507" spans="1:4" hidden="1" outlineLevel="1">
      <c r="A1507" s="223" t="s">
        <v>1206</v>
      </c>
      <c r="B1507" s="216">
        <v>398.18</v>
      </c>
      <c r="C1507" s="197">
        <v>310.95</v>
      </c>
      <c r="D1507" s="197">
        <f t="shared" si="31"/>
        <v>123814.071</v>
      </c>
    </row>
    <row r="1508" spans="1:4" hidden="1" outlineLevel="1">
      <c r="A1508" s="223" t="s">
        <v>1207</v>
      </c>
      <c r="B1508" s="216">
        <v>384.42</v>
      </c>
      <c r="C1508" s="197">
        <v>310.95</v>
      </c>
      <c r="D1508" s="197">
        <f t="shared" si="31"/>
        <v>119535.399</v>
      </c>
    </row>
    <row r="1509" spans="1:4" hidden="1" outlineLevel="1">
      <c r="A1509" s="223" t="s">
        <v>1208</v>
      </c>
      <c r="B1509" s="216">
        <v>421.08</v>
      </c>
      <c r="C1509" s="197">
        <v>293.18</v>
      </c>
      <c r="D1509" s="197">
        <f t="shared" si="31"/>
        <v>123452.2344</v>
      </c>
    </row>
    <row r="1510" spans="1:4" hidden="1" outlineLevel="1">
      <c r="A1510" s="223" t="s">
        <v>1209</v>
      </c>
      <c r="B1510" s="216">
        <v>306.38</v>
      </c>
      <c r="C1510" s="197">
        <v>293.18</v>
      </c>
      <c r="D1510" s="197">
        <f t="shared" si="31"/>
        <v>89824.488400000002</v>
      </c>
    </row>
    <row r="1511" spans="1:4" hidden="1" outlineLevel="1">
      <c r="A1511" s="223" t="s">
        <v>1210</v>
      </c>
      <c r="B1511" s="216">
        <v>468.5</v>
      </c>
      <c r="C1511" s="197">
        <v>293.18</v>
      </c>
      <c r="D1511" s="197">
        <f t="shared" si="31"/>
        <v>137354.83000000002</v>
      </c>
    </row>
    <row r="1512" spans="1:4" hidden="1" outlineLevel="1">
      <c r="A1512" s="223" t="s">
        <v>1211</v>
      </c>
      <c r="B1512" s="216">
        <v>411.9</v>
      </c>
      <c r="C1512" s="197">
        <v>293.18</v>
      </c>
      <c r="D1512" s="197">
        <f t="shared" si="31"/>
        <v>120760.84199999999</v>
      </c>
    </row>
    <row r="1513" spans="1:4" hidden="1" outlineLevel="1">
      <c r="A1513" s="223" t="s">
        <v>1212</v>
      </c>
      <c r="B1513" s="216">
        <v>508.62</v>
      </c>
      <c r="C1513" s="197">
        <v>293.18</v>
      </c>
      <c r="D1513" s="197">
        <f t="shared" si="31"/>
        <v>149117.21160000001</v>
      </c>
    </row>
    <row r="1514" spans="1:4" hidden="1" outlineLevel="1">
      <c r="A1514" s="223" t="s">
        <v>1213</v>
      </c>
      <c r="B1514" s="216">
        <v>412.48</v>
      </c>
      <c r="C1514" s="197">
        <v>293.18</v>
      </c>
      <c r="D1514" s="197">
        <f t="shared" si="31"/>
        <v>120930.8864</v>
      </c>
    </row>
    <row r="1515" spans="1:4" hidden="1" outlineLevel="1">
      <c r="A1515" s="95" t="s">
        <v>1214</v>
      </c>
      <c r="B1515" s="226">
        <v>11488.4</v>
      </c>
      <c r="D1515" s="197">
        <f t="shared" si="31"/>
        <v>0</v>
      </c>
    </row>
    <row r="1516" spans="1:4" hidden="1" outlineLevel="1">
      <c r="A1516" s="223" t="s">
        <v>1215</v>
      </c>
      <c r="B1516" s="216">
        <v>25.8</v>
      </c>
      <c r="C1516" s="197">
        <v>150.62</v>
      </c>
      <c r="D1516" s="197">
        <f t="shared" si="31"/>
        <v>3885.9960000000001</v>
      </c>
    </row>
    <row r="1517" spans="1:4" hidden="1" outlineLevel="1">
      <c r="A1517" s="223" t="s">
        <v>966</v>
      </c>
      <c r="B1517" s="216">
        <v>809.4</v>
      </c>
      <c r="C1517" s="197">
        <v>202.51</v>
      </c>
      <c r="D1517" s="197">
        <f t="shared" si="31"/>
        <v>163911.59399999998</v>
      </c>
    </row>
    <row r="1518" spans="1:4" hidden="1" outlineLevel="1">
      <c r="A1518" s="223" t="s">
        <v>1216</v>
      </c>
      <c r="B1518" s="218">
        <v>1004.2</v>
      </c>
      <c r="C1518" s="197">
        <v>234.01</v>
      </c>
      <c r="D1518" s="197">
        <f t="shared" si="31"/>
        <v>234992.842</v>
      </c>
    </row>
    <row r="1519" spans="1:4" hidden="1" outlineLevel="1">
      <c r="A1519" s="223" t="s">
        <v>1217</v>
      </c>
      <c r="B1519" s="216">
        <v>52.3</v>
      </c>
      <c r="C1519" s="197">
        <v>152.26</v>
      </c>
      <c r="D1519" s="197">
        <f t="shared" si="31"/>
        <v>7963.1979999999994</v>
      </c>
    </row>
    <row r="1520" spans="1:4" hidden="1" outlineLevel="1">
      <c r="A1520" s="223" t="s">
        <v>1218</v>
      </c>
      <c r="B1520" s="218">
        <v>1004.8</v>
      </c>
      <c r="C1520" s="197">
        <v>220.22</v>
      </c>
      <c r="D1520" s="197">
        <f t="shared" si="31"/>
        <v>221277.05599999998</v>
      </c>
    </row>
    <row r="1521" spans="1:4" hidden="1" outlineLevel="1">
      <c r="A1521" s="223" t="s">
        <v>1219</v>
      </c>
      <c r="B1521" s="216">
        <v>695.7</v>
      </c>
      <c r="C1521" s="197">
        <v>229.51</v>
      </c>
      <c r="D1521" s="197">
        <f t="shared" si="31"/>
        <v>159670.10700000002</v>
      </c>
    </row>
    <row r="1522" spans="1:4" hidden="1" outlineLevel="1">
      <c r="A1522" s="223" t="s">
        <v>1220</v>
      </c>
      <c r="B1522" s="216">
        <v>527.20000000000005</v>
      </c>
      <c r="C1522" s="197">
        <v>150.62</v>
      </c>
      <c r="D1522" s="197">
        <f t="shared" si="31"/>
        <v>79406.864000000016</v>
      </c>
    </row>
    <row r="1523" spans="1:4" hidden="1" outlineLevel="1">
      <c r="A1523" s="223" t="s">
        <v>1221</v>
      </c>
      <c r="B1523" s="216">
        <v>50.6</v>
      </c>
      <c r="C1523" s="197">
        <v>150.62</v>
      </c>
      <c r="D1523" s="197">
        <f t="shared" si="31"/>
        <v>7621.3720000000003</v>
      </c>
    </row>
    <row r="1524" spans="1:4" hidden="1" outlineLevel="1">
      <c r="A1524" s="223" t="s">
        <v>1222</v>
      </c>
      <c r="B1524" s="216">
        <v>622.5</v>
      </c>
      <c r="C1524" s="197">
        <v>226.55</v>
      </c>
      <c r="D1524" s="197">
        <f t="shared" si="31"/>
        <v>141027.375</v>
      </c>
    </row>
    <row r="1525" spans="1:4" hidden="1" outlineLevel="1">
      <c r="A1525" s="223" t="s">
        <v>1223</v>
      </c>
      <c r="B1525" s="216">
        <v>185.8</v>
      </c>
      <c r="C1525" s="197">
        <v>226.55</v>
      </c>
      <c r="D1525" s="197">
        <f t="shared" si="31"/>
        <v>42092.990000000005</v>
      </c>
    </row>
    <row r="1526" spans="1:4" hidden="1" outlineLevel="1">
      <c r="A1526" s="223" t="s">
        <v>1224</v>
      </c>
      <c r="B1526" s="216">
        <v>223</v>
      </c>
      <c r="C1526" s="197">
        <v>199.09</v>
      </c>
      <c r="D1526" s="197">
        <f t="shared" si="31"/>
        <v>44397.07</v>
      </c>
    </row>
    <row r="1527" spans="1:4" hidden="1" outlineLevel="1">
      <c r="A1527" s="223" t="s">
        <v>1225</v>
      </c>
      <c r="B1527" s="216">
        <v>850</v>
      </c>
      <c r="C1527" s="197">
        <v>152.26</v>
      </c>
      <c r="D1527" s="197">
        <f t="shared" si="31"/>
        <v>129420.99999999999</v>
      </c>
    </row>
    <row r="1528" spans="1:4" hidden="1" outlineLevel="1">
      <c r="A1528" s="223" t="s">
        <v>1226</v>
      </c>
      <c r="B1528" s="216">
        <v>483.3</v>
      </c>
      <c r="C1528" s="197">
        <v>127.09</v>
      </c>
      <c r="D1528" s="197">
        <f t="shared" si="31"/>
        <v>61422.597000000002</v>
      </c>
    </row>
    <row r="1529" spans="1:4" hidden="1" outlineLevel="1">
      <c r="A1529" s="223" t="s">
        <v>1227</v>
      </c>
      <c r="B1529" s="216">
        <v>788.7</v>
      </c>
      <c r="C1529" s="197">
        <v>215.68</v>
      </c>
      <c r="D1529" s="197">
        <f t="shared" si="31"/>
        <v>170106.81600000002</v>
      </c>
    </row>
    <row r="1530" spans="1:4" hidden="1" outlineLevel="1">
      <c r="A1530" s="223" t="s">
        <v>1228</v>
      </c>
      <c r="B1530" s="216">
        <v>26.6</v>
      </c>
      <c r="C1530" s="197">
        <v>152.26</v>
      </c>
      <c r="D1530" s="197">
        <f t="shared" si="31"/>
        <v>4050.116</v>
      </c>
    </row>
    <row r="1531" spans="1:4" hidden="1" outlineLevel="1">
      <c r="A1531" s="223" t="s">
        <v>1229</v>
      </c>
      <c r="B1531" s="216">
        <v>673.8</v>
      </c>
      <c r="C1531" s="197">
        <v>229.51</v>
      </c>
      <c r="D1531" s="197">
        <f t="shared" si="31"/>
        <v>154643.83799999999</v>
      </c>
    </row>
    <row r="1532" spans="1:4" hidden="1" outlineLevel="1">
      <c r="A1532" s="223" t="s">
        <v>1230</v>
      </c>
      <c r="B1532" s="216">
        <v>732.5</v>
      </c>
      <c r="C1532" s="197">
        <v>215.68</v>
      </c>
      <c r="D1532" s="197">
        <f t="shared" si="31"/>
        <v>157985.60000000001</v>
      </c>
    </row>
    <row r="1533" spans="1:4" hidden="1" outlineLevel="1">
      <c r="A1533" s="223" t="s">
        <v>967</v>
      </c>
      <c r="B1533" s="216">
        <v>847.7</v>
      </c>
      <c r="C1533" s="197">
        <v>199.09</v>
      </c>
      <c r="D1533" s="197">
        <f t="shared" si="31"/>
        <v>168768.59300000002</v>
      </c>
    </row>
    <row r="1534" spans="1:4" hidden="1" outlineLevel="1">
      <c r="A1534" s="223" t="s">
        <v>1231</v>
      </c>
      <c r="B1534" s="216">
        <v>814.4</v>
      </c>
      <c r="C1534" s="197">
        <v>199.09</v>
      </c>
      <c r="D1534" s="197">
        <f t="shared" ref="D1534:D1597" si="32">B1534*C1534</f>
        <v>162138.89600000001</v>
      </c>
    </row>
    <row r="1535" spans="1:4" hidden="1" outlineLevel="1">
      <c r="A1535" s="223" t="s">
        <v>968</v>
      </c>
      <c r="B1535" s="216">
        <v>877.9</v>
      </c>
      <c r="C1535" s="197">
        <v>199.9</v>
      </c>
      <c r="D1535" s="197">
        <f t="shared" si="32"/>
        <v>175492.21</v>
      </c>
    </row>
    <row r="1536" spans="1:4" hidden="1" outlineLevel="1">
      <c r="A1536" s="223" t="s">
        <v>1491</v>
      </c>
      <c r="B1536" s="216">
        <v>192.2</v>
      </c>
      <c r="C1536" s="197">
        <v>199.09</v>
      </c>
      <c r="D1536" s="197">
        <f t="shared" si="32"/>
        <v>38265.097999999998</v>
      </c>
    </row>
    <row r="1537" spans="1:4" hidden="1" outlineLevel="1">
      <c r="A1537" s="294" t="s">
        <v>1232</v>
      </c>
      <c r="B1537" s="297">
        <v>1147150</v>
      </c>
      <c r="C1537" s="298">
        <v>0.15</v>
      </c>
      <c r="D1537" s="298">
        <f>B1537*C1537</f>
        <v>172072.5</v>
      </c>
    </row>
    <row r="1538" spans="1:4" hidden="1" outlineLevel="1">
      <c r="A1538" s="223" t="s">
        <v>1235</v>
      </c>
      <c r="B1538" s="218">
        <v>25500</v>
      </c>
      <c r="C1538" s="197">
        <v>1</v>
      </c>
      <c r="D1538" s="197">
        <f t="shared" si="32"/>
        <v>25500</v>
      </c>
    </row>
    <row r="1539" spans="1:4" hidden="1" outlineLevel="1">
      <c r="A1539" s="95" t="s">
        <v>832</v>
      </c>
      <c r="B1539" s="226">
        <v>22303</v>
      </c>
      <c r="D1539" s="197">
        <f t="shared" si="32"/>
        <v>0</v>
      </c>
    </row>
    <row r="1540" spans="1:4" hidden="1" outlineLevel="1">
      <c r="A1540" s="223" t="s">
        <v>1236</v>
      </c>
      <c r="B1540" s="218">
        <v>4430</v>
      </c>
      <c r="C1540" s="197">
        <v>2</v>
      </c>
      <c r="D1540" s="197">
        <f t="shared" si="32"/>
        <v>8860</v>
      </c>
    </row>
    <row r="1541" spans="1:4" hidden="1" outlineLevel="1">
      <c r="A1541" s="223" t="s">
        <v>1237</v>
      </c>
      <c r="B1541" s="218">
        <v>7700</v>
      </c>
      <c r="C1541" s="197">
        <v>3.8</v>
      </c>
      <c r="D1541" s="197">
        <f t="shared" si="32"/>
        <v>29260</v>
      </c>
    </row>
    <row r="1542" spans="1:4" hidden="1" outlineLevel="1">
      <c r="A1542" s="223" t="s">
        <v>1238</v>
      </c>
      <c r="B1542" s="218">
        <v>2000</v>
      </c>
      <c r="C1542" s="197">
        <v>5.2</v>
      </c>
      <c r="D1542" s="197">
        <f t="shared" si="32"/>
        <v>10400</v>
      </c>
    </row>
    <row r="1543" spans="1:4" hidden="1" outlineLevel="1">
      <c r="A1543" s="223" t="s">
        <v>1239</v>
      </c>
      <c r="B1543" s="218">
        <v>4813</v>
      </c>
      <c r="C1543" s="197">
        <v>2</v>
      </c>
      <c r="D1543" s="197">
        <f t="shared" si="32"/>
        <v>9626</v>
      </c>
    </row>
    <row r="1544" spans="1:4" hidden="1" outlineLevel="1">
      <c r="A1544" s="223" t="s">
        <v>833</v>
      </c>
      <c r="B1544" s="218">
        <v>3360</v>
      </c>
      <c r="C1544" s="197">
        <v>2.2200000000000002</v>
      </c>
      <c r="D1544" s="197">
        <f t="shared" si="32"/>
        <v>7459.2000000000007</v>
      </c>
    </row>
    <row r="1545" spans="1:4" hidden="1" outlineLevel="1">
      <c r="A1545" s="95" t="s">
        <v>206</v>
      </c>
      <c r="B1545" s="96">
        <v>252</v>
      </c>
      <c r="C1545" s="227">
        <v>575.66</v>
      </c>
      <c r="D1545" s="197">
        <f t="shared" si="32"/>
        <v>145066.31999999998</v>
      </c>
    </row>
    <row r="1546" spans="1:4" hidden="1" outlineLevel="1">
      <c r="A1546" s="95" t="s">
        <v>1240</v>
      </c>
      <c r="B1546" s="226">
        <v>8050</v>
      </c>
      <c r="C1546" s="197">
        <v>0.6</v>
      </c>
      <c r="D1546" s="197">
        <f t="shared" si="32"/>
        <v>4830</v>
      </c>
    </row>
    <row r="1547" spans="1:4" hidden="1" outlineLevel="1">
      <c r="A1547" s="95" t="s">
        <v>860</v>
      </c>
      <c r="B1547" s="226">
        <v>91090</v>
      </c>
      <c r="C1547" s="197">
        <v>0.6</v>
      </c>
      <c r="D1547" s="197">
        <f t="shared" si="32"/>
        <v>54654</v>
      </c>
    </row>
    <row r="1548" spans="1:4" hidden="1" outlineLevel="1">
      <c r="A1548" s="95" t="s">
        <v>305</v>
      </c>
      <c r="B1548" s="226">
        <v>193604</v>
      </c>
      <c r="D1548" s="197">
        <f t="shared" si="32"/>
        <v>0</v>
      </c>
    </row>
    <row r="1549" spans="1:4" hidden="1" outlineLevel="1">
      <c r="A1549" s="223"/>
      <c r="B1549" s="218">
        <v>34950</v>
      </c>
      <c r="C1549" s="197">
        <v>0.6</v>
      </c>
      <c r="D1549" s="197">
        <f t="shared" si="32"/>
        <v>20970</v>
      </c>
    </row>
    <row r="1550" spans="1:4" hidden="1" outlineLevel="1">
      <c r="A1550" s="223" t="s">
        <v>1242</v>
      </c>
      <c r="B1550" s="218">
        <v>5730</v>
      </c>
      <c r="C1550" s="197">
        <v>0.6</v>
      </c>
      <c r="D1550" s="197">
        <f t="shared" si="32"/>
        <v>3438</v>
      </c>
    </row>
    <row r="1551" spans="1:4" hidden="1" outlineLevel="1">
      <c r="A1551" s="223" t="s">
        <v>1243</v>
      </c>
      <c r="B1551" s="216">
        <v>600</v>
      </c>
      <c r="C1551" s="197">
        <v>0.6</v>
      </c>
      <c r="D1551" s="197">
        <f t="shared" si="32"/>
        <v>360</v>
      </c>
    </row>
    <row r="1552" spans="1:4" hidden="1" outlineLevel="1">
      <c r="A1552" s="223" t="s">
        <v>1244</v>
      </c>
      <c r="B1552" s="218">
        <v>3000</v>
      </c>
      <c r="C1552" s="197">
        <v>0.6</v>
      </c>
      <c r="D1552" s="197">
        <f t="shared" si="32"/>
        <v>1800</v>
      </c>
    </row>
    <row r="1553" spans="1:4" hidden="1" outlineLevel="1">
      <c r="A1553" s="223" t="s">
        <v>1245</v>
      </c>
      <c r="B1553" s="218">
        <v>3150</v>
      </c>
      <c r="C1553" s="197">
        <v>0.64</v>
      </c>
      <c r="D1553" s="197">
        <f t="shared" si="32"/>
        <v>2016</v>
      </c>
    </row>
    <row r="1554" spans="1:4" hidden="1" outlineLevel="1">
      <c r="A1554" s="223" t="s">
        <v>1246</v>
      </c>
      <c r="B1554" s="218">
        <v>7500</v>
      </c>
      <c r="C1554" s="197">
        <v>0.6</v>
      </c>
      <c r="D1554" s="197">
        <f t="shared" si="32"/>
        <v>4500</v>
      </c>
    </row>
    <row r="1555" spans="1:4" hidden="1" outlineLevel="1">
      <c r="A1555" s="223" t="s">
        <v>1247</v>
      </c>
      <c r="B1555" s="218">
        <v>5160</v>
      </c>
      <c r="C1555" s="197">
        <v>0.6</v>
      </c>
      <c r="D1555" s="197">
        <f t="shared" si="32"/>
        <v>3096</v>
      </c>
    </row>
    <row r="1556" spans="1:4" hidden="1" outlineLevel="1">
      <c r="A1556" s="223" t="s">
        <v>1248</v>
      </c>
      <c r="B1556" s="218">
        <v>3750</v>
      </c>
      <c r="C1556" s="197">
        <v>0.6</v>
      </c>
      <c r="D1556" s="197">
        <f t="shared" si="32"/>
        <v>2250</v>
      </c>
    </row>
    <row r="1557" spans="1:4" hidden="1" outlineLevel="1">
      <c r="A1557" s="223" t="s">
        <v>1249</v>
      </c>
      <c r="B1557" s="218">
        <v>1000</v>
      </c>
      <c r="C1557" s="197">
        <v>0.6</v>
      </c>
      <c r="D1557" s="197">
        <f t="shared" si="32"/>
        <v>600</v>
      </c>
    </row>
    <row r="1558" spans="1:4" hidden="1" outlineLevel="1">
      <c r="A1558" s="223" t="s">
        <v>1250</v>
      </c>
      <c r="B1558" s="218">
        <v>1550</v>
      </c>
      <c r="C1558" s="197">
        <v>0.6</v>
      </c>
      <c r="D1558" s="197">
        <f t="shared" si="32"/>
        <v>930</v>
      </c>
    </row>
    <row r="1559" spans="1:4" hidden="1" outlineLevel="1">
      <c r="A1559" s="223" t="s">
        <v>1251</v>
      </c>
      <c r="B1559" s="218">
        <v>3000</v>
      </c>
      <c r="C1559" s="197">
        <v>0.6</v>
      </c>
      <c r="D1559" s="197">
        <f t="shared" si="32"/>
        <v>1800</v>
      </c>
    </row>
    <row r="1560" spans="1:4" hidden="1" outlineLevel="1">
      <c r="A1560" s="223" t="s">
        <v>1252</v>
      </c>
      <c r="B1560" s="218">
        <v>5800</v>
      </c>
      <c r="C1560" s="197">
        <v>0.6</v>
      </c>
      <c r="D1560" s="197">
        <f t="shared" si="32"/>
        <v>3480</v>
      </c>
    </row>
    <row r="1561" spans="1:4" hidden="1" outlineLevel="1">
      <c r="A1561" s="223" t="s">
        <v>1253</v>
      </c>
      <c r="B1561" s="218">
        <v>10038</v>
      </c>
      <c r="C1561" s="197">
        <v>0.6</v>
      </c>
      <c r="D1561" s="197">
        <f t="shared" si="32"/>
        <v>6022.8</v>
      </c>
    </row>
    <row r="1562" spans="1:4" hidden="1" outlineLevel="1">
      <c r="A1562" s="223" t="s">
        <v>1254</v>
      </c>
      <c r="B1562" s="218">
        <v>1150</v>
      </c>
      <c r="C1562" s="197">
        <v>0.6</v>
      </c>
      <c r="D1562" s="197">
        <f t="shared" si="32"/>
        <v>690</v>
      </c>
    </row>
    <row r="1563" spans="1:4" hidden="1" outlineLevel="1">
      <c r="A1563" s="223" t="s">
        <v>1255</v>
      </c>
      <c r="B1563" s="218">
        <v>2320</v>
      </c>
      <c r="C1563" s="197">
        <v>0.64</v>
      </c>
      <c r="D1563" s="197">
        <f t="shared" si="32"/>
        <v>1484.8</v>
      </c>
    </row>
    <row r="1564" spans="1:4" hidden="1" outlineLevel="1">
      <c r="A1564" s="223" t="s">
        <v>1256</v>
      </c>
      <c r="B1564" s="218">
        <v>1050</v>
      </c>
      <c r="C1564" s="197">
        <v>0.6</v>
      </c>
      <c r="D1564" s="197">
        <f t="shared" si="32"/>
        <v>630</v>
      </c>
    </row>
    <row r="1565" spans="1:4" hidden="1" outlineLevel="1">
      <c r="A1565" s="223" t="s">
        <v>1257</v>
      </c>
      <c r="B1565" s="218">
        <v>10950</v>
      </c>
      <c r="C1565" s="197">
        <v>0.6</v>
      </c>
      <c r="D1565" s="197">
        <f t="shared" si="32"/>
        <v>6570</v>
      </c>
    </row>
    <row r="1566" spans="1:4" hidden="1" outlineLevel="1">
      <c r="A1566" s="223" t="s">
        <v>1258</v>
      </c>
      <c r="B1566" s="218">
        <v>9380</v>
      </c>
      <c r="C1566" s="197">
        <v>0.6</v>
      </c>
      <c r="D1566" s="197">
        <f t="shared" si="32"/>
        <v>5628</v>
      </c>
    </row>
    <row r="1567" spans="1:4" hidden="1" outlineLevel="1">
      <c r="A1567" s="223" t="s">
        <v>1259</v>
      </c>
      <c r="B1567" s="218">
        <v>2900</v>
      </c>
      <c r="C1567" s="197">
        <v>0.6</v>
      </c>
      <c r="D1567" s="197">
        <f t="shared" si="32"/>
        <v>1740</v>
      </c>
    </row>
    <row r="1568" spans="1:4" hidden="1" outlineLevel="1">
      <c r="A1568" s="223" t="s">
        <v>1260</v>
      </c>
      <c r="B1568" s="216">
        <v>300</v>
      </c>
      <c r="C1568" s="197">
        <v>0.6</v>
      </c>
      <c r="D1568" s="197">
        <f t="shared" si="32"/>
        <v>180</v>
      </c>
    </row>
    <row r="1569" spans="1:4" hidden="1" outlineLevel="1">
      <c r="A1569" s="223" t="s">
        <v>1261</v>
      </c>
      <c r="B1569" s="218">
        <v>5400</v>
      </c>
      <c r="C1569" s="197">
        <v>0.6</v>
      </c>
      <c r="D1569" s="197">
        <f t="shared" si="32"/>
        <v>3240</v>
      </c>
    </row>
    <row r="1570" spans="1:4" hidden="1" outlineLevel="1">
      <c r="A1570" s="223" t="s">
        <v>1262</v>
      </c>
      <c r="B1570" s="218">
        <v>2400</v>
      </c>
      <c r="C1570" s="197">
        <v>0.6</v>
      </c>
      <c r="D1570" s="197">
        <f t="shared" si="32"/>
        <v>1440</v>
      </c>
    </row>
    <row r="1571" spans="1:4" hidden="1" outlineLevel="1">
      <c r="A1571" s="223" t="s">
        <v>1263</v>
      </c>
      <c r="B1571" s="218">
        <v>5300</v>
      </c>
      <c r="C1571" s="197">
        <v>0.6</v>
      </c>
      <c r="D1571" s="197">
        <f t="shared" si="32"/>
        <v>3180</v>
      </c>
    </row>
    <row r="1572" spans="1:4" hidden="1" outlineLevel="1">
      <c r="A1572" s="223" t="s">
        <v>1264</v>
      </c>
      <c r="B1572" s="216">
        <v>150</v>
      </c>
      <c r="C1572" s="197">
        <v>0.6</v>
      </c>
      <c r="D1572" s="197">
        <f t="shared" si="32"/>
        <v>90</v>
      </c>
    </row>
    <row r="1573" spans="1:4" hidden="1" outlineLevel="1">
      <c r="A1573" s="223" t="s">
        <v>1265</v>
      </c>
      <c r="B1573" s="218">
        <v>4155</v>
      </c>
      <c r="C1573" s="197">
        <v>0.64</v>
      </c>
      <c r="D1573" s="197">
        <f t="shared" si="32"/>
        <v>2659.2000000000003</v>
      </c>
    </row>
    <row r="1574" spans="1:4" hidden="1" outlineLevel="1">
      <c r="A1574" s="223" t="s">
        <v>1266</v>
      </c>
      <c r="B1574" s="218">
        <v>1600</v>
      </c>
      <c r="C1574" s="197">
        <v>0.6</v>
      </c>
      <c r="D1574" s="197">
        <f t="shared" si="32"/>
        <v>960</v>
      </c>
    </row>
    <row r="1575" spans="1:4" hidden="1" outlineLevel="1">
      <c r="A1575" s="223" t="s">
        <v>1267</v>
      </c>
      <c r="B1575" s="218">
        <v>5100</v>
      </c>
      <c r="C1575" s="197">
        <v>0.6</v>
      </c>
      <c r="D1575" s="197">
        <f t="shared" si="32"/>
        <v>3060</v>
      </c>
    </row>
    <row r="1576" spans="1:4" hidden="1" outlineLevel="1">
      <c r="A1576" s="223" t="s">
        <v>1268</v>
      </c>
      <c r="B1576" s="218">
        <v>5200</v>
      </c>
      <c r="C1576" s="197">
        <v>0.54</v>
      </c>
      <c r="D1576" s="197">
        <f t="shared" si="32"/>
        <v>2808</v>
      </c>
    </row>
    <row r="1577" spans="1:4" hidden="1" outlineLevel="1">
      <c r="A1577" s="223" t="s">
        <v>1269</v>
      </c>
      <c r="B1577" s="218">
        <v>2700</v>
      </c>
      <c r="C1577" s="197">
        <v>0.6</v>
      </c>
      <c r="D1577" s="197">
        <f t="shared" si="32"/>
        <v>1620</v>
      </c>
    </row>
    <row r="1578" spans="1:4" hidden="1" outlineLevel="1">
      <c r="A1578" s="223" t="s">
        <v>768</v>
      </c>
      <c r="B1578" s="218">
        <v>7100</v>
      </c>
      <c r="C1578" s="197">
        <v>0.6</v>
      </c>
      <c r="D1578" s="197">
        <f t="shared" si="32"/>
        <v>4260</v>
      </c>
    </row>
    <row r="1579" spans="1:4" hidden="1" outlineLevel="1">
      <c r="A1579" s="223" t="s">
        <v>1270</v>
      </c>
      <c r="B1579" s="218">
        <v>1600</v>
      </c>
      <c r="C1579" s="197">
        <v>0.6</v>
      </c>
      <c r="D1579" s="197">
        <f t="shared" si="32"/>
        <v>960</v>
      </c>
    </row>
    <row r="1580" spans="1:4" hidden="1" outlineLevel="1">
      <c r="A1580" s="223" t="s">
        <v>769</v>
      </c>
      <c r="B1580" s="218">
        <v>18811</v>
      </c>
      <c r="C1580" s="197">
        <v>0.6</v>
      </c>
      <c r="D1580" s="197">
        <f t="shared" si="32"/>
        <v>11286.6</v>
      </c>
    </row>
    <row r="1581" spans="1:4" hidden="1" outlineLevel="1">
      <c r="A1581" s="223" t="s">
        <v>1763</v>
      </c>
      <c r="B1581" s="218">
        <v>3950</v>
      </c>
      <c r="C1581" s="197">
        <v>0.6</v>
      </c>
      <c r="D1581" s="197">
        <f t="shared" si="32"/>
        <v>2370</v>
      </c>
    </row>
    <row r="1582" spans="1:4" hidden="1" outlineLevel="1">
      <c r="A1582" s="223" t="s">
        <v>1271</v>
      </c>
      <c r="B1582" s="218">
        <v>1950</v>
      </c>
      <c r="C1582" s="197">
        <v>0.6</v>
      </c>
      <c r="D1582" s="197">
        <f t="shared" si="32"/>
        <v>1170</v>
      </c>
    </row>
    <row r="1583" spans="1:4" hidden="1" outlineLevel="1">
      <c r="A1583" s="223" t="s">
        <v>1272</v>
      </c>
      <c r="B1583" s="216">
        <v>550</v>
      </c>
      <c r="C1583" s="197">
        <v>0.6</v>
      </c>
      <c r="D1583" s="197">
        <f t="shared" si="32"/>
        <v>330</v>
      </c>
    </row>
    <row r="1584" spans="1:4" hidden="1" outlineLevel="1">
      <c r="A1584" s="223" t="s">
        <v>1273</v>
      </c>
      <c r="B1584" s="218">
        <v>6860</v>
      </c>
      <c r="C1584" s="197">
        <v>0.6</v>
      </c>
      <c r="D1584" s="197">
        <f t="shared" si="32"/>
        <v>4116</v>
      </c>
    </row>
    <row r="1585" spans="1:4" hidden="1" outlineLevel="1">
      <c r="A1585" s="95" t="s">
        <v>306</v>
      </c>
      <c r="B1585" s="226">
        <v>753026</v>
      </c>
      <c r="C1585" s="207"/>
      <c r="D1585" s="197">
        <f t="shared" si="32"/>
        <v>0</v>
      </c>
    </row>
    <row r="1586" spans="1:4" hidden="1" outlineLevel="1">
      <c r="A1586" s="223" t="s">
        <v>770</v>
      </c>
      <c r="B1586" s="218">
        <v>130150</v>
      </c>
      <c r="C1586" s="197">
        <v>0.7</v>
      </c>
      <c r="D1586" s="197">
        <f t="shared" si="32"/>
        <v>91105</v>
      </c>
    </row>
    <row r="1587" spans="1:4" hidden="1" outlineLevel="1">
      <c r="A1587" s="223" t="s">
        <v>1274</v>
      </c>
      <c r="B1587" s="218">
        <v>26100</v>
      </c>
      <c r="C1587" s="197">
        <v>0.6</v>
      </c>
      <c r="D1587" s="197">
        <f t="shared" si="32"/>
        <v>15660</v>
      </c>
    </row>
    <row r="1588" spans="1:4" hidden="1" outlineLevel="1">
      <c r="A1588" s="223" t="s">
        <v>1275</v>
      </c>
      <c r="B1588" s="218">
        <v>24884</v>
      </c>
      <c r="C1588" s="197">
        <v>0.6</v>
      </c>
      <c r="D1588" s="197">
        <f t="shared" si="32"/>
        <v>14930.4</v>
      </c>
    </row>
    <row r="1589" spans="1:4" hidden="1" outlineLevel="1">
      <c r="A1589" s="223" t="s">
        <v>1276</v>
      </c>
      <c r="B1589" s="218">
        <v>10120</v>
      </c>
      <c r="C1589" s="197">
        <v>0.64</v>
      </c>
      <c r="D1589" s="197">
        <f t="shared" si="32"/>
        <v>6476.8</v>
      </c>
    </row>
    <row r="1590" spans="1:4" hidden="1" outlineLevel="1">
      <c r="A1590" s="223" t="s">
        <v>1277</v>
      </c>
      <c r="B1590" s="218">
        <v>10800</v>
      </c>
      <c r="C1590" s="197">
        <v>0.6</v>
      </c>
      <c r="D1590" s="197">
        <f t="shared" si="32"/>
        <v>6480</v>
      </c>
    </row>
    <row r="1591" spans="1:4" hidden="1" outlineLevel="1">
      <c r="A1591" s="223" t="s">
        <v>1278</v>
      </c>
      <c r="B1591" s="218">
        <v>2520</v>
      </c>
      <c r="C1591" s="197">
        <v>0.64</v>
      </c>
      <c r="D1591" s="197">
        <f t="shared" si="32"/>
        <v>1612.8</v>
      </c>
    </row>
    <row r="1592" spans="1:4" hidden="1" outlineLevel="1">
      <c r="A1592" s="223" t="s">
        <v>1279</v>
      </c>
      <c r="B1592" s="218">
        <v>5250</v>
      </c>
      <c r="C1592" s="197">
        <v>0.6</v>
      </c>
      <c r="D1592" s="197">
        <f t="shared" si="32"/>
        <v>3150</v>
      </c>
    </row>
    <row r="1593" spans="1:4" hidden="1" outlineLevel="1">
      <c r="A1593" s="223" t="s">
        <v>1280</v>
      </c>
      <c r="B1593" s="218">
        <v>9340</v>
      </c>
      <c r="C1593" s="197">
        <v>0.6</v>
      </c>
      <c r="D1593" s="197">
        <f t="shared" si="32"/>
        <v>5604</v>
      </c>
    </row>
    <row r="1594" spans="1:4" hidden="1" outlineLevel="1">
      <c r="A1594" s="223" t="s">
        <v>1281</v>
      </c>
      <c r="B1594" s="218">
        <v>14100</v>
      </c>
      <c r="C1594" s="197">
        <v>0.6</v>
      </c>
      <c r="D1594" s="197">
        <f t="shared" si="32"/>
        <v>8460</v>
      </c>
    </row>
    <row r="1595" spans="1:4" hidden="1" outlineLevel="1">
      <c r="A1595" s="223" t="s">
        <v>1241</v>
      </c>
      <c r="B1595" s="218">
        <v>13750</v>
      </c>
      <c r="C1595" s="197">
        <v>0.54</v>
      </c>
      <c r="D1595" s="197">
        <f t="shared" si="32"/>
        <v>7425.0000000000009</v>
      </c>
    </row>
    <row r="1596" spans="1:4" hidden="1" outlineLevel="1">
      <c r="A1596" s="223" t="s">
        <v>1282</v>
      </c>
      <c r="B1596" s="218">
        <v>3570</v>
      </c>
      <c r="C1596" s="197">
        <v>0.64</v>
      </c>
      <c r="D1596" s="197">
        <f t="shared" si="32"/>
        <v>2284.8000000000002</v>
      </c>
    </row>
    <row r="1597" spans="1:4" hidden="1" outlineLevel="1">
      <c r="A1597" s="223" t="s">
        <v>1283</v>
      </c>
      <c r="B1597" s="218">
        <v>9800</v>
      </c>
      <c r="C1597" s="197">
        <v>0.6</v>
      </c>
      <c r="D1597" s="197">
        <f t="shared" si="32"/>
        <v>5880</v>
      </c>
    </row>
    <row r="1598" spans="1:4" hidden="1" outlineLevel="1">
      <c r="A1598" s="223" t="s">
        <v>1284</v>
      </c>
      <c r="B1598" s="218">
        <v>2250</v>
      </c>
      <c r="C1598" s="197">
        <v>0.54</v>
      </c>
      <c r="D1598" s="197">
        <f t="shared" ref="D1598:D1660" si="33">B1598*C1598</f>
        <v>1215</v>
      </c>
    </row>
    <row r="1599" spans="1:4" hidden="1" outlineLevel="1">
      <c r="A1599" s="223" t="s">
        <v>1285</v>
      </c>
      <c r="B1599" s="218">
        <v>15000</v>
      </c>
      <c r="C1599" s="197">
        <v>0.6</v>
      </c>
      <c r="D1599" s="197">
        <f t="shared" si="33"/>
        <v>9000</v>
      </c>
    </row>
    <row r="1600" spans="1:4" hidden="1" outlineLevel="1">
      <c r="A1600" s="223" t="s">
        <v>1764</v>
      </c>
      <c r="B1600" s="218">
        <v>14200</v>
      </c>
      <c r="C1600" s="197">
        <v>0.54</v>
      </c>
      <c r="D1600" s="197">
        <f t="shared" si="33"/>
        <v>7668.0000000000009</v>
      </c>
    </row>
    <row r="1601" spans="1:4" hidden="1" outlineLevel="1">
      <c r="A1601" s="223" t="s">
        <v>1286</v>
      </c>
      <c r="B1601" s="218">
        <v>3370</v>
      </c>
      <c r="C1601" s="197">
        <v>0.64</v>
      </c>
      <c r="D1601" s="197">
        <f t="shared" si="33"/>
        <v>2156.8000000000002</v>
      </c>
    </row>
    <row r="1602" spans="1:4" hidden="1" outlineLevel="1">
      <c r="A1602" s="223" t="s">
        <v>1287</v>
      </c>
      <c r="B1602" s="218">
        <v>3420</v>
      </c>
      <c r="C1602" s="197">
        <v>0.64</v>
      </c>
      <c r="D1602" s="197">
        <f t="shared" si="33"/>
        <v>2188.8000000000002</v>
      </c>
    </row>
    <row r="1603" spans="1:4" hidden="1" outlineLevel="1">
      <c r="A1603" s="223" t="s">
        <v>1288</v>
      </c>
      <c r="B1603" s="218">
        <v>26124</v>
      </c>
      <c r="C1603" s="197">
        <v>0.6</v>
      </c>
      <c r="D1603" s="197">
        <f t="shared" si="33"/>
        <v>15674.4</v>
      </c>
    </row>
    <row r="1604" spans="1:4" hidden="1" outlineLevel="1">
      <c r="A1604" s="223" t="s">
        <v>1289</v>
      </c>
      <c r="B1604" s="218">
        <v>10600</v>
      </c>
      <c r="C1604" s="197">
        <v>0.6</v>
      </c>
      <c r="D1604" s="197">
        <f t="shared" si="33"/>
        <v>6360</v>
      </c>
    </row>
    <row r="1605" spans="1:4" hidden="1" outlineLevel="1">
      <c r="A1605" s="223" t="s">
        <v>1290</v>
      </c>
      <c r="B1605" s="218">
        <v>19450</v>
      </c>
      <c r="C1605" s="197">
        <v>0.6</v>
      </c>
      <c r="D1605" s="197">
        <f t="shared" si="33"/>
        <v>11670</v>
      </c>
    </row>
    <row r="1606" spans="1:4" hidden="1" outlineLevel="1">
      <c r="A1606" s="223" t="s">
        <v>1291</v>
      </c>
      <c r="B1606" s="218">
        <v>31250</v>
      </c>
      <c r="C1606" s="197">
        <v>0.6</v>
      </c>
      <c r="D1606" s="197">
        <f t="shared" si="33"/>
        <v>18750</v>
      </c>
    </row>
    <row r="1607" spans="1:4" hidden="1" outlineLevel="1">
      <c r="A1607" s="223" t="s">
        <v>1292</v>
      </c>
      <c r="B1607" s="218">
        <v>22600</v>
      </c>
      <c r="C1607" s="197">
        <v>0.6</v>
      </c>
      <c r="D1607" s="197">
        <f t="shared" si="33"/>
        <v>13560</v>
      </c>
    </row>
    <row r="1608" spans="1:4" hidden="1" outlineLevel="1">
      <c r="A1608" s="223" t="s">
        <v>863</v>
      </c>
      <c r="B1608" s="218">
        <v>3600</v>
      </c>
      <c r="C1608" s="197">
        <v>0.6</v>
      </c>
      <c r="D1608" s="197">
        <f t="shared" si="33"/>
        <v>2160</v>
      </c>
    </row>
    <row r="1609" spans="1:4" hidden="1" outlineLevel="1">
      <c r="A1609" s="223" t="s">
        <v>1293</v>
      </c>
      <c r="B1609" s="218">
        <v>20750</v>
      </c>
      <c r="C1609" s="197">
        <v>0.54</v>
      </c>
      <c r="D1609" s="197">
        <f t="shared" si="33"/>
        <v>11205</v>
      </c>
    </row>
    <row r="1610" spans="1:4" hidden="1" outlineLevel="1">
      <c r="A1610" s="223" t="s">
        <v>1294</v>
      </c>
      <c r="B1610" s="218">
        <v>4950</v>
      </c>
      <c r="C1610" s="197">
        <v>0.6</v>
      </c>
      <c r="D1610" s="197">
        <f t="shared" si="33"/>
        <v>2970</v>
      </c>
    </row>
    <row r="1611" spans="1:4" hidden="1" outlineLevel="1">
      <c r="A1611" s="223" t="s">
        <v>1295</v>
      </c>
      <c r="B1611" s="218">
        <v>9775</v>
      </c>
      <c r="C1611" s="197">
        <v>0.54</v>
      </c>
      <c r="D1611" s="197">
        <f t="shared" si="33"/>
        <v>5278.5</v>
      </c>
    </row>
    <row r="1612" spans="1:4" hidden="1" outlineLevel="1">
      <c r="A1612" s="223" t="s">
        <v>1296</v>
      </c>
      <c r="B1612" s="218">
        <v>15000</v>
      </c>
      <c r="C1612" s="197">
        <v>0.6</v>
      </c>
      <c r="D1612" s="197">
        <f t="shared" si="33"/>
        <v>9000</v>
      </c>
    </row>
    <row r="1613" spans="1:4" hidden="1" outlineLevel="1">
      <c r="A1613" s="223" t="s">
        <v>865</v>
      </c>
      <c r="B1613" s="218">
        <v>68290</v>
      </c>
      <c r="C1613" s="197">
        <v>0.6</v>
      </c>
      <c r="D1613" s="197">
        <f t="shared" si="33"/>
        <v>40974</v>
      </c>
    </row>
    <row r="1614" spans="1:4" hidden="1" outlineLevel="1">
      <c r="A1614" s="223" t="s">
        <v>1297</v>
      </c>
      <c r="B1614" s="218">
        <v>17200</v>
      </c>
      <c r="C1614" s="197">
        <v>0.6</v>
      </c>
      <c r="D1614" s="197">
        <f t="shared" si="33"/>
        <v>10320</v>
      </c>
    </row>
    <row r="1615" spans="1:4" hidden="1" outlineLevel="1">
      <c r="A1615" s="223" t="s">
        <v>1298</v>
      </c>
      <c r="B1615" s="218">
        <v>15000</v>
      </c>
      <c r="C1615" s="197">
        <v>0.6</v>
      </c>
      <c r="D1615" s="197">
        <f t="shared" si="33"/>
        <v>9000</v>
      </c>
    </row>
    <row r="1616" spans="1:4" hidden="1" outlineLevel="1">
      <c r="A1616" s="223" t="s">
        <v>1299</v>
      </c>
      <c r="B1616" s="218">
        <v>13410</v>
      </c>
      <c r="C1616" s="197">
        <v>0.6</v>
      </c>
      <c r="D1616" s="197">
        <f t="shared" si="33"/>
        <v>8046</v>
      </c>
    </row>
    <row r="1617" spans="1:4" hidden="1" outlineLevel="1">
      <c r="A1617" s="223" t="s">
        <v>1765</v>
      </c>
      <c r="B1617" s="218">
        <v>4320</v>
      </c>
      <c r="C1617" s="197">
        <v>0.64</v>
      </c>
      <c r="D1617" s="197">
        <f t="shared" si="33"/>
        <v>2764.8</v>
      </c>
    </row>
    <row r="1618" spans="1:4" hidden="1" outlineLevel="1">
      <c r="A1618" s="223" t="s">
        <v>866</v>
      </c>
      <c r="B1618" s="218">
        <v>5850</v>
      </c>
      <c r="C1618" s="197">
        <v>0.6</v>
      </c>
      <c r="D1618" s="197">
        <f t="shared" si="33"/>
        <v>3510</v>
      </c>
    </row>
    <row r="1619" spans="1:4" hidden="1" outlineLevel="1">
      <c r="A1619" s="223" t="s">
        <v>867</v>
      </c>
      <c r="B1619" s="218">
        <v>11870</v>
      </c>
      <c r="C1619" s="197">
        <v>0.6</v>
      </c>
      <c r="D1619" s="197">
        <f t="shared" si="33"/>
        <v>7122</v>
      </c>
    </row>
    <row r="1620" spans="1:4" hidden="1" outlineLevel="1">
      <c r="A1620" s="223" t="s">
        <v>1300</v>
      </c>
      <c r="B1620" s="218">
        <v>10200</v>
      </c>
      <c r="C1620" s="197">
        <v>0.6</v>
      </c>
      <c r="D1620" s="197">
        <f t="shared" si="33"/>
        <v>6120</v>
      </c>
    </row>
    <row r="1621" spans="1:4" hidden="1" outlineLevel="1">
      <c r="A1621" s="223" t="s">
        <v>868</v>
      </c>
      <c r="B1621" s="218">
        <v>4140</v>
      </c>
      <c r="C1621" s="197">
        <v>0.6</v>
      </c>
      <c r="D1621" s="197">
        <f t="shared" si="33"/>
        <v>2484</v>
      </c>
    </row>
    <row r="1622" spans="1:4" hidden="1" outlineLevel="1">
      <c r="A1622" s="223" t="s">
        <v>869</v>
      </c>
      <c r="B1622" s="218">
        <v>30650</v>
      </c>
      <c r="C1622" s="197">
        <v>0.6</v>
      </c>
      <c r="D1622" s="197">
        <f t="shared" si="33"/>
        <v>18390</v>
      </c>
    </row>
    <row r="1623" spans="1:4" hidden="1" outlineLevel="1">
      <c r="A1623" s="223" t="s">
        <v>861</v>
      </c>
      <c r="B1623" s="218">
        <v>7950</v>
      </c>
      <c r="C1623" s="197">
        <v>0.6</v>
      </c>
      <c r="D1623" s="197">
        <f t="shared" si="33"/>
        <v>4770</v>
      </c>
    </row>
    <row r="1624" spans="1:4" hidden="1" outlineLevel="1">
      <c r="A1624" s="223" t="s">
        <v>862</v>
      </c>
      <c r="B1624" s="218">
        <v>10700</v>
      </c>
      <c r="C1624" s="197">
        <v>0.6</v>
      </c>
      <c r="D1624" s="197">
        <f t="shared" si="33"/>
        <v>6420</v>
      </c>
    </row>
    <row r="1625" spans="1:4" hidden="1" outlineLevel="1">
      <c r="A1625" s="223" t="s">
        <v>870</v>
      </c>
      <c r="B1625" s="218">
        <v>8523</v>
      </c>
      <c r="C1625" s="197">
        <v>0.6</v>
      </c>
      <c r="D1625" s="197">
        <f t="shared" si="33"/>
        <v>5113.8</v>
      </c>
    </row>
    <row r="1626" spans="1:4" hidden="1" outlineLevel="1">
      <c r="A1626" s="223" t="s">
        <v>1301</v>
      </c>
      <c r="B1626" s="218">
        <v>5950</v>
      </c>
      <c r="C1626" s="197">
        <v>0.54</v>
      </c>
      <c r="D1626" s="197">
        <f t="shared" si="33"/>
        <v>3213</v>
      </c>
    </row>
    <row r="1627" spans="1:4" hidden="1" outlineLevel="1">
      <c r="A1627" s="223" t="s">
        <v>859</v>
      </c>
      <c r="B1627" s="218">
        <v>33840</v>
      </c>
      <c r="C1627" s="197">
        <v>0.6</v>
      </c>
      <c r="D1627" s="197">
        <f t="shared" si="33"/>
        <v>20304</v>
      </c>
    </row>
    <row r="1628" spans="1:4" hidden="1" outlineLevel="1">
      <c r="A1628" s="223" t="s">
        <v>771</v>
      </c>
      <c r="B1628" s="218">
        <v>29660</v>
      </c>
      <c r="C1628" s="197">
        <v>0.54</v>
      </c>
      <c r="D1628" s="197">
        <f t="shared" si="33"/>
        <v>16016.400000000001</v>
      </c>
    </row>
    <row r="1629" spans="1:4" hidden="1" outlineLevel="1">
      <c r="A1629" s="223" t="s">
        <v>1302</v>
      </c>
      <c r="B1629" s="216">
        <v>900</v>
      </c>
      <c r="C1629" s="197">
        <v>0.6</v>
      </c>
      <c r="D1629" s="197">
        <f t="shared" si="33"/>
        <v>540</v>
      </c>
    </row>
    <row r="1630" spans="1:4" hidden="1" outlineLevel="1">
      <c r="A1630" s="223" t="s">
        <v>781</v>
      </c>
      <c r="B1630" s="216">
        <v>900</v>
      </c>
      <c r="C1630" s="197">
        <v>0.6</v>
      </c>
      <c r="D1630" s="197">
        <f t="shared" si="33"/>
        <v>540</v>
      </c>
    </row>
    <row r="1631" spans="1:4" hidden="1" outlineLevel="1">
      <c r="A1631" s="223" t="s">
        <v>784</v>
      </c>
      <c r="B1631" s="218">
        <v>10950</v>
      </c>
      <c r="C1631" s="197">
        <v>0.54</v>
      </c>
      <c r="D1631" s="197">
        <f t="shared" si="33"/>
        <v>5913</v>
      </c>
    </row>
    <row r="1632" spans="1:4" hidden="1" outlineLevel="1">
      <c r="A1632" s="95" t="s">
        <v>308</v>
      </c>
      <c r="B1632" s="226">
        <v>58300</v>
      </c>
      <c r="C1632" s="207"/>
      <c r="D1632" s="197">
        <f t="shared" si="33"/>
        <v>0</v>
      </c>
    </row>
    <row r="1633" spans="1:4" hidden="1" outlineLevel="1">
      <c r="A1633" s="223" t="s">
        <v>785</v>
      </c>
      <c r="B1633" s="218">
        <v>41300</v>
      </c>
      <c r="C1633" s="197">
        <v>2.2200000000000002</v>
      </c>
      <c r="D1633" s="197">
        <f t="shared" si="33"/>
        <v>91686.000000000015</v>
      </c>
    </row>
    <row r="1634" spans="1:4" hidden="1" outlineLevel="1">
      <c r="A1634" s="223" t="s">
        <v>309</v>
      </c>
      <c r="B1634" s="218">
        <v>17000</v>
      </c>
      <c r="C1634" s="197">
        <v>5.43</v>
      </c>
      <c r="D1634" s="197">
        <f t="shared" si="33"/>
        <v>92310</v>
      </c>
    </row>
    <row r="1635" spans="1:4" hidden="1" outlineLevel="1">
      <c r="A1635" s="95" t="s">
        <v>310</v>
      </c>
      <c r="B1635" s="226">
        <v>311850</v>
      </c>
      <c r="C1635" s="207"/>
      <c r="D1635" s="197">
        <f t="shared" si="33"/>
        <v>0</v>
      </c>
    </row>
    <row r="1636" spans="1:4" hidden="1" outlineLevel="1">
      <c r="A1636" s="223" t="s">
        <v>1303</v>
      </c>
      <c r="B1636" s="218">
        <v>95300</v>
      </c>
      <c r="C1636" s="197">
        <v>0.44</v>
      </c>
      <c r="D1636" s="197">
        <f t="shared" si="33"/>
        <v>41932</v>
      </c>
    </row>
    <row r="1637" spans="1:4" hidden="1" outlineLevel="1">
      <c r="A1637" s="223" t="s">
        <v>1304</v>
      </c>
      <c r="B1637" s="218">
        <v>1000</v>
      </c>
      <c r="C1637" s="197">
        <v>0.44</v>
      </c>
      <c r="D1637" s="197">
        <f t="shared" si="33"/>
        <v>440</v>
      </c>
    </row>
    <row r="1638" spans="1:4" hidden="1" outlineLevel="1">
      <c r="A1638" s="223" t="s">
        <v>1305</v>
      </c>
      <c r="B1638" s="218">
        <v>15000</v>
      </c>
      <c r="C1638" s="197">
        <v>0.44</v>
      </c>
      <c r="D1638" s="197">
        <f t="shared" si="33"/>
        <v>6600</v>
      </c>
    </row>
    <row r="1639" spans="1:4" hidden="1" outlineLevel="1">
      <c r="A1639" s="223" t="s">
        <v>871</v>
      </c>
      <c r="B1639" s="218">
        <v>30400</v>
      </c>
      <c r="C1639" s="197">
        <v>0.39</v>
      </c>
      <c r="D1639" s="197">
        <f t="shared" si="33"/>
        <v>11856</v>
      </c>
    </row>
    <row r="1640" spans="1:4" hidden="1" outlineLevel="1">
      <c r="A1640" s="223" t="s">
        <v>872</v>
      </c>
      <c r="B1640" s="218">
        <v>20800</v>
      </c>
      <c r="C1640" s="197">
        <v>0.39</v>
      </c>
      <c r="D1640" s="197">
        <f t="shared" si="33"/>
        <v>8112</v>
      </c>
    </row>
    <row r="1641" spans="1:4" hidden="1" outlineLevel="1">
      <c r="A1641" s="223" t="s">
        <v>873</v>
      </c>
      <c r="B1641" s="218">
        <v>22000</v>
      </c>
      <c r="C1641" s="197">
        <v>0.39</v>
      </c>
      <c r="D1641" s="197">
        <f t="shared" si="33"/>
        <v>8580</v>
      </c>
    </row>
    <row r="1642" spans="1:4" hidden="1" outlineLevel="1">
      <c r="A1642" s="223" t="s">
        <v>874</v>
      </c>
      <c r="B1642" s="218">
        <v>22200</v>
      </c>
      <c r="C1642" s="197">
        <v>0.39</v>
      </c>
      <c r="D1642" s="197">
        <f t="shared" si="33"/>
        <v>8658</v>
      </c>
    </row>
    <row r="1643" spans="1:4" hidden="1" outlineLevel="1">
      <c r="A1643" s="223" t="s">
        <v>875</v>
      </c>
      <c r="B1643" s="218">
        <v>32150</v>
      </c>
      <c r="C1643" s="225">
        <f>(20950*0.44+11200*0.39)/32150</f>
        <v>0.42258164852255053</v>
      </c>
      <c r="D1643" s="197">
        <f t="shared" si="33"/>
        <v>13586</v>
      </c>
    </row>
    <row r="1644" spans="1:4" hidden="1" outlineLevel="1">
      <c r="A1644" s="223" t="s">
        <v>876</v>
      </c>
      <c r="B1644" s="218">
        <v>20800</v>
      </c>
      <c r="C1644" s="197">
        <v>0.39</v>
      </c>
      <c r="D1644" s="197">
        <f t="shared" si="33"/>
        <v>8112</v>
      </c>
    </row>
    <row r="1645" spans="1:4" hidden="1" outlineLevel="1">
      <c r="A1645" s="223" t="s">
        <v>877</v>
      </c>
      <c r="B1645" s="218">
        <v>31600</v>
      </c>
      <c r="C1645" s="197">
        <v>0.39</v>
      </c>
      <c r="D1645" s="197">
        <f t="shared" si="33"/>
        <v>12324</v>
      </c>
    </row>
    <row r="1646" spans="1:4" hidden="1" outlineLevel="1">
      <c r="A1646" s="223" t="s">
        <v>878</v>
      </c>
      <c r="B1646" s="218">
        <v>20600</v>
      </c>
      <c r="C1646" s="197">
        <v>0.39</v>
      </c>
      <c r="D1646" s="197">
        <f t="shared" si="33"/>
        <v>8034</v>
      </c>
    </row>
    <row r="1647" spans="1:4" hidden="1" outlineLevel="1">
      <c r="A1647" s="95" t="s">
        <v>786</v>
      </c>
      <c r="B1647" s="96">
        <v>805</v>
      </c>
      <c r="C1647" s="207"/>
      <c r="D1647" s="197">
        <f t="shared" si="33"/>
        <v>0</v>
      </c>
    </row>
    <row r="1648" spans="1:4" hidden="1" outlineLevel="1">
      <c r="A1648" s="223" t="s">
        <v>787</v>
      </c>
      <c r="B1648" s="216">
        <v>805</v>
      </c>
      <c r="C1648" s="197">
        <v>55.17</v>
      </c>
      <c r="D1648" s="197">
        <f t="shared" si="33"/>
        <v>44411.85</v>
      </c>
    </row>
    <row r="1649" spans="1:6" hidden="1" outlineLevel="1">
      <c r="A1649" s="95" t="s">
        <v>207</v>
      </c>
      <c r="B1649" s="226">
        <v>52607</v>
      </c>
      <c r="C1649" s="207"/>
      <c r="D1649" s="197">
        <f t="shared" si="33"/>
        <v>0</v>
      </c>
    </row>
    <row r="1650" spans="1:6" hidden="1" outlineLevel="1">
      <c r="A1650" s="223" t="s">
        <v>1306</v>
      </c>
      <c r="B1650" s="218">
        <v>12071</v>
      </c>
      <c r="C1650" s="197">
        <v>31.91</v>
      </c>
      <c r="D1650" s="197">
        <f t="shared" si="33"/>
        <v>385185.61</v>
      </c>
    </row>
    <row r="1651" spans="1:6" hidden="1" outlineLevel="1">
      <c r="A1651" s="223" t="s">
        <v>879</v>
      </c>
      <c r="B1651" s="218">
        <v>3151</v>
      </c>
      <c r="C1651" s="197">
        <v>16.21</v>
      </c>
      <c r="D1651" s="197">
        <f t="shared" si="33"/>
        <v>51077.71</v>
      </c>
    </row>
    <row r="1652" spans="1:6" hidden="1" outlineLevel="1">
      <c r="A1652" s="223" t="s">
        <v>311</v>
      </c>
      <c r="B1652" s="216">
        <v>939</v>
      </c>
      <c r="C1652" s="197">
        <v>46.28</v>
      </c>
      <c r="D1652" s="197">
        <f t="shared" si="33"/>
        <v>43456.92</v>
      </c>
    </row>
    <row r="1653" spans="1:6" hidden="1" outlineLevel="1">
      <c r="A1653" s="223" t="s">
        <v>880</v>
      </c>
      <c r="B1653" s="218">
        <v>1098</v>
      </c>
      <c r="C1653" s="197">
        <v>23.4</v>
      </c>
      <c r="D1653" s="197">
        <f t="shared" si="33"/>
        <v>25693.199999999997</v>
      </c>
    </row>
    <row r="1654" spans="1:6" hidden="1" outlineLevel="1">
      <c r="A1654" s="223" t="s">
        <v>208</v>
      </c>
      <c r="B1654" s="218">
        <v>5635</v>
      </c>
      <c r="C1654" s="225">
        <f>(712*32.28+4923*30.61)/5635</f>
        <v>30.821009760425913</v>
      </c>
      <c r="D1654" s="197">
        <f t="shared" si="33"/>
        <v>173676.39</v>
      </c>
    </row>
    <row r="1655" spans="1:6" hidden="1" outlineLevel="1">
      <c r="A1655" s="223" t="s">
        <v>1307</v>
      </c>
      <c r="B1655" s="218">
        <v>5250</v>
      </c>
      <c r="C1655" s="197">
        <v>35.22</v>
      </c>
      <c r="D1655" s="197">
        <f t="shared" si="33"/>
        <v>184905</v>
      </c>
    </row>
    <row r="1656" spans="1:6" hidden="1" outlineLevel="1">
      <c r="A1656" s="223" t="s">
        <v>312</v>
      </c>
      <c r="B1656" s="216">
        <v>349</v>
      </c>
      <c r="C1656" s="197">
        <v>34.729999999999997</v>
      </c>
      <c r="D1656" s="197">
        <f t="shared" si="33"/>
        <v>12120.769999999999</v>
      </c>
    </row>
    <row r="1657" spans="1:6" hidden="1" outlineLevel="1">
      <c r="A1657" s="223" t="s">
        <v>881</v>
      </c>
      <c r="B1657" s="218">
        <v>2745</v>
      </c>
      <c r="C1657" s="197">
        <v>49.47</v>
      </c>
      <c r="D1657" s="197">
        <f t="shared" si="33"/>
        <v>135795.15</v>
      </c>
    </row>
    <row r="1658" spans="1:6" hidden="1" outlineLevel="1">
      <c r="A1658" s="223" t="s">
        <v>313</v>
      </c>
      <c r="B1658" s="218">
        <v>6303</v>
      </c>
      <c r="C1658" s="225">
        <f>(929*36.07+5374*35.71)/6303</f>
        <v>35.763060447405998</v>
      </c>
      <c r="D1658" s="197">
        <f t="shared" si="33"/>
        <v>225414.57</v>
      </c>
    </row>
    <row r="1659" spans="1:6" hidden="1" outlineLevel="1">
      <c r="A1659" s="223" t="s">
        <v>209</v>
      </c>
      <c r="B1659" s="218">
        <v>8457</v>
      </c>
      <c r="C1659" s="197">
        <v>40.770000000000003</v>
      </c>
      <c r="D1659" s="197">
        <f t="shared" si="33"/>
        <v>344791.89</v>
      </c>
    </row>
    <row r="1660" spans="1:6" hidden="1" outlineLevel="1">
      <c r="A1660" s="223" t="s">
        <v>315</v>
      </c>
      <c r="B1660" s="218">
        <v>3507</v>
      </c>
      <c r="C1660" s="197">
        <v>59</v>
      </c>
      <c r="D1660" s="197">
        <f t="shared" si="33"/>
        <v>206913</v>
      </c>
      <c r="F1660" s="243"/>
    </row>
    <row r="1661" spans="1:6" hidden="1" outlineLevel="1">
      <c r="A1661" s="223" t="s">
        <v>210</v>
      </c>
      <c r="B1661" s="218">
        <v>3102</v>
      </c>
      <c r="C1661" s="197">
        <v>66.930000000000007</v>
      </c>
      <c r="D1661" s="197">
        <f>B1661*C1661</f>
        <v>207616.86000000002</v>
      </c>
    </row>
    <row r="1662" spans="1:6" ht="15" collapsed="1">
      <c r="A1662" s="208" t="s">
        <v>763</v>
      </c>
      <c r="B1662" s="23"/>
      <c r="C1662" s="220"/>
      <c r="D1662" s="236">
        <f>SUM(D1085:D1661)</f>
        <v>41069193.282966651</v>
      </c>
    </row>
    <row r="1663" spans="1:6">
      <c r="B1663" s="244"/>
      <c r="C1663" s="207"/>
      <c r="D1663" s="207"/>
    </row>
    <row r="1664" spans="1:6">
      <c r="A1664" s="20" t="s">
        <v>1308</v>
      </c>
      <c r="B1664" s="45"/>
      <c r="C1664" s="207"/>
      <c r="D1664" s="207"/>
    </row>
    <row r="1665" spans="1:4" hidden="1" outlineLevel="1">
      <c r="A1665" s="245" t="s">
        <v>895</v>
      </c>
      <c r="B1665" s="246">
        <v>701.1</v>
      </c>
      <c r="C1665" s="207"/>
      <c r="D1665" s="207"/>
    </row>
    <row r="1666" spans="1:4" hidden="1" outlineLevel="1">
      <c r="A1666" s="245" t="s">
        <v>896</v>
      </c>
      <c r="B1666" s="246">
        <v>7590</v>
      </c>
      <c r="C1666" s="207"/>
      <c r="D1666" s="207"/>
    </row>
    <row r="1667" spans="1:4" hidden="1" outlineLevel="1">
      <c r="A1667" s="245" t="s">
        <v>912</v>
      </c>
      <c r="B1667" s="246">
        <v>36.6</v>
      </c>
      <c r="C1667" s="207"/>
      <c r="D1667" s="207"/>
    </row>
    <row r="1668" spans="1:4" hidden="1" outlineLevel="1">
      <c r="A1668" s="245" t="s">
        <v>913</v>
      </c>
      <c r="B1668" s="246">
        <v>255.3</v>
      </c>
      <c r="C1668" s="207"/>
      <c r="D1668" s="207"/>
    </row>
    <row r="1669" spans="1:4" hidden="1" outlineLevel="1">
      <c r="A1669" s="245" t="s">
        <v>1309</v>
      </c>
      <c r="B1669" s="246">
        <v>182.1</v>
      </c>
      <c r="C1669" s="207"/>
      <c r="D1669" s="207"/>
    </row>
    <row r="1670" spans="1:4" hidden="1" outlineLevel="1">
      <c r="A1670" s="245" t="s">
        <v>918</v>
      </c>
      <c r="B1670" s="246">
        <v>46.2</v>
      </c>
      <c r="C1670" s="207"/>
      <c r="D1670" s="207"/>
    </row>
    <row r="1671" spans="1:4" hidden="1" outlineLevel="1">
      <c r="A1671" s="245" t="s">
        <v>1310</v>
      </c>
      <c r="B1671" s="247"/>
      <c r="C1671" s="207"/>
      <c r="D1671" s="207"/>
    </row>
    <row r="1672" spans="1:4" hidden="1" outlineLevel="1">
      <c r="A1672" s="248" t="s">
        <v>193</v>
      </c>
      <c r="B1672" s="246">
        <v>29</v>
      </c>
      <c r="C1672" s="207"/>
      <c r="D1672" s="207"/>
    </row>
    <row r="1673" spans="1:4" hidden="1" outlineLevel="1">
      <c r="A1673" s="248" t="s">
        <v>921</v>
      </c>
      <c r="B1673" s="246">
        <v>478.7</v>
      </c>
      <c r="C1673" s="207"/>
      <c r="D1673" s="207"/>
    </row>
    <row r="1674" spans="1:4" hidden="1" outlineLevel="1">
      <c r="A1674" s="249" t="s">
        <v>960</v>
      </c>
      <c r="B1674" s="246">
        <v>132000</v>
      </c>
      <c r="C1674" s="207"/>
      <c r="D1674" s="207"/>
    </row>
    <row r="1675" spans="1:4" hidden="1" outlineLevel="1">
      <c r="A1675" s="245" t="s">
        <v>969</v>
      </c>
      <c r="B1675" s="246">
        <v>197.85</v>
      </c>
      <c r="C1675" s="207"/>
      <c r="D1675" s="207"/>
    </row>
    <row r="1676" spans="1:4" hidden="1" outlineLevel="1">
      <c r="A1676" s="245" t="s">
        <v>1311</v>
      </c>
      <c r="B1676" s="246">
        <v>929.4</v>
      </c>
      <c r="C1676" s="207"/>
      <c r="D1676" s="207"/>
    </row>
    <row r="1677" spans="1:4" hidden="1" outlineLevel="1">
      <c r="A1677" s="25" t="s">
        <v>806</v>
      </c>
      <c r="B1677" s="247"/>
      <c r="C1677" s="207"/>
      <c r="D1677" s="207"/>
    </row>
    <row r="1678" spans="1:4" hidden="1" outlineLevel="1">
      <c r="A1678" s="113" t="s">
        <v>980</v>
      </c>
      <c r="B1678" s="246">
        <v>87</v>
      </c>
      <c r="C1678" s="207"/>
      <c r="D1678" s="207"/>
    </row>
    <row r="1679" spans="1:4" hidden="1" outlineLevel="1">
      <c r="A1679" s="113" t="s">
        <v>981</v>
      </c>
      <c r="B1679" s="246">
        <v>740</v>
      </c>
      <c r="C1679" s="207"/>
      <c r="D1679" s="207"/>
    </row>
    <row r="1680" spans="1:4" hidden="1" outlineLevel="1">
      <c r="A1680" s="113" t="s">
        <v>990</v>
      </c>
      <c r="B1680" s="246">
        <v>2000</v>
      </c>
      <c r="C1680" s="207"/>
      <c r="D1680" s="207"/>
    </row>
    <row r="1681" spans="1:4" hidden="1" outlineLevel="1">
      <c r="A1681" s="250" t="s">
        <v>997</v>
      </c>
      <c r="B1681" s="251">
        <v>41</v>
      </c>
      <c r="C1681" s="207"/>
      <c r="D1681" s="207"/>
    </row>
    <row r="1682" spans="1:4" hidden="1" outlineLevel="1">
      <c r="A1682" s="250" t="s">
        <v>998</v>
      </c>
      <c r="B1682" s="251">
        <v>346</v>
      </c>
      <c r="C1682" s="207"/>
      <c r="D1682" s="207"/>
    </row>
    <row r="1683" spans="1:4" hidden="1" outlineLevel="1">
      <c r="A1683" s="250" t="s">
        <v>999</v>
      </c>
      <c r="B1683" s="251">
        <v>234</v>
      </c>
      <c r="C1683" s="207"/>
      <c r="D1683" s="207"/>
    </row>
    <row r="1684" spans="1:4" hidden="1" outlineLevel="1">
      <c r="A1684" s="250" t="s">
        <v>1000</v>
      </c>
      <c r="B1684" s="251">
        <v>344</v>
      </c>
      <c r="C1684" s="207"/>
      <c r="D1684" s="207"/>
    </row>
    <row r="1685" spans="1:4" hidden="1" outlineLevel="1">
      <c r="A1685" s="250" t="s">
        <v>1001</v>
      </c>
      <c r="B1685" s="251">
        <v>24</v>
      </c>
      <c r="C1685" s="207"/>
      <c r="D1685" s="207"/>
    </row>
    <row r="1686" spans="1:4" hidden="1" outlineLevel="1">
      <c r="A1686" s="250" t="s">
        <v>1002</v>
      </c>
      <c r="B1686" s="251">
        <v>436</v>
      </c>
      <c r="C1686" s="207"/>
      <c r="D1686" s="207"/>
    </row>
    <row r="1687" spans="1:4" hidden="1" outlineLevel="1">
      <c r="A1687" s="250" t="s">
        <v>1003</v>
      </c>
      <c r="B1687" s="251">
        <v>90</v>
      </c>
      <c r="C1687" s="207"/>
      <c r="D1687" s="207"/>
    </row>
    <row r="1688" spans="1:4" hidden="1" outlineLevel="1">
      <c r="A1688" s="250" t="s">
        <v>1004</v>
      </c>
      <c r="B1688" s="251">
        <v>37</v>
      </c>
      <c r="C1688" s="207"/>
      <c r="D1688" s="207"/>
    </row>
    <row r="1689" spans="1:4" hidden="1" outlineLevel="1">
      <c r="A1689" s="250" t="s">
        <v>1005</v>
      </c>
      <c r="B1689" s="251">
        <v>80</v>
      </c>
      <c r="C1689" s="207"/>
      <c r="D1689" s="207"/>
    </row>
    <row r="1690" spans="1:4" hidden="1" outlineLevel="1">
      <c r="A1690" s="250" t="s">
        <v>1006</v>
      </c>
      <c r="B1690" s="251">
        <v>14</v>
      </c>
      <c r="C1690" s="207"/>
      <c r="D1690" s="207"/>
    </row>
    <row r="1691" spans="1:4" hidden="1" outlineLevel="1">
      <c r="A1691" s="250" t="s">
        <v>1007</v>
      </c>
      <c r="B1691" s="251">
        <v>127</v>
      </c>
      <c r="C1691" s="207"/>
      <c r="D1691" s="207"/>
    </row>
    <row r="1692" spans="1:4" hidden="1" outlineLevel="1">
      <c r="A1692" s="250" t="s">
        <v>1008</v>
      </c>
      <c r="B1692" s="251">
        <v>89</v>
      </c>
      <c r="C1692" s="207"/>
      <c r="D1692" s="207"/>
    </row>
    <row r="1693" spans="1:4" hidden="1" outlineLevel="1">
      <c r="A1693" s="250" t="s">
        <v>1009</v>
      </c>
      <c r="B1693" s="251">
        <v>49</v>
      </c>
      <c r="C1693" s="207"/>
      <c r="D1693" s="207"/>
    </row>
    <row r="1694" spans="1:4" hidden="1" outlineLevel="1">
      <c r="A1694" s="250" t="s">
        <v>1010</v>
      </c>
      <c r="B1694" s="251">
        <v>106</v>
      </c>
      <c r="C1694" s="207"/>
      <c r="D1694" s="207"/>
    </row>
    <row r="1695" spans="1:4" hidden="1" outlineLevel="1">
      <c r="A1695" s="250" t="s">
        <v>1011</v>
      </c>
      <c r="B1695" s="251">
        <v>50</v>
      </c>
      <c r="C1695" s="207"/>
      <c r="D1695" s="207"/>
    </row>
    <row r="1696" spans="1:4" hidden="1" outlineLevel="1">
      <c r="A1696" s="250" t="s">
        <v>1012</v>
      </c>
      <c r="B1696" s="251">
        <v>71</v>
      </c>
      <c r="C1696" s="207"/>
      <c r="D1696" s="207"/>
    </row>
    <row r="1697" spans="1:4" hidden="1" outlineLevel="1">
      <c r="A1697" s="250" t="s">
        <v>1013</v>
      </c>
      <c r="B1697" s="251">
        <v>270</v>
      </c>
      <c r="C1697" s="207"/>
      <c r="D1697" s="207"/>
    </row>
    <row r="1698" spans="1:4" hidden="1" outlineLevel="1">
      <c r="A1698" s="250" t="s">
        <v>1014</v>
      </c>
      <c r="B1698" s="251">
        <v>39</v>
      </c>
      <c r="C1698" s="207"/>
      <c r="D1698" s="207"/>
    </row>
    <row r="1699" spans="1:4" hidden="1" outlineLevel="1">
      <c r="A1699" s="250" t="s">
        <v>1015</v>
      </c>
      <c r="B1699" s="251">
        <v>180</v>
      </c>
      <c r="C1699" s="207"/>
      <c r="D1699" s="207"/>
    </row>
    <row r="1700" spans="1:4" hidden="1" outlineLevel="1">
      <c r="A1700" s="250" t="s">
        <v>1016</v>
      </c>
      <c r="B1700" s="251">
        <v>60</v>
      </c>
      <c r="C1700" s="207"/>
      <c r="D1700" s="207"/>
    </row>
    <row r="1701" spans="1:4" hidden="1" outlineLevel="1">
      <c r="A1701" s="250" t="s">
        <v>1017</v>
      </c>
      <c r="B1701" s="251">
        <v>200</v>
      </c>
      <c r="C1701" s="207"/>
      <c r="D1701" s="207"/>
    </row>
    <row r="1702" spans="1:4" hidden="1" outlineLevel="1">
      <c r="A1702" s="250" t="s">
        <v>1018</v>
      </c>
      <c r="B1702" s="251">
        <v>122</v>
      </c>
      <c r="C1702" s="207"/>
      <c r="D1702" s="207"/>
    </row>
    <row r="1703" spans="1:4" hidden="1" outlineLevel="1">
      <c r="A1703" s="250" t="s">
        <v>1019</v>
      </c>
      <c r="B1703" s="251">
        <v>140</v>
      </c>
      <c r="C1703" s="207"/>
      <c r="D1703" s="207"/>
    </row>
    <row r="1704" spans="1:4" hidden="1" outlineLevel="1">
      <c r="A1704" s="250" t="s">
        <v>1020</v>
      </c>
      <c r="B1704" s="251">
        <v>10</v>
      </c>
      <c r="C1704" s="207"/>
      <c r="D1704" s="207"/>
    </row>
    <row r="1705" spans="1:4" hidden="1" outlineLevel="1">
      <c r="A1705" s="249" t="s">
        <v>1312</v>
      </c>
      <c r="B1705" s="252">
        <v>240</v>
      </c>
      <c r="C1705" s="207"/>
      <c r="D1705" s="207"/>
    </row>
    <row r="1706" spans="1:4" hidden="1" outlineLevel="1">
      <c r="A1706" s="245" t="s">
        <v>1058</v>
      </c>
      <c r="B1706" s="246">
        <v>35.9</v>
      </c>
      <c r="C1706" s="207"/>
      <c r="D1706" s="207"/>
    </row>
    <row r="1707" spans="1:4" hidden="1" outlineLevel="1">
      <c r="A1707" s="245" t="s">
        <v>1313</v>
      </c>
      <c r="B1707" s="246">
        <v>77.400000000000006</v>
      </c>
      <c r="C1707" s="207"/>
      <c r="D1707" s="207"/>
    </row>
    <row r="1708" spans="1:4" hidden="1" outlineLevel="1">
      <c r="A1708" s="253" t="s">
        <v>498</v>
      </c>
      <c r="B1708" s="254"/>
      <c r="C1708" s="207"/>
      <c r="D1708" s="207"/>
    </row>
    <row r="1709" spans="1:4" hidden="1" outlineLevel="1">
      <c r="A1709" s="255" t="s">
        <v>1055</v>
      </c>
      <c r="B1709" s="256">
        <v>1</v>
      </c>
      <c r="C1709" s="207"/>
      <c r="D1709" s="207"/>
    </row>
    <row r="1710" spans="1:4" hidden="1" outlineLevel="1">
      <c r="A1710" s="255" t="s">
        <v>1056</v>
      </c>
      <c r="B1710" s="256">
        <v>9</v>
      </c>
      <c r="C1710" s="207"/>
      <c r="D1710" s="207"/>
    </row>
    <row r="1711" spans="1:4" hidden="1" outlineLevel="1">
      <c r="A1711" s="245" t="s">
        <v>1314</v>
      </c>
      <c r="B1711" s="246">
        <v>554</v>
      </c>
      <c r="C1711" s="207"/>
      <c r="D1711" s="207"/>
    </row>
    <row r="1712" spans="1:4" hidden="1" outlineLevel="1">
      <c r="A1712" s="257" t="s">
        <v>819</v>
      </c>
      <c r="B1712" s="254"/>
      <c r="C1712" s="207"/>
      <c r="D1712" s="207"/>
    </row>
    <row r="1713" spans="1:4" hidden="1" outlineLevel="1">
      <c r="A1713" s="258" t="s">
        <v>1077</v>
      </c>
      <c r="B1713" s="259">
        <v>300</v>
      </c>
      <c r="C1713" s="207"/>
      <c r="D1713" s="207"/>
    </row>
    <row r="1714" spans="1:4" hidden="1" outlineLevel="1">
      <c r="A1714" s="258" t="s">
        <v>1078</v>
      </c>
      <c r="B1714" s="259">
        <v>450</v>
      </c>
      <c r="C1714" s="207"/>
      <c r="D1714" s="207"/>
    </row>
    <row r="1715" spans="1:4" hidden="1" outlineLevel="1">
      <c r="A1715" s="245" t="s">
        <v>1315</v>
      </c>
      <c r="B1715" s="246">
        <v>1029.1500000000001</v>
      </c>
      <c r="C1715" s="207"/>
      <c r="D1715" s="260"/>
    </row>
    <row r="1716" spans="1:4" hidden="1" outlineLevel="1">
      <c r="A1716" s="245" t="s">
        <v>1643</v>
      </c>
      <c r="B1716" s="246">
        <v>85.9</v>
      </c>
      <c r="C1716" s="207"/>
      <c r="D1716" s="207"/>
    </row>
    <row r="1717" spans="1:4" hidden="1" outlineLevel="1">
      <c r="A1717" s="245" t="s">
        <v>1316</v>
      </c>
      <c r="B1717" s="246">
        <v>816.35</v>
      </c>
      <c r="C1717" s="207"/>
      <c r="D1717" s="207"/>
    </row>
    <row r="1718" spans="1:4" hidden="1" outlineLevel="1">
      <c r="A1718" s="245" t="s">
        <v>1317</v>
      </c>
      <c r="B1718" s="246">
        <v>2814.3</v>
      </c>
      <c r="C1718" s="207"/>
      <c r="D1718" s="207"/>
    </row>
    <row r="1719" spans="1:4" hidden="1" outlineLevel="1">
      <c r="A1719" s="223" t="s">
        <v>1531</v>
      </c>
      <c r="B1719" s="246">
        <v>11.65</v>
      </c>
      <c r="C1719" s="207"/>
      <c r="D1719" s="207"/>
    </row>
    <row r="1720" spans="1:4" hidden="1" outlineLevel="1">
      <c r="A1720" s="245" t="s">
        <v>1086</v>
      </c>
      <c r="B1720" s="246">
        <v>814.5</v>
      </c>
      <c r="C1720" s="207"/>
      <c r="D1720" s="207"/>
    </row>
    <row r="1721" spans="1:4" hidden="1" outlineLevel="1">
      <c r="A1721" s="245" t="s">
        <v>1318</v>
      </c>
      <c r="B1721" s="246">
        <v>305</v>
      </c>
      <c r="C1721" s="207"/>
      <c r="D1721" s="207"/>
    </row>
    <row r="1722" spans="1:4" hidden="1" outlineLevel="1">
      <c r="A1722" s="245" t="s">
        <v>1188</v>
      </c>
      <c r="B1722" s="246">
        <v>48.5</v>
      </c>
      <c r="C1722" s="207"/>
      <c r="D1722" s="207"/>
    </row>
    <row r="1723" spans="1:4" hidden="1" outlineLevel="1">
      <c r="A1723" s="245" t="s">
        <v>1189</v>
      </c>
      <c r="B1723" s="246">
        <v>16.55</v>
      </c>
      <c r="C1723" s="207"/>
      <c r="D1723" s="207"/>
    </row>
    <row r="1724" spans="1:4" hidden="1" outlineLevel="1">
      <c r="A1724" s="245" t="s">
        <v>1319</v>
      </c>
      <c r="B1724" s="246">
        <v>36.700000000000003</v>
      </c>
      <c r="C1724" s="207"/>
      <c r="D1724" s="207"/>
    </row>
    <row r="1725" spans="1:4" hidden="1" outlineLevel="1">
      <c r="A1725" s="261" t="s">
        <v>212</v>
      </c>
      <c r="B1725" s="247"/>
      <c r="C1725" s="207"/>
      <c r="D1725" s="207"/>
    </row>
    <row r="1726" spans="1:4" hidden="1" outlineLevel="1">
      <c r="A1726" s="248" t="s">
        <v>1137</v>
      </c>
      <c r="B1726" s="246">
        <v>303.89999999999998</v>
      </c>
      <c r="C1726" s="207"/>
      <c r="D1726" s="207"/>
    </row>
    <row r="1727" spans="1:4" hidden="1" outlineLevel="1">
      <c r="A1727" s="248" t="s">
        <v>1138</v>
      </c>
      <c r="B1727" s="246">
        <v>42</v>
      </c>
      <c r="C1727" s="207"/>
      <c r="D1727" s="207"/>
    </row>
    <row r="1728" spans="1:4" hidden="1" outlineLevel="1">
      <c r="A1728" s="248" t="s">
        <v>261</v>
      </c>
      <c r="B1728" s="246">
        <v>1357.5</v>
      </c>
      <c r="C1728" s="207"/>
      <c r="D1728" s="207"/>
    </row>
    <row r="1729" spans="1:4" hidden="1" outlineLevel="1">
      <c r="A1729" s="245" t="s">
        <v>1320</v>
      </c>
      <c r="B1729" s="246">
        <v>12.3</v>
      </c>
      <c r="C1729" s="207"/>
      <c r="D1729" s="207"/>
    </row>
    <row r="1730" spans="1:4" hidden="1" outlineLevel="1">
      <c r="A1730" s="245" t="s">
        <v>1321</v>
      </c>
      <c r="B1730" s="246">
        <v>152.44999999999999</v>
      </c>
      <c r="C1730" s="207"/>
      <c r="D1730" s="207"/>
    </row>
    <row r="1731" spans="1:4" hidden="1" outlineLevel="1">
      <c r="A1731" s="245" t="s">
        <v>1322</v>
      </c>
      <c r="B1731" s="246">
        <v>99.58</v>
      </c>
      <c r="C1731" s="207"/>
      <c r="D1731" s="207"/>
    </row>
    <row r="1732" spans="1:4" hidden="1" outlineLevel="1">
      <c r="A1732" s="245" t="s">
        <v>1323</v>
      </c>
      <c r="B1732" s="246">
        <v>88.3</v>
      </c>
      <c r="C1732" s="207"/>
      <c r="D1732" s="207"/>
    </row>
    <row r="1733" spans="1:4" hidden="1" outlineLevel="1">
      <c r="A1733" s="245" t="s">
        <v>1324</v>
      </c>
      <c r="B1733" s="246">
        <v>1310.6500000000001</v>
      </c>
      <c r="C1733" s="207"/>
      <c r="D1733" s="207"/>
    </row>
    <row r="1734" spans="1:4" hidden="1" outlineLevel="1">
      <c r="A1734" s="262" t="s">
        <v>1195</v>
      </c>
      <c r="B1734" s="263">
        <v>110</v>
      </c>
      <c r="C1734" s="207"/>
      <c r="D1734" s="207"/>
    </row>
    <row r="1735" spans="1:4" hidden="1" outlineLevel="1">
      <c r="A1735" s="262" t="s">
        <v>1233</v>
      </c>
      <c r="B1735" s="263">
        <v>29</v>
      </c>
      <c r="C1735" s="207"/>
      <c r="D1735" s="207"/>
    </row>
    <row r="1736" spans="1:4" hidden="1" outlineLevel="1">
      <c r="A1736" s="245" t="s">
        <v>1325</v>
      </c>
      <c r="B1736" s="246">
        <v>110</v>
      </c>
      <c r="C1736" s="207"/>
      <c r="D1736" s="207"/>
    </row>
    <row r="1737" spans="1:4" hidden="1" outlineLevel="1">
      <c r="A1737" s="245" t="s">
        <v>1326</v>
      </c>
      <c r="B1737" s="246">
        <v>50</v>
      </c>
      <c r="C1737" s="207"/>
      <c r="D1737" s="207"/>
    </row>
    <row r="1738" spans="1:4" ht="15" collapsed="1">
      <c r="A1738" s="114"/>
      <c r="B1738" s="264">
        <f>SUM(B1665:B1737)</f>
        <v>159743.82999999993</v>
      </c>
      <c r="C1738" s="207"/>
      <c r="D1738" s="207"/>
    </row>
    <row r="1740" spans="1:4">
      <c r="A1740" s="20" t="s">
        <v>125</v>
      </c>
      <c r="B1740" s="45"/>
      <c r="C1740" s="224"/>
      <c r="D1740" s="224"/>
    </row>
    <row r="1741" spans="1:4" hidden="1" outlineLevel="1">
      <c r="A1741" s="95" t="s">
        <v>1331</v>
      </c>
      <c r="B1741" s="96">
        <v>10.91</v>
      </c>
    </row>
    <row r="1742" spans="1:4" hidden="1" outlineLevel="1">
      <c r="A1742" s="223" t="s">
        <v>1332</v>
      </c>
      <c r="B1742" s="216">
        <v>10.91</v>
      </c>
      <c r="C1742" s="197">
        <v>305.69</v>
      </c>
      <c r="D1742" s="197">
        <f>B1742*C1742</f>
        <v>3335.0779000000002</v>
      </c>
    </row>
    <row r="1743" spans="1:4" hidden="1" outlineLevel="1">
      <c r="A1743" s="95" t="s">
        <v>198</v>
      </c>
      <c r="B1743" s="96">
        <v>3</v>
      </c>
    </row>
    <row r="1744" spans="1:4" hidden="1" outlineLevel="1">
      <c r="A1744" s="223" t="s">
        <v>1333</v>
      </c>
      <c r="B1744" s="216">
        <v>2</v>
      </c>
      <c r="C1744" s="197">
        <v>35000</v>
      </c>
      <c r="D1744" s="197">
        <f t="shared" ref="D1744:D1807" si="34">B1744*C1744</f>
        <v>70000</v>
      </c>
    </row>
    <row r="1745" spans="1:4" hidden="1" outlineLevel="1">
      <c r="A1745" s="223" t="s">
        <v>1334</v>
      </c>
      <c r="B1745" s="216">
        <v>1</v>
      </c>
      <c r="C1745" s="197">
        <v>31000</v>
      </c>
      <c r="D1745" s="197">
        <f t="shared" si="34"/>
        <v>31000</v>
      </c>
    </row>
    <row r="1746" spans="1:4" hidden="1" outlineLevel="1">
      <c r="A1746" s="95" t="s">
        <v>182</v>
      </c>
      <c r="B1746" s="96">
        <v>150</v>
      </c>
    </row>
    <row r="1747" spans="1:4" hidden="1" outlineLevel="1">
      <c r="A1747" s="223" t="s">
        <v>795</v>
      </c>
      <c r="B1747" s="216">
        <v>150</v>
      </c>
      <c r="C1747" s="225">
        <v>213.28</v>
      </c>
      <c r="D1747" s="197">
        <f t="shared" si="34"/>
        <v>31992</v>
      </c>
    </row>
    <row r="1748" spans="1:4" hidden="1" outlineLevel="1">
      <c r="A1748" s="95" t="s">
        <v>947</v>
      </c>
      <c r="B1748" s="96">
        <v>6</v>
      </c>
      <c r="C1748" s="225">
        <v>153</v>
      </c>
      <c r="D1748" s="197">
        <f t="shared" si="34"/>
        <v>918</v>
      </c>
    </row>
    <row r="1749" spans="1:4" hidden="1" outlineLevel="1">
      <c r="A1749" s="95" t="s">
        <v>1335</v>
      </c>
      <c r="B1749" s="226">
        <v>1250</v>
      </c>
    </row>
    <row r="1750" spans="1:4" hidden="1" outlineLevel="1">
      <c r="A1750" s="223" t="s">
        <v>1336</v>
      </c>
      <c r="B1750" s="218">
        <v>1250</v>
      </c>
      <c r="C1750" s="197">
        <v>1.72</v>
      </c>
      <c r="D1750" s="197">
        <f t="shared" si="34"/>
        <v>2150</v>
      </c>
    </row>
    <row r="1751" spans="1:4" hidden="1" outlineLevel="1">
      <c r="A1751" s="95" t="s">
        <v>161</v>
      </c>
      <c r="B1751" s="96">
        <v>250</v>
      </c>
    </row>
    <row r="1752" spans="1:4" hidden="1" outlineLevel="1">
      <c r="A1752" s="223" t="s">
        <v>1337</v>
      </c>
      <c r="B1752" s="216">
        <v>250</v>
      </c>
      <c r="C1752" s="197">
        <v>23.1</v>
      </c>
      <c r="D1752" s="197">
        <f t="shared" si="34"/>
        <v>5775</v>
      </c>
    </row>
    <row r="1753" spans="1:4" hidden="1" outlineLevel="1">
      <c r="A1753" s="95" t="s">
        <v>1338</v>
      </c>
      <c r="B1753" s="96">
        <v>7</v>
      </c>
    </row>
    <row r="1754" spans="1:4" hidden="1" outlineLevel="1">
      <c r="A1754" s="223" t="s">
        <v>1339</v>
      </c>
      <c r="B1754" s="216">
        <v>1</v>
      </c>
      <c r="C1754" s="197">
        <v>2680</v>
      </c>
      <c r="D1754" s="197">
        <f t="shared" si="34"/>
        <v>2680</v>
      </c>
    </row>
    <row r="1755" spans="1:4" hidden="1" outlineLevel="1">
      <c r="A1755" s="223" t="s">
        <v>1340</v>
      </c>
      <c r="B1755" s="216">
        <v>3</v>
      </c>
      <c r="C1755" s="227">
        <v>1875</v>
      </c>
      <c r="D1755" s="197">
        <f t="shared" si="34"/>
        <v>5625</v>
      </c>
    </row>
    <row r="1756" spans="1:4" hidden="1" outlineLevel="1">
      <c r="A1756" s="223" t="s">
        <v>1341</v>
      </c>
      <c r="B1756" s="216">
        <v>3</v>
      </c>
      <c r="C1756" s="227">
        <v>1975</v>
      </c>
      <c r="D1756" s="197">
        <f t="shared" si="34"/>
        <v>5925</v>
      </c>
    </row>
    <row r="1757" spans="1:4" ht="22.5" hidden="1" outlineLevel="1">
      <c r="A1757" s="95" t="s">
        <v>1342</v>
      </c>
      <c r="B1757" s="226">
        <v>5200</v>
      </c>
      <c r="C1757" s="197">
        <v>58.31</v>
      </c>
      <c r="D1757" s="197">
        <f t="shared" si="34"/>
        <v>303212</v>
      </c>
    </row>
    <row r="1758" spans="1:4" ht="22.5" hidden="1" outlineLevel="1">
      <c r="A1758" s="95" t="s">
        <v>1343</v>
      </c>
      <c r="B1758" s="226">
        <v>4500</v>
      </c>
      <c r="C1758" s="197">
        <v>43.97</v>
      </c>
      <c r="D1758" s="197">
        <f t="shared" si="34"/>
        <v>197865</v>
      </c>
    </row>
    <row r="1759" spans="1:4" hidden="1" outlineLevel="1">
      <c r="A1759" s="95" t="s">
        <v>1344</v>
      </c>
      <c r="B1759" s="96">
        <v>3</v>
      </c>
    </row>
    <row r="1760" spans="1:4" hidden="1" outlineLevel="1">
      <c r="A1760" s="223" t="s">
        <v>1345</v>
      </c>
      <c r="B1760" s="216">
        <v>3</v>
      </c>
      <c r="C1760" s="197">
        <v>6100</v>
      </c>
      <c r="D1760" s="197">
        <f t="shared" si="34"/>
        <v>18300</v>
      </c>
    </row>
    <row r="1761" spans="1:4" hidden="1" outlineLevel="1">
      <c r="A1761" s="95" t="s">
        <v>203</v>
      </c>
      <c r="B1761" s="96">
        <v>15</v>
      </c>
    </row>
    <row r="1762" spans="1:4" hidden="1" outlineLevel="1">
      <c r="A1762" s="223" t="s">
        <v>1346</v>
      </c>
      <c r="B1762" s="216">
        <v>15</v>
      </c>
      <c r="C1762" s="197">
        <v>392.2</v>
      </c>
      <c r="D1762" s="197">
        <f t="shared" si="34"/>
        <v>5883</v>
      </c>
    </row>
    <row r="1763" spans="1:4" hidden="1" outlineLevel="1">
      <c r="A1763" s="95" t="s">
        <v>83</v>
      </c>
      <c r="B1763" s="96">
        <v>13</v>
      </c>
    </row>
    <row r="1764" spans="1:4" hidden="1" outlineLevel="1">
      <c r="A1764" s="223" t="s">
        <v>1347</v>
      </c>
      <c r="B1764" s="216">
        <v>13</v>
      </c>
      <c r="C1764" s="197">
        <v>32.450000000000003</v>
      </c>
      <c r="D1764" s="197">
        <f t="shared" si="34"/>
        <v>421.85</v>
      </c>
    </row>
    <row r="1765" spans="1:4" hidden="1" outlineLevel="1">
      <c r="A1765" s="95" t="s">
        <v>168</v>
      </c>
      <c r="B1765" s="96">
        <v>36</v>
      </c>
      <c r="C1765" s="197">
        <v>24.12</v>
      </c>
      <c r="D1765" s="197">
        <f t="shared" si="34"/>
        <v>868.32</v>
      </c>
    </row>
    <row r="1766" spans="1:4" hidden="1" outlineLevel="1">
      <c r="A1766" s="95" t="s">
        <v>1348</v>
      </c>
      <c r="B1766" s="226">
        <v>2000</v>
      </c>
    </row>
    <row r="1767" spans="1:4" hidden="1" outlineLevel="1">
      <c r="A1767" s="223" t="s">
        <v>1349</v>
      </c>
      <c r="B1767" s="218">
        <v>2000</v>
      </c>
      <c r="C1767" s="197">
        <v>1.35</v>
      </c>
      <c r="D1767" s="197">
        <f t="shared" si="34"/>
        <v>2700</v>
      </c>
    </row>
    <row r="1768" spans="1:4" hidden="1" outlineLevel="1">
      <c r="A1768" s="95" t="s">
        <v>98</v>
      </c>
      <c r="B1768" s="96">
        <v>12</v>
      </c>
      <c r="C1768" s="197">
        <v>233.09</v>
      </c>
      <c r="D1768" s="197">
        <f t="shared" si="34"/>
        <v>2797.08</v>
      </c>
    </row>
    <row r="1769" spans="1:4" hidden="1" outlineLevel="1">
      <c r="A1769" s="95" t="s">
        <v>1350</v>
      </c>
      <c r="B1769" s="226">
        <v>10291</v>
      </c>
    </row>
    <row r="1770" spans="1:4" hidden="1" outlineLevel="1">
      <c r="A1770" s="223" t="s">
        <v>1351</v>
      </c>
      <c r="B1770" s="218">
        <v>6350</v>
      </c>
      <c r="C1770" s="197">
        <v>45.8</v>
      </c>
      <c r="D1770" s="197">
        <f t="shared" si="34"/>
        <v>290830</v>
      </c>
    </row>
    <row r="1771" spans="1:4" hidden="1" outlineLevel="1">
      <c r="A1771" s="223" t="s">
        <v>1352</v>
      </c>
      <c r="B1771" s="218">
        <v>3850</v>
      </c>
      <c r="C1771" s="197">
        <v>47.5</v>
      </c>
      <c r="D1771" s="197">
        <f t="shared" si="34"/>
        <v>182875</v>
      </c>
    </row>
    <row r="1772" spans="1:4" hidden="1" outlineLevel="1">
      <c r="A1772" s="223" t="s">
        <v>1353</v>
      </c>
      <c r="B1772" s="216">
        <v>91</v>
      </c>
      <c r="C1772" s="197">
        <v>62.5</v>
      </c>
      <c r="D1772" s="197">
        <f t="shared" si="34"/>
        <v>5687.5</v>
      </c>
    </row>
    <row r="1773" spans="1:4" hidden="1" outlineLevel="1">
      <c r="A1773" s="95" t="s">
        <v>177</v>
      </c>
      <c r="B1773" s="96">
        <v>62</v>
      </c>
    </row>
    <row r="1774" spans="1:4" hidden="1" outlineLevel="1">
      <c r="A1774" s="223" t="s">
        <v>1354</v>
      </c>
      <c r="B1774" s="130">
        <v>1</v>
      </c>
      <c r="C1774" s="197">
        <v>2210</v>
      </c>
      <c r="D1774" s="197">
        <f t="shared" si="34"/>
        <v>2210</v>
      </c>
    </row>
    <row r="1775" spans="1:4" hidden="1" outlineLevel="1">
      <c r="A1775" s="223" t="s">
        <v>1355</v>
      </c>
      <c r="B1775" s="130">
        <v>1</v>
      </c>
      <c r="C1775" s="197">
        <v>9360</v>
      </c>
      <c r="D1775" s="197">
        <f t="shared" si="34"/>
        <v>9360</v>
      </c>
    </row>
    <row r="1776" spans="1:4" hidden="1" outlineLevel="1">
      <c r="A1776" s="223" t="s">
        <v>1356</v>
      </c>
      <c r="B1776" s="63">
        <v>3</v>
      </c>
      <c r="C1776" s="227">
        <v>12296.67</v>
      </c>
      <c r="D1776" s="197">
        <f t="shared" si="34"/>
        <v>36890.01</v>
      </c>
    </row>
    <row r="1777" spans="1:4" hidden="1" outlineLevel="1">
      <c r="A1777" s="223" t="s">
        <v>1357</v>
      </c>
      <c r="B1777" s="130">
        <v>1</v>
      </c>
      <c r="C1777" s="197">
        <v>10690</v>
      </c>
      <c r="D1777" s="197">
        <f t="shared" si="34"/>
        <v>10690</v>
      </c>
    </row>
    <row r="1778" spans="1:4" hidden="1" outlineLevel="1">
      <c r="A1778" s="223" t="s">
        <v>1358</v>
      </c>
      <c r="B1778" s="130">
        <v>2</v>
      </c>
      <c r="C1778" s="197">
        <v>11220</v>
      </c>
      <c r="D1778" s="197">
        <f t="shared" si="34"/>
        <v>22440</v>
      </c>
    </row>
    <row r="1779" spans="1:4" hidden="1" outlineLevel="1">
      <c r="A1779" s="223" t="s">
        <v>1359</v>
      </c>
      <c r="B1779" s="130">
        <v>1</v>
      </c>
      <c r="C1779" s="197">
        <v>7870</v>
      </c>
      <c r="D1779" s="197">
        <f t="shared" si="34"/>
        <v>7870</v>
      </c>
    </row>
    <row r="1780" spans="1:4" hidden="1" outlineLevel="1">
      <c r="A1780" s="223" t="s">
        <v>1360</v>
      </c>
      <c r="B1780" s="130">
        <v>1</v>
      </c>
      <c r="C1780" s="197">
        <v>7870</v>
      </c>
      <c r="D1780" s="197">
        <f t="shared" si="34"/>
        <v>7870</v>
      </c>
    </row>
    <row r="1781" spans="1:4" hidden="1" outlineLevel="1">
      <c r="A1781" s="223" t="s">
        <v>1361</v>
      </c>
      <c r="B1781" s="130">
        <v>3</v>
      </c>
      <c r="C1781" s="227">
        <v>16956.669999999998</v>
      </c>
      <c r="D1781" s="197">
        <f t="shared" si="34"/>
        <v>50870.009999999995</v>
      </c>
    </row>
    <row r="1782" spans="1:4" hidden="1" outlineLevel="1">
      <c r="A1782" s="223" t="s">
        <v>1362</v>
      </c>
      <c r="B1782" s="130">
        <v>1</v>
      </c>
      <c r="C1782" s="197">
        <v>11880</v>
      </c>
      <c r="D1782" s="197">
        <f t="shared" si="34"/>
        <v>11880</v>
      </c>
    </row>
    <row r="1783" spans="1:4" hidden="1" outlineLevel="1">
      <c r="A1783" s="223" t="s">
        <v>1363</v>
      </c>
      <c r="B1783" s="130">
        <v>1</v>
      </c>
      <c r="C1783" s="197">
        <v>13860</v>
      </c>
      <c r="D1783" s="197">
        <f t="shared" si="34"/>
        <v>13860</v>
      </c>
    </row>
    <row r="1784" spans="1:4" hidden="1" outlineLevel="1">
      <c r="A1784" s="223" t="s">
        <v>1364</v>
      </c>
      <c r="B1784" s="130">
        <v>1</v>
      </c>
      <c r="C1784" s="197">
        <v>13200</v>
      </c>
      <c r="D1784" s="197">
        <f t="shared" si="34"/>
        <v>13200</v>
      </c>
    </row>
    <row r="1785" spans="1:4" hidden="1" outlineLevel="1">
      <c r="A1785" s="223" t="s">
        <v>1365</v>
      </c>
      <c r="B1785" s="130">
        <v>1</v>
      </c>
      <c r="C1785" s="197">
        <v>13200</v>
      </c>
      <c r="D1785" s="197">
        <f t="shared" si="34"/>
        <v>13200</v>
      </c>
    </row>
    <row r="1786" spans="1:4" hidden="1" outlineLevel="1">
      <c r="A1786" s="223" t="s">
        <v>1366</v>
      </c>
      <c r="B1786" s="130">
        <v>1</v>
      </c>
      <c r="C1786" s="197">
        <v>12540</v>
      </c>
      <c r="D1786" s="197">
        <f t="shared" si="34"/>
        <v>12540</v>
      </c>
    </row>
    <row r="1787" spans="1:4" hidden="1" outlineLevel="1">
      <c r="A1787" s="223" t="s">
        <v>1367</v>
      </c>
      <c r="B1787" s="130">
        <v>1</v>
      </c>
      <c r="C1787" s="197">
        <v>12670</v>
      </c>
      <c r="D1787" s="197">
        <f t="shared" si="34"/>
        <v>12670</v>
      </c>
    </row>
    <row r="1788" spans="1:4" hidden="1" outlineLevel="1">
      <c r="A1788" s="223" t="s">
        <v>1368</v>
      </c>
      <c r="B1788" s="265">
        <v>2</v>
      </c>
      <c r="C1788" s="266"/>
      <c r="D1788" s="197">
        <f t="shared" si="34"/>
        <v>0</v>
      </c>
    </row>
    <row r="1789" spans="1:4" hidden="1" outlineLevel="1">
      <c r="A1789" s="223" t="s">
        <v>1369</v>
      </c>
      <c r="B1789" s="130">
        <v>2</v>
      </c>
      <c r="C1789" s="197">
        <v>7080</v>
      </c>
      <c r="D1789" s="197">
        <f t="shared" si="34"/>
        <v>14160</v>
      </c>
    </row>
    <row r="1790" spans="1:4" hidden="1" outlineLevel="1">
      <c r="A1790" s="223" t="s">
        <v>1370</v>
      </c>
      <c r="B1790" s="130">
        <v>1</v>
      </c>
      <c r="C1790" s="197">
        <v>8730</v>
      </c>
      <c r="D1790" s="197">
        <f t="shared" si="34"/>
        <v>8730</v>
      </c>
    </row>
    <row r="1791" spans="1:4" hidden="1" outlineLevel="1">
      <c r="A1791" s="223" t="s">
        <v>1371</v>
      </c>
      <c r="B1791" s="130">
        <v>1</v>
      </c>
      <c r="C1791" s="197">
        <v>14780</v>
      </c>
      <c r="D1791" s="197">
        <f t="shared" si="34"/>
        <v>14780</v>
      </c>
    </row>
    <row r="1792" spans="1:4" hidden="1" outlineLevel="1">
      <c r="A1792" s="223" t="s">
        <v>1372</v>
      </c>
      <c r="B1792" s="130">
        <v>1</v>
      </c>
      <c r="C1792" s="197">
        <v>8180</v>
      </c>
      <c r="D1792" s="197">
        <f t="shared" si="34"/>
        <v>8180</v>
      </c>
    </row>
    <row r="1793" spans="1:4" hidden="1" outlineLevel="1">
      <c r="A1793" s="223" t="s">
        <v>1373</v>
      </c>
      <c r="B1793" s="130">
        <v>1</v>
      </c>
      <c r="C1793" s="197">
        <v>14520</v>
      </c>
      <c r="D1793" s="197">
        <f t="shared" si="34"/>
        <v>14520</v>
      </c>
    </row>
    <row r="1794" spans="1:4" hidden="1" outlineLevel="1">
      <c r="A1794" s="223" t="s">
        <v>1374</v>
      </c>
      <c r="B1794" s="130">
        <v>1</v>
      </c>
      <c r="C1794" s="197">
        <v>7900</v>
      </c>
      <c r="D1794" s="197">
        <f t="shared" si="34"/>
        <v>7900</v>
      </c>
    </row>
    <row r="1795" spans="1:4" hidden="1" outlineLevel="1">
      <c r="A1795" s="223" t="s">
        <v>1375</v>
      </c>
      <c r="B1795" s="130">
        <v>1</v>
      </c>
      <c r="C1795" s="197">
        <v>7490</v>
      </c>
      <c r="D1795" s="197">
        <f t="shared" si="34"/>
        <v>7490</v>
      </c>
    </row>
    <row r="1796" spans="1:4" hidden="1" outlineLevel="1">
      <c r="A1796" s="223" t="s">
        <v>1376</v>
      </c>
      <c r="B1796" s="130">
        <v>1</v>
      </c>
      <c r="C1796" s="197">
        <v>7790</v>
      </c>
      <c r="D1796" s="197">
        <f t="shared" si="34"/>
        <v>7790</v>
      </c>
    </row>
    <row r="1797" spans="1:4" hidden="1" outlineLevel="1">
      <c r="A1797" s="223" t="s">
        <v>1377</v>
      </c>
      <c r="B1797" s="130">
        <v>1</v>
      </c>
      <c r="C1797" s="197">
        <v>8140</v>
      </c>
      <c r="D1797" s="197">
        <f t="shared" si="34"/>
        <v>8140</v>
      </c>
    </row>
    <row r="1798" spans="1:4" hidden="1" outlineLevel="1">
      <c r="A1798" s="223" t="s">
        <v>1378</v>
      </c>
      <c r="B1798" s="265">
        <v>1</v>
      </c>
      <c r="C1798" s="266"/>
      <c r="D1798" s="197">
        <f t="shared" si="34"/>
        <v>0</v>
      </c>
    </row>
    <row r="1799" spans="1:4" hidden="1" outlineLevel="1">
      <c r="A1799" s="223" t="s">
        <v>1379</v>
      </c>
      <c r="B1799" s="130">
        <v>1</v>
      </c>
      <c r="C1799" s="197">
        <v>1200</v>
      </c>
      <c r="D1799" s="197">
        <f t="shared" si="34"/>
        <v>1200</v>
      </c>
    </row>
    <row r="1800" spans="1:4" hidden="1" outlineLevel="1">
      <c r="A1800" s="223" t="s">
        <v>1380</v>
      </c>
      <c r="B1800" s="130">
        <v>1</v>
      </c>
      <c r="C1800" s="197">
        <v>1250</v>
      </c>
      <c r="D1800" s="197">
        <f t="shared" si="34"/>
        <v>1250</v>
      </c>
    </row>
    <row r="1801" spans="1:4" hidden="1" outlineLevel="1">
      <c r="A1801" s="223" t="s">
        <v>1381</v>
      </c>
      <c r="B1801" s="130">
        <v>1</v>
      </c>
      <c r="C1801" s="197">
        <v>13010</v>
      </c>
      <c r="D1801" s="197">
        <f t="shared" si="34"/>
        <v>13010</v>
      </c>
    </row>
    <row r="1802" spans="1:4" hidden="1" outlineLevel="1">
      <c r="A1802" s="223" t="s">
        <v>1382</v>
      </c>
      <c r="B1802" s="130">
        <v>1</v>
      </c>
      <c r="C1802" s="197">
        <v>18380</v>
      </c>
      <c r="D1802" s="197">
        <f t="shared" si="34"/>
        <v>18380</v>
      </c>
    </row>
    <row r="1803" spans="1:4" hidden="1" outlineLevel="1">
      <c r="A1803" s="223" t="s">
        <v>1383</v>
      </c>
      <c r="B1803" s="130">
        <v>1</v>
      </c>
      <c r="C1803" s="197">
        <v>19590</v>
      </c>
      <c r="D1803" s="197">
        <f t="shared" si="34"/>
        <v>19590</v>
      </c>
    </row>
    <row r="1804" spans="1:4" hidden="1" outlineLevel="1">
      <c r="A1804" s="223" t="s">
        <v>1384</v>
      </c>
      <c r="B1804" s="130">
        <v>1</v>
      </c>
      <c r="C1804" s="197">
        <v>18070</v>
      </c>
      <c r="D1804" s="197">
        <f t="shared" si="34"/>
        <v>18070</v>
      </c>
    </row>
    <row r="1805" spans="1:4" hidden="1" outlineLevel="1">
      <c r="A1805" s="223" t="s">
        <v>1385</v>
      </c>
      <c r="B1805" s="130">
        <v>1</v>
      </c>
      <c r="C1805" s="197">
        <v>19590</v>
      </c>
      <c r="D1805" s="197">
        <f t="shared" si="34"/>
        <v>19590</v>
      </c>
    </row>
    <row r="1806" spans="1:4" hidden="1" outlineLevel="1">
      <c r="A1806" s="223" t="s">
        <v>1386</v>
      </c>
      <c r="B1806" s="265">
        <v>1</v>
      </c>
      <c r="C1806" s="266"/>
      <c r="D1806" s="197">
        <f t="shared" si="34"/>
        <v>0</v>
      </c>
    </row>
    <row r="1807" spans="1:4" hidden="1" outlineLevel="1">
      <c r="A1807" s="223" t="s">
        <v>1387</v>
      </c>
      <c r="B1807" s="265">
        <v>1</v>
      </c>
      <c r="C1807" s="266"/>
      <c r="D1807" s="197">
        <f t="shared" si="34"/>
        <v>0</v>
      </c>
    </row>
    <row r="1808" spans="1:4" hidden="1" outlineLevel="1">
      <c r="A1808" s="223" t="s">
        <v>1388</v>
      </c>
      <c r="B1808" s="265">
        <v>1</v>
      </c>
      <c r="C1808" s="266"/>
      <c r="D1808" s="197">
        <f t="shared" ref="D1808:D1829" si="35">B1808*C1808</f>
        <v>0</v>
      </c>
    </row>
    <row r="1809" spans="1:4" hidden="1" outlineLevel="1">
      <c r="A1809" s="223" t="s">
        <v>1389</v>
      </c>
      <c r="B1809" s="265">
        <v>1</v>
      </c>
      <c r="C1809" s="266"/>
      <c r="D1809" s="197">
        <f t="shared" si="35"/>
        <v>0</v>
      </c>
    </row>
    <row r="1810" spans="1:4" hidden="1" outlineLevel="1">
      <c r="A1810" s="223" t="s">
        <v>1390</v>
      </c>
      <c r="B1810" s="130">
        <v>2</v>
      </c>
      <c r="C1810" s="197">
        <v>2930</v>
      </c>
      <c r="D1810" s="197">
        <f t="shared" si="35"/>
        <v>5860</v>
      </c>
    </row>
    <row r="1811" spans="1:4" hidden="1" outlineLevel="1">
      <c r="A1811" s="223" t="s">
        <v>1391</v>
      </c>
      <c r="B1811" s="130">
        <v>4</v>
      </c>
      <c r="C1811" s="197">
        <v>13750</v>
      </c>
      <c r="D1811" s="197">
        <f t="shared" si="35"/>
        <v>55000</v>
      </c>
    </row>
    <row r="1812" spans="1:4" hidden="1" outlineLevel="1">
      <c r="A1812" s="223" t="s">
        <v>1392</v>
      </c>
      <c r="B1812" s="130">
        <v>1</v>
      </c>
      <c r="C1812" s="197">
        <v>1740</v>
      </c>
      <c r="D1812" s="197">
        <f t="shared" si="35"/>
        <v>1740</v>
      </c>
    </row>
    <row r="1813" spans="1:4" hidden="1" outlineLevel="1">
      <c r="A1813" s="223" t="s">
        <v>1393</v>
      </c>
      <c r="B1813" s="130">
        <v>1</v>
      </c>
      <c r="C1813" s="197">
        <v>2260</v>
      </c>
      <c r="D1813" s="197">
        <f t="shared" si="35"/>
        <v>2260</v>
      </c>
    </row>
    <row r="1814" spans="1:4" hidden="1" outlineLevel="1">
      <c r="A1814" s="223" t="s">
        <v>1394</v>
      </c>
      <c r="B1814" s="130">
        <v>1</v>
      </c>
      <c r="C1814" s="197">
        <v>1750</v>
      </c>
      <c r="D1814" s="197">
        <f t="shared" si="35"/>
        <v>1750</v>
      </c>
    </row>
    <row r="1815" spans="1:4" hidden="1" outlineLevel="1">
      <c r="A1815" s="223" t="s">
        <v>1395</v>
      </c>
      <c r="B1815" s="130">
        <v>1</v>
      </c>
      <c r="C1815" s="197">
        <v>20450</v>
      </c>
      <c r="D1815" s="197">
        <f t="shared" si="35"/>
        <v>20450</v>
      </c>
    </row>
    <row r="1816" spans="1:4" hidden="1" outlineLevel="1">
      <c r="A1816" s="223" t="s">
        <v>1396</v>
      </c>
      <c r="B1816" s="130">
        <v>1</v>
      </c>
      <c r="C1816" s="197">
        <v>27050</v>
      </c>
      <c r="D1816" s="197">
        <f t="shared" si="35"/>
        <v>27050</v>
      </c>
    </row>
    <row r="1817" spans="1:4" hidden="1" outlineLevel="1">
      <c r="A1817" s="223" t="s">
        <v>1397</v>
      </c>
      <c r="B1817" s="265">
        <v>2</v>
      </c>
      <c r="C1817" s="266"/>
      <c r="D1817" s="197">
        <f t="shared" si="35"/>
        <v>0</v>
      </c>
    </row>
    <row r="1818" spans="1:4" hidden="1" outlineLevel="1">
      <c r="A1818" s="223" t="s">
        <v>1398</v>
      </c>
      <c r="B1818" s="130">
        <v>1</v>
      </c>
      <c r="C1818" s="197">
        <v>1750</v>
      </c>
      <c r="D1818" s="197">
        <f t="shared" si="35"/>
        <v>1750</v>
      </c>
    </row>
    <row r="1819" spans="1:4" hidden="1" outlineLevel="1">
      <c r="A1819" s="223" t="s">
        <v>1399</v>
      </c>
      <c r="B1819" s="130">
        <v>1</v>
      </c>
      <c r="C1819" s="197">
        <v>1760</v>
      </c>
      <c r="D1819" s="197">
        <f t="shared" si="35"/>
        <v>1760</v>
      </c>
    </row>
    <row r="1820" spans="1:4" hidden="1" outlineLevel="1">
      <c r="A1820" s="223" t="s">
        <v>1400</v>
      </c>
      <c r="B1820" s="130">
        <v>1</v>
      </c>
      <c r="C1820" s="197">
        <v>14120</v>
      </c>
      <c r="D1820" s="197">
        <f t="shared" si="35"/>
        <v>14120</v>
      </c>
    </row>
    <row r="1821" spans="1:4" hidden="1" outlineLevel="1">
      <c r="A1821" s="223" t="s">
        <v>1401</v>
      </c>
      <c r="B1821" s="130">
        <v>1</v>
      </c>
      <c r="C1821" s="197">
        <v>1700</v>
      </c>
      <c r="D1821" s="197">
        <f t="shared" si="35"/>
        <v>1700</v>
      </c>
    </row>
    <row r="1822" spans="1:4" hidden="1" outlineLevel="1">
      <c r="A1822" s="223" t="s">
        <v>1402</v>
      </c>
      <c r="B1822" s="130">
        <v>1</v>
      </c>
      <c r="C1822" s="197">
        <v>1920</v>
      </c>
      <c r="D1822" s="197">
        <f t="shared" si="35"/>
        <v>1920</v>
      </c>
    </row>
    <row r="1823" spans="1:4" hidden="1" outlineLevel="1">
      <c r="A1823" s="223" t="s">
        <v>1403</v>
      </c>
      <c r="B1823" s="130">
        <v>1</v>
      </c>
      <c r="C1823" s="197">
        <v>14120</v>
      </c>
      <c r="D1823" s="197">
        <f t="shared" si="35"/>
        <v>14120</v>
      </c>
    </row>
    <row r="1824" spans="1:4" hidden="1" outlineLevel="1">
      <c r="A1824" s="95" t="s">
        <v>206</v>
      </c>
      <c r="B1824" s="96">
        <v>1</v>
      </c>
      <c r="C1824" s="197">
        <v>787.13</v>
      </c>
      <c r="D1824" s="197">
        <f t="shared" si="35"/>
        <v>787.13</v>
      </c>
    </row>
    <row r="1825" spans="1:4" hidden="1" outlineLevel="1">
      <c r="A1825" s="95" t="s">
        <v>308</v>
      </c>
      <c r="B1825" s="226">
        <v>10171</v>
      </c>
    </row>
    <row r="1826" spans="1:4" hidden="1" outlineLevel="1">
      <c r="A1826" s="223" t="s">
        <v>1404</v>
      </c>
      <c r="B1826" s="218">
        <v>10171</v>
      </c>
      <c r="C1826" s="197">
        <v>0.92</v>
      </c>
      <c r="D1826" s="197">
        <f t="shared" si="35"/>
        <v>9357.32</v>
      </c>
    </row>
    <row r="1827" spans="1:4" hidden="1" outlineLevel="1">
      <c r="A1827" s="95" t="s">
        <v>207</v>
      </c>
      <c r="B1827" s="96">
        <v>410</v>
      </c>
    </row>
    <row r="1828" spans="1:4" hidden="1" outlineLevel="1">
      <c r="A1828" s="223" t="s">
        <v>209</v>
      </c>
      <c r="B1828" s="216">
        <v>250</v>
      </c>
      <c r="C1828" s="227">
        <v>42.46</v>
      </c>
      <c r="D1828" s="197">
        <f t="shared" si="35"/>
        <v>10615</v>
      </c>
    </row>
    <row r="1829" spans="1:4" hidden="1" outlineLevel="1">
      <c r="A1829" s="223" t="s">
        <v>315</v>
      </c>
      <c r="B1829" s="216">
        <v>160</v>
      </c>
      <c r="C1829" s="197">
        <v>59</v>
      </c>
      <c r="D1829" s="197">
        <f t="shared" si="35"/>
        <v>9440</v>
      </c>
    </row>
    <row r="1830" spans="1:4" ht="15" collapsed="1">
      <c r="A1830" s="208" t="s">
        <v>763</v>
      </c>
      <c r="B1830" s="23"/>
      <c r="C1830" s="220"/>
      <c r="D1830" s="236">
        <f>SUM(D1742:D1829)</f>
        <v>1758849.2978999999</v>
      </c>
    </row>
    <row r="1832" spans="1:4">
      <c r="A1832" s="20" t="s">
        <v>1406</v>
      </c>
      <c r="B1832" s="45"/>
      <c r="C1832" s="224"/>
      <c r="D1832" s="224"/>
    </row>
    <row r="1833" spans="1:4" hidden="1" outlineLevel="1">
      <c r="A1833" s="95" t="s">
        <v>161</v>
      </c>
      <c r="B1833" s="226">
        <v>3350</v>
      </c>
    </row>
    <row r="1834" spans="1:4" hidden="1" outlineLevel="1">
      <c r="A1834" s="223" t="s">
        <v>1337</v>
      </c>
      <c r="B1834" s="218">
        <v>3350</v>
      </c>
      <c r="C1834" s="197">
        <v>23.1</v>
      </c>
      <c r="D1834" s="197">
        <f>B1834*C1834</f>
        <v>77385</v>
      </c>
    </row>
    <row r="1835" spans="1:4" hidden="1" outlineLevel="1">
      <c r="A1835" s="95" t="s">
        <v>297</v>
      </c>
      <c r="B1835" s="226">
        <v>63075</v>
      </c>
      <c r="D1835" s="197">
        <f t="shared" ref="D1835:D1856" si="36">B1835*C1835</f>
        <v>0</v>
      </c>
    </row>
    <row r="1836" spans="1:4" hidden="1" outlineLevel="1">
      <c r="A1836" s="223" t="s">
        <v>1407</v>
      </c>
      <c r="B1836" s="218">
        <v>13100</v>
      </c>
      <c r="C1836" s="197">
        <v>0.69</v>
      </c>
      <c r="D1836" s="197">
        <f t="shared" si="36"/>
        <v>9039</v>
      </c>
    </row>
    <row r="1837" spans="1:4" hidden="1" outlineLevel="1">
      <c r="A1837" s="223" t="s">
        <v>1408</v>
      </c>
      <c r="B1837" s="218">
        <v>20775</v>
      </c>
      <c r="C1837" s="197">
        <v>0.84</v>
      </c>
      <c r="D1837" s="197">
        <f t="shared" si="36"/>
        <v>17451</v>
      </c>
    </row>
    <row r="1838" spans="1:4" hidden="1" outlineLevel="1">
      <c r="A1838" s="223" t="s">
        <v>298</v>
      </c>
      <c r="B1838" s="218">
        <v>29200</v>
      </c>
      <c r="C1838" s="197">
        <v>2.2999999999999998</v>
      </c>
      <c r="D1838" s="197">
        <f t="shared" si="36"/>
        <v>67160</v>
      </c>
    </row>
    <row r="1839" spans="1:4" hidden="1" outlineLevel="1">
      <c r="A1839" s="95" t="s">
        <v>168</v>
      </c>
      <c r="B1839" s="226">
        <v>1224</v>
      </c>
      <c r="C1839" s="197">
        <v>24.12</v>
      </c>
      <c r="D1839" s="197">
        <f t="shared" si="36"/>
        <v>29522.880000000001</v>
      </c>
    </row>
    <row r="1840" spans="1:4" hidden="1" outlineLevel="1">
      <c r="A1840" s="95" t="s">
        <v>98</v>
      </c>
      <c r="B1840" s="96">
        <v>419</v>
      </c>
      <c r="C1840" s="197">
        <v>233.09</v>
      </c>
      <c r="D1840" s="197">
        <f t="shared" si="36"/>
        <v>97664.71</v>
      </c>
    </row>
    <row r="1841" spans="1:4" hidden="1" outlineLevel="1">
      <c r="A1841" s="95" t="s">
        <v>1350</v>
      </c>
      <c r="B1841" s="96">
        <v>108</v>
      </c>
      <c r="D1841" s="197">
        <f t="shared" si="36"/>
        <v>0</v>
      </c>
    </row>
    <row r="1842" spans="1:4" hidden="1" outlineLevel="1">
      <c r="A1842" s="223" t="s">
        <v>1351</v>
      </c>
      <c r="B1842" s="216">
        <v>108</v>
      </c>
      <c r="C1842" s="197">
        <v>45.8</v>
      </c>
      <c r="D1842" s="197">
        <f t="shared" si="36"/>
        <v>4946.3999999999996</v>
      </c>
    </row>
    <row r="1843" spans="1:4" hidden="1" outlineLevel="1">
      <c r="A1843" s="95" t="s">
        <v>308</v>
      </c>
      <c r="B1843" s="226">
        <v>147104</v>
      </c>
      <c r="D1843" s="197">
        <f t="shared" si="36"/>
        <v>0</v>
      </c>
    </row>
    <row r="1844" spans="1:4" hidden="1" outlineLevel="1">
      <c r="A1844" s="223" t="s">
        <v>1409</v>
      </c>
      <c r="B1844" s="218">
        <v>46000</v>
      </c>
      <c r="C1844" s="197">
        <v>0.71</v>
      </c>
      <c r="D1844" s="197">
        <f t="shared" si="36"/>
        <v>32660</v>
      </c>
    </row>
    <row r="1845" spans="1:4" hidden="1" outlineLevel="1">
      <c r="A1845" s="223" t="s">
        <v>1410</v>
      </c>
      <c r="B1845" s="218">
        <v>1300</v>
      </c>
      <c r="C1845" s="197">
        <v>2.36</v>
      </c>
      <c r="D1845" s="197">
        <f t="shared" si="36"/>
        <v>3068</v>
      </c>
    </row>
    <row r="1846" spans="1:4" hidden="1" outlineLevel="1">
      <c r="A1846" s="223" t="s">
        <v>1412</v>
      </c>
      <c r="B1846" s="218">
        <v>6240</v>
      </c>
      <c r="C1846" s="197">
        <v>2.95</v>
      </c>
      <c r="D1846" s="197">
        <f t="shared" si="36"/>
        <v>18408</v>
      </c>
    </row>
    <row r="1847" spans="1:4" hidden="1" outlineLevel="1">
      <c r="A1847" s="223" t="s">
        <v>1413</v>
      </c>
      <c r="B1847" s="218">
        <v>15000</v>
      </c>
      <c r="C1847" s="197">
        <v>0.31</v>
      </c>
      <c r="D1847" s="197">
        <f t="shared" si="36"/>
        <v>4650</v>
      </c>
    </row>
    <row r="1848" spans="1:4" hidden="1" outlineLevel="1">
      <c r="A1848" s="223" t="s">
        <v>1414</v>
      </c>
      <c r="B1848" s="218">
        <v>16000</v>
      </c>
      <c r="C1848" s="197">
        <v>0.31</v>
      </c>
      <c r="D1848" s="197">
        <f t="shared" si="36"/>
        <v>4960</v>
      </c>
    </row>
    <row r="1849" spans="1:4" hidden="1" outlineLevel="1">
      <c r="A1849" s="223" t="s">
        <v>1415</v>
      </c>
      <c r="B1849" s="218">
        <v>15000</v>
      </c>
      <c r="C1849" s="197">
        <v>0.31</v>
      </c>
      <c r="D1849" s="197">
        <f t="shared" si="36"/>
        <v>4650</v>
      </c>
    </row>
    <row r="1850" spans="1:4" hidden="1" outlineLevel="1">
      <c r="A1850" s="223" t="s">
        <v>1416</v>
      </c>
      <c r="B1850" s="218">
        <v>15000</v>
      </c>
      <c r="C1850" s="197">
        <v>0.76</v>
      </c>
      <c r="D1850" s="197">
        <f t="shared" si="36"/>
        <v>11400</v>
      </c>
    </row>
    <row r="1851" spans="1:4" hidden="1" outlineLevel="1">
      <c r="A1851" s="223" t="s">
        <v>1417</v>
      </c>
      <c r="B1851" s="218">
        <v>15000</v>
      </c>
      <c r="C1851" s="197">
        <v>0.31</v>
      </c>
      <c r="D1851" s="197">
        <f t="shared" si="36"/>
        <v>4650</v>
      </c>
    </row>
    <row r="1852" spans="1:4" hidden="1" outlineLevel="1">
      <c r="A1852" s="223" t="s">
        <v>1418</v>
      </c>
      <c r="B1852" s="218">
        <v>8900</v>
      </c>
      <c r="C1852" s="197">
        <v>2.2200000000000002</v>
      </c>
      <c r="D1852" s="197">
        <f t="shared" si="36"/>
        <v>19758</v>
      </c>
    </row>
    <row r="1853" spans="1:4" hidden="1" outlineLevel="1">
      <c r="A1853" s="223" t="s">
        <v>1404</v>
      </c>
      <c r="B1853" s="216">
        <v>144</v>
      </c>
      <c r="C1853" s="197">
        <v>0.92</v>
      </c>
      <c r="D1853" s="197">
        <f t="shared" si="36"/>
        <v>132.48000000000002</v>
      </c>
    </row>
    <row r="1854" spans="1:4" hidden="1" outlineLevel="1">
      <c r="A1854" s="223" t="s">
        <v>1419</v>
      </c>
      <c r="B1854" s="218">
        <v>8520</v>
      </c>
      <c r="C1854" s="197">
        <v>1.63</v>
      </c>
      <c r="D1854" s="197">
        <f t="shared" si="36"/>
        <v>13887.599999999999</v>
      </c>
    </row>
    <row r="1855" spans="1:4" hidden="1" outlineLevel="1">
      <c r="A1855" s="95" t="s">
        <v>207</v>
      </c>
      <c r="B1855" s="226">
        <v>1010</v>
      </c>
      <c r="D1855" s="197">
        <f t="shared" si="36"/>
        <v>0</v>
      </c>
    </row>
    <row r="1856" spans="1:4" hidden="1" outlineLevel="1">
      <c r="A1856" s="223" t="s">
        <v>879</v>
      </c>
      <c r="B1856" s="218">
        <v>1010</v>
      </c>
      <c r="C1856" s="197">
        <v>29.51</v>
      </c>
      <c r="D1856" s="197">
        <f t="shared" si="36"/>
        <v>29805.100000000002</v>
      </c>
    </row>
    <row r="1857" spans="1:4" ht="15" collapsed="1">
      <c r="A1857" s="208" t="s">
        <v>763</v>
      </c>
      <c r="B1857" s="23"/>
      <c r="C1857" s="220"/>
      <c r="D1857" s="236">
        <f>SUM(D1834:D1856)</f>
        <v>451198.17</v>
      </c>
    </row>
    <row r="1859" spans="1:4">
      <c r="A1859" s="200" t="s">
        <v>1420</v>
      </c>
      <c r="B1859" s="267"/>
      <c r="C1859" s="268"/>
      <c r="D1859" s="268"/>
    </row>
    <row r="1860" spans="1:4" hidden="1" outlineLevel="1">
      <c r="A1860" s="237" t="s">
        <v>292</v>
      </c>
      <c r="B1860" s="269">
        <v>151000</v>
      </c>
    </row>
    <row r="1861" spans="1:4" hidden="1" outlineLevel="1">
      <c r="A1861" s="215" t="s">
        <v>293</v>
      </c>
      <c r="B1861" s="218">
        <v>151000</v>
      </c>
      <c r="C1861" s="197">
        <v>0.1</v>
      </c>
      <c r="D1861" s="197">
        <f>B1861*C1861</f>
        <v>15100</v>
      </c>
    </row>
    <row r="1862" spans="1:4" hidden="1" outlineLevel="1">
      <c r="A1862" s="237" t="s">
        <v>790</v>
      </c>
      <c r="B1862" s="269">
        <v>31277</v>
      </c>
      <c r="D1862" s="197">
        <f t="shared" ref="D1862:D1925" si="37">B1862*C1862</f>
        <v>0</v>
      </c>
    </row>
    <row r="1863" spans="1:4" hidden="1" outlineLevel="1">
      <c r="A1863" s="215" t="s">
        <v>791</v>
      </c>
      <c r="B1863" s="218">
        <v>5252</v>
      </c>
      <c r="C1863" s="197">
        <v>0.14000000000000001</v>
      </c>
      <c r="D1863" s="197">
        <f t="shared" si="37"/>
        <v>735.28000000000009</v>
      </c>
    </row>
    <row r="1864" spans="1:4" hidden="1" outlineLevel="1">
      <c r="A1864" s="215" t="s">
        <v>1421</v>
      </c>
      <c r="B1864" s="218">
        <v>9870</v>
      </c>
      <c r="C1864" s="197">
        <v>0.1</v>
      </c>
      <c r="D1864" s="197">
        <f t="shared" si="37"/>
        <v>987</v>
      </c>
    </row>
    <row r="1865" spans="1:4" hidden="1" outlineLevel="1">
      <c r="A1865" s="215" t="s">
        <v>792</v>
      </c>
      <c r="B1865" s="218">
        <v>16155</v>
      </c>
      <c r="C1865" s="197">
        <v>0.25</v>
      </c>
      <c r="D1865" s="197">
        <f t="shared" si="37"/>
        <v>4038.75</v>
      </c>
    </row>
    <row r="1866" spans="1:4" hidden="1" outlineLevel="1">
      <c r="A1866" s="237" t="s">
        <v>1422</v>
      </c>
      <c r="B1866" s="238">
        <v>1</v>
      </c>
      <c r="D1866" s="197">
        <f t="shared" si="37"/>
        <v>0</v>
      </c>
    </row>
    <row r="1867" spans="1:4" hidden="1" outlineLevel="1">
      <c r="A1867" s="215"/>
      <c r="B1867" s="216">
        <v>1</v>
      </c>
      <c r="C1867" s="197">
        <v>767.61</v>
      </c>
      <c r="D1867" s="197">
        <f t="shared" si="37"/>
        <v>767.61</v>
      </c>
    </row>
    <row r="1868" spans="1:4" hidden="1" outlineLevel="1">
      <c r="A1868" s="237" t="s">
        <v>1423</v>
      </c>
      <c r="B1868" s="238">
        <v>1</v>
      </c>
      <c r="D1868" s="197">
        <f t="shared" si="37"/>
        <v>0</v>
      </c>
    </row>
    <row r="1869" spans="1:4" hidden="1" outlineLevel="1">
      <c r="A1869" s="215" t="s">
        <v>1424</v>
      </c>
      <c r="B1869" s="216">
        <v>1</v>
      </c>
      <c r="C1869" s="197">
        <v>15179.36</v>
      </c>
      <c r="D1869" s="197">
        <f t="shared" si="37"/>
        <v>15179.36</v>
      </c>
    </row>
    <row r="1870" spans="1:4" hidden="1" outlineLevel="1">
      <c r="A1870" s="237" t="s">
        <v>1425</v>
      </c>
      <c r="B1870" s="238">
        <v>150</v>
      </c>
      <c r="C1870" s="197">
        <v>102.22</v>
      </c>
      <c r="D1870" s="197">
        <f t="shared" si="37"/>
        <v>15333</v>
      </c>
    </row>
    <row r="1871" spans="1:4" hidden="1" outlineLevel="1">
      <c r="A1871" s="237" t="s">
        <v>365</v>
      </c>
      <c r="B1871" s="238">
        <v>92</v>
      </c>
      <c r="D1871" s="197">
        <f t="shared" si="37"/>
        <v>0</v>
      </c>
    </row>
    <row r="1872" spans="1:4" hidden="1" outlineLevel="1">
      <c r="A1872" s="215" t="s">
        <v>1766</v>
      </c>
      <c r="B1872" s="216">
        <v>5</v>
      </c>
      <c r="C1872" s="197">
        <v>28.72</v>
      </c>
      <c r="D1872" s="197">
        <f t="shared" si="37"/>
        <v>143.6</v>
      </c>
    </row>
    <row r="1873" spans="1:4" hidden="1" outlineLevel="1">
      <c r="A1873" s="215" t="s">
        <v>1427</v>
      </c>
      <c r="B1873" s="216">
        <v>30</v>
      </c>
      <c r="C1873" s="197">
        <v>35.21</v>
      </c>
      <c r="D1873" s="197">
        <f t="shared" si="37"/>
        <v>1056.3</v>
      </c>
    </row>
    <row r="1874" spans="1:4" hidden="1" outlineLevel="1">
      <c r="A1874" s="215" t="s">
        <v>1428</v>
      </c>
      <c r="B1874" s="216">
        <v>25</v>
      </c>
      <c r="C1874" s="197">
        <v>34.299999999999997</v>
      </c>
      <c r="D1874" s="197">
        <f t="shared" si="37"/>
        <v>857.49999999999989</v>
      </c>
    </row>
    <row r="1875" spans="1:4" hidden="1" outlineLevel="1">
      <c r="A1875" s="215" t="s">
        <v>1429</v>
      </c>
      <c r="B1875" s="216">
        <v>2</v>
      </c>
      <c r="C1875" s="197">
        <v>17.27</v>
      </c>
      <c r="D1875" s="197">
        <f t="shared" si="37"/>
        <v>34.54</v>
      </c>
    </row>
    <row r="1876" spans="1:4" hidden="1" outlineLevel="1">
      <c r="A1876" s="215" t="s">
        <v>1430</v>
      </c>
      <c r="B1876" s="216">
        <v>30</v>
      </c>
      <c r="C1876" s="197">
        <v>31.09</v>
      </c>
      <c r="D1876" s="197">
        <f t="shared" si="37"/>
        <v>932.7</v>
      </c>
    </row>
    <row r="1877" spans="1:4" hidden="1" outlineLevel="1">
      <c r="A1877" s="237" t="s">
        <v>1434</v>
      </c>
      <c r="B1877" s="238">
        <v>42</v>
      </c>
      <c r="D1877" s="197">
        <f t="shared" si="37"/>
        <v>0</v>
      </c>
    </row>
    <row r="1878" spans="1:4" hidden="1" outlineLevel="1">
      <c r="A1878" s="215" t="s">
        <v>1435</v>
      </c>
      <c r="B1878" s="216">
        <v>4</v>
      </c>
      <c r="C1878" s="197">
        <v>1200.3399999999999</v>
      </c>
      <c r="D1878" s="197">
        <f t="shared" si="37"/>
        <v>4801.3599999999997</v>
      </c>
    </row>
    <row r="1879" spans="1:4" hidden="1" outlineLevel="1">
      <c r="A1879" s="215" t="s">
        <v>1436</v>
      </c>
      <c r="B1879" s="216">
        <v>38</v>
      </c>
      <c r="C1879" s="197">
        <v>344.35</v>
      </c>
      <c r="D1879" s="197">
        <f t="shared" si="37"/>
        <v>13085.300000000001</v>
      </c>
    </row>
    <row r="1880" spans="1:4" hidden="1" outlineLevel="1">
      <c r="A1880" s="237" t="s">
        <v>1437</v>
      </c>
      <c r="B1880" s="238">
        <v>182.1</v>
      </c>
      <c r="C1880" s="197">
        <v>202.27</v>
      </c>
      <c r="D1880" s="197">
        <f t="shared" si="37"/>
        <v>36833.366999999998</v>
      </c>
    </row>
    <row r="1881" spans="1:4" hidden="1" outlineLevel="1">
      <c r="A1881" s="237" t="s">
        <v>906</v>
      </c>
      <c r="B1881" s="238">
        <v>210.9</v>
      </c>
      <c r="C1881" s="197">
        <v>256.89999999999998</v>
      </c>
      <c r="D1881" s="197">
        <f t="shared" si="37"/>
        <v>54180.21</v>
      </c>
    </row>
    <row r="1882" spans="1:4" hidden="1" outlineLevel="1">
      <c r="A1882" s="237" t="s">
        <v>1438</v>
      </c>
      <c r="B1882" s="238">
        <v>716.3</v>
      </c>
      <c r="C1882" s="197">
        <v>105.64</v>
      </c>
      <c r="D1882" s="197">
        <f t="shared" si="37"/>
        <v>75669.932000000001</v>
      </c>
    </row>
    <row r="1883" spans="1:4" hidden="1" outlineLevel="1">
      <c r="A1883" s="237" t="s">
        <v>907</v>
      </c>
      <c r="B1883" s="238">
        <v>176</v>
      </c>
      <c r="D1883" s="197">
        <f t="shared" si="37"/>
        <v>0</v>
      </c>
    </row>
    <row r="1884" spans="1:4" hidden="1" outlineLevel="1">
      <c r="A1884" s="215" t="s">
        <v>261</v>
      </c>
      <c r="B1884" s="216">
        <v>176</v>
      </c>
      <c r="C1884" s="197">
        <v>170.27</v>
      </c>
      <c r="D1884" s="197">
        <f t="shared" si="37"/>
        <v>29967.52</v>
      </c>
    </row>
    <row r="1885" spans="1:4" hidden="1" outlineLevel="1">
      <c r="A1885" s="237" t="s">
        <v>908</v>
      </c>
      <c r="B1885" s="269">
        <v>1372.55</v>
      </c>
      <c r="D1885" s="197">
        <f t="shared" si="37"/>
        <v>0</v>
      </c>
    </row>
    <row r="1886" spans="1:4" hidden="1" outlineLevel="1">
      <c r="A1886" s="215" t="s">
        <v>1440</v>
      </c>
      <c r="B1886" s="216">
        <v>29</v>
      </c>
      <c r="C1886" s="197">
        <v>75.62</v>
      </c>
      <c r="D1886" s="197">
        <f t="shared" si="37"/>
        <v>2192.98</v>
      </c>
    </row>
    <row r="1887" spans="1:4" hidden="1" outlineLevel="1">
      <c r="A1887" s="215" t="s">
        <v>1441</v>
      </c>
      <c r="B1887" s="216">
        <v>71.2</v>
      </c>
      <c r="C1887" s="197">
        <v>95.91</v>
      </c>
      <c r="D1887" s="197">
        <f t="shared" si="37"/>
        <v>6828.7920000000004</v>
      </c>
    </row>
    <row r="1888" spans="1:4" hidden="1" outlineLevel="1">
      <c r="A1888" s="215" t="s">
        <v>1442</v>
      </c>
      <c r="B1888" s="216">
        <v>32</v>
      </c>
      <c r="C1888" s="197">
        <v>95.91</v>
      </c>
      <c r="D1888" s="197">
        <f t="shared" si="37"/>
        <v>3069.12</v>
      </c>
    </row>
    <row r="1889" spans="1:5" hidden="1" outlineLevel="1">
      <c r="A1889" s="215" t="s">
        <v>1443</v>
      </c>
      <c r="B1889" s="216">
        <v>13</v>
      </c>
      <c r="C1889" s="197">
        <v>95.91</v>
      </c>
      <c r="D1889" s="197">
        <f t="shared" si="37"/>
        <v>1246.83</v>
      </c>
    </row>
    <row r="1890" spans="1:5" hidden="1" outlineLevel="1">
      <c r="A1890" s="215" t="s">
        <v>1444</v>
      </c>
      <c r="B1890" s="216">
        <v>5</v>
      </c>
      <c r="C1890" s="197">
        <v>95.91</v>
      </c>
      <c r="D1890" s="197">
        <f t="shared" si="37"/>
        <v>479.54999999999995</v>
      </c>
    </row>
    <row r="1891" spans="1:5" hidden="1" outlineLevel="1">
      <c r="A1891" s="215" t="s">
        <v>1445</v>
      </c>
      <c r="B1891" s="216">
        <v>42.95</v>
      </c>
      <c r="C1891" s="197">
        <v>75.62</v>
      </c>
      <c r="D1891" s="197">
        <f t="shared" si="37"/>
        <v>3247.8790000000004</v>
      </c>
    </row>
    <row r="1892" spans="1:5" hidden="1" outlineLevel="1">
      <c r="A1892" s="215" t="s">
        <v>1446</v>
      </c>
      <c r="B1892" s="216">
        <v>17.600000000000001</v>
      </c>
      <c r="C1892" s="197">
        <v>75.62</v>
      </c>
      <c r="D1892" s="197">
        <f t="shared" si="37"/>
        <v>1330.9120000000003</v>
      </c>
    </row>
    <row r="1893" spans="1:5" hidden="1" outlineLevel="1">
      <c r="A1893" s="215" t="s">
        <v>1447</v>
      </c>
      <c r="B1893" s="216">
        <v>27</v>
      </c>
      <c r="C1893" s="197">
        <v>95.91</v>
      </c>
      <c r="D1893" s="197">
        <f t="shared" si="37"/>
        <v>2589.5699999999997</v>
      </c>
    </row>
    <row r="1894" spans="1:5" hidden="1" outlineLevel="1">
      <c r="A1894" s="215" t="s">
        <v>1448</v>
      </c>
      <c r="B1894" s="216">
        <v>255</v>
      </c>
      <c r="C1894" s="197">
        <v>95.91</v>
      </c>
      <c r="D1894" s="197">
        <f t="shared" si="37"/>
        <v>24457.05</v>
      </c>
    </row>
    <row r="1895" spans="1:5" hidden="1" outlineLevel="1">
      <c r="A1895" s="215" t="s">
        <v>1449</v>
      </c>
      <c r="B1895" s="216">
        <v>53.2</v>
      </c>
      <c r="C1895" s="197">
        <v>95.91</v>
      </c>
      <c r="D1895" s="197">
        <f t="shared" si="37"/>
        <v>5102.4120000000003</v>
      </c>
    </row>
    <row r="1896" spans="1:5" hidden="1" outlineLevel="1">
      <c r="A1896" s="215" t="s">
        <v>1450</v>
      </c>
      <c r="B1896" s="216">
        <v>21</v>
      </c>
      <c r="C1896" s="197">
        <v>110.41</v>
      </c>
      <c r="D1896" s="197">
        <f t="shared" si="37"/>
        <v>2318.61</v>
      </c>
    </row>
    <row r="1897" spans="1:5" hidden="1" outlineLevel="1">
      <c r="A1897" s="215" t="s">
        <v>1451</v>
      </c>
      <c r="B1897" s="216">
        <v>24</v>
      </c>
      <c r="C1897" s="197">
        <v>110.41</v>
      </c>
      <c r="D1897" s="197">
        <f t="shared" si="37"/>
        <v>2649.84</v>
      </c>
    </row>
    <row r="1898" spans="1:5" hidden="1" outlineLevel="1">
      <c r="A1898" s="215" t="s">
        <v>1452</v>
      </c>
      <c r="B1898" s="216">
        <v>9.5</v>
      </c>
      <c r="C1898" s="197">
        <v>110.41</v>
      </c>
      <c r="D1898" s="197">
        <f t="shared" si="37"/>
        <v>1048.895</v>
      </c>
    </row>
    <row r="1899" spans="1:5" hidden="1" outlineLevel="1">
      <c r="A1899" s="215" t="s">
        <v>1453</v>
      </c>
      <c r="B1899" s="216">
        <v>10</v>
      </c>
      <c r="C1899" s="227">
        <v>123.61</v>
      </c>
      <c r="D1899" s="197">
        <f t="shared" si="37"/>
        <v>1236.0999999999999</v>
      </c>
      <c r="E1899" s="207"/>
    </row>
    <row r="1900" spans="1:5" hidden="1" outlineLevel="1">
      <c r="A1900" s="215" t="s">
        <v>1454</v>
      </c>
      <c r="B1900" s="216">
        <v>14</v>
      </c>
      <c r="C1900" s="227">
        <v>123.61</v>
      </c>
      <c r="D1900" s="197">
        <f t="shared" si="37"/>
        <v>1730.54</v>
      </c>
    </row>
    <row r="1901" spans="1:5" hidden="1" outlineLevel="1">
      <c r="A1901" s="215" t="s">
        <v>1153</v>
      </c>
      <c r="B1901" s="216">
        <v>19</v>
      </c>
      <c r="C1901" s="227">
        <v>123.61</v>
      </c>
      <c r="D1901" s="197">
        <f t="shared" si="37"/>
        <v>2348.59</v>
      </c>
    </row>
    <row r="1902" spans="1:5" hidden="1" outlineLevel="1">
      <c r="A1902" s="215" t="s">
        <v>1154</v>
      </c>
      <c r="B1902" s="216">
        <v>14</v>
      </c>
      <c r="C1902" s="227">
        <v>123.61</v>
      </c>
      <c r="D1902" s="197">
        <f t="shared" si="37"/>
        <v>1730.54</v>
      </c>
    </row>
    <row r="1903" spans="1:5" hidden="1" outlineLevel="1">
      <c r="A1903" s="215" t="s">
        <v>1455</v>
      </c>
      <c r="B1903" s="216">
        <v>18</v>
      </c>
      <c r="C1903" s="227">
        <v>123.61</v>
      </c>
      <c r="D1903" s="197">
        <f t="shared" si="37"/>
        <v>2224.98</v>
      </c>
    </row>
    <row r="1904" spans="1:5" hidden="1" outlineLevel="1">
      <c r="A1904" s="215" t="s">
        <v>1456</v>
      </c>
      <c r="B1904" s="216">
        <v>236.5</v>
      </c>
      <c r="C1904" s="197">
        <v>154.5</v>
      </c>
      <c r="D1904" s="197">
        <f t="shared" si="37"/>
        <v>36539.25</v>
      </c>
    </row>
    <row r="1905" spans="1:4" hidden="1" outlineLevel="1">
      <c r="A1905" s="215" t="s">
        <v>1457</v>
      </c>
      <c r="B1905" s="216">
        <v>220.7</v>
      </c>
      <c r="C1905" s="197">
        <v>154.5</v>
      </c>
      <c r="D1905" s="197">
        <f t="shared" si="37"/>
        <v>34098.15</v>
      </c>
    </row>
    <row r="1906" spans="1:4" hidden="1" outlineLevel="1">
      <c r="A1906" s="215" t="s">
        <v>1458</v>
      </c>
      <c r="B1906" s="216">
        <v>239.9</v>
      </c>
      <c r="C1906" s="197">
        <v>154.5</v>
      </c>
      <c r="D1906" s="197">
        <f t="shared" si="37"/>
        <v>37064.550000000003</v>
      </c>
    </row>
    <row r="1907" spans="1:4" hidden="1" outlineLevel="1">
      <c r="A1907" s="350" t="s">
        <v>1459</v>
      </c>
      <c r="B1907" s="351">
        <v>12.5</v>
      </c>
      <c r="C1907" s="197">
        <v>331.83</v>
      </c>
      <c r="D1907" s="197">
        <f t="shared" si="37"/>
        <v>4147.875</v>
      </c>
    </row>
    <row r="1908" spans="1:4" hidden="1" outlineLevel="1">
      <c r="A1908" s="350" t="s">
        <v>1460</v>
      </c>
      <c r="B1908" s="352">
        <v>1385.4</v>
      </c>
      <c r="D1908" s="197">
        <f t="shared" si="37"/>
        <v>0</v>
      </c>
    </row>
    <row r="1909" spans="1:4" hidden="1" outlineLevel="1">
      <c r="A1909" s="353" t="s">
        <v>1461</v>
      </c>
      <c r="B1909" s="354">
        <v>56.2</v>
      </c>
      <c r="C1909" s="197">
        <v>186.16</v>
      </c>
      <c r="D1909" s="197">
        <f t="shared" si="37"/>
        <v>10462.192000000001</v>
      </c>
    </row>
    <row r="1910" spans="1:4" hidden="1" outlineLevel="1">
      <c r="A1910" s="353" t="s">
        <v>1462</v>
      </c>
      <c r="B1910" s="354">
        <v>8.5</v>
      </c>
      <c r="C1910" s="197">
        <v>101.31</v>
      </c>
      <c r="D1910" s="197">
        <f t="shared" si="37"/>
        <v>861.13499999999999</v>
      </c>
    </row>
    <row r="1911" spans="1:4" hidden="1" outlineLevel="1">
      <c r="A1911" s="353" t="s">
        <v>1463</v>
      </c>
      <c r="B1911" s="354">
        <v>27</v>
      </c>
      <c r="C1911" s="197">
        <v>101.31</v>
      </c>
      <c r="D1911" s="197">
        <f t="shared" si="37"/>
        <v>2735.37</v>
      </c>
    </row>
    <row r="1912" spans="1:4" hidden="1" outlineLevel="1">
      <c r="A1912" s="353" t="s">
        <v>1223</v>
      </c>
      <c r="B1912" s="354">
        <v>13.7</v>
      </c>
      <c r="C1912" s="197">
        <v>101.31</v>
      </c>
      <c r="D1912" s="197">
        <f t="shared" si="37"/>
        <v>1387.9469999999999</v>
      </c>
    </row>
    <row r="1913" spans="1:4" hidden="1" outlineLevel="1">
      <c r="A1913" s="353" t="s">
        <v>1464</v>
      </c>
      <c r="B1913" s="354">
        <v>252.4</v>
      </c>
      <c r="C1913" s="197">
        <v>101.31</v>
      </c>
      <c r="D1913" s="197">
        <f t="shared" si="37"/>
        <v>25570.644</v>
      </c>
    </row>
    <row r="1914" spans="1:4" hidden="1" outlineLevel="1">
      <c r="A1914" s="353" t="s">
        <v>1465</v>
      </c>
      <c r="B1914" s="354">
        <v>436</v>
      </c>
      <c r="C1914" s="197">
        <v>186.16</v>
      </c>
      <c r="D1914" s="197">
        <f t="shared" si="37"/>
        <v>81165.759999999995</v>
      </c>
    </row>
    <row r="1915" spans="1:4" hidden="1" outlineLevel="1">
      <c r="A1915" s="353" t="s">
        <v>1466</v>
      </c>
      <c r="B1915" s="354">
        <v>591.6</v>
      </c>
      <c r="C1915" s="197">
        <v>101.31</v>
      </c>
      <c r="D1915" s="197">
        <f t="shared" si="37"/>
        <v>59934.996000000006</v>
      </c>
    </row>
    <row r="1916" spans="1:4" hidden="1" outlineLevel="1">
      <c r="A1916" s="350" t="s">
        <v>1467</v>
      </c>
      <c r="B1916" s="351">
        <v>28.4</v>
      </c>
      <c r="C1916" s="197">
        <v>162.13</v>
      </c>
      <c r="D1916" s="197">
        <f t="shared" si="37"/>
        <v>4604.4919999999993</v>
      </c>
    </row>
    <row r="1917" spans="1:4" hidden="1" outlineLevel="1">
      <c r="A1917" s="350" t="s">
        <v>1468</v>
      </c>
      <c r="B1917" s="351">
        <v>41.3</v>
      </c>
      <c r="D1917" s="197">
        <f t="shared" si="37"/>
        <v>0</v>
      </c>
    </row>
    <row r="1918" spans="1:4" hidden="1" outlineLevel="1">
      <c r="A1918" s="353" t="s">
        <v>1090</v>
      </c>
      <c r="B1918" s="354">
        <v>5.5</v>
      </c>
      <c r="C1918" s="197">
        <v>234.13</v>
      </c>
      <c r="D1918" s="197">
        <f t="shared" si="37"/>
        <v>1287.7149999999999</v>
      </c>
    </row>
    <row r="1919" spans="1:4" hidden="1" outlineLevel="1">
      <c r="A1919" s="353" t="s">
        <v>1094</v>
      </c>
      <c r="B1919" s="354">
        <v>35.799999999999997</v>
      </c>
      <c r="C1919" s="197">
        <v>196.65</v>
      </c>
      <c r="D1919" s="197">
        <f t="shared" si="37"/>
        <v>7040.07</v>
      </c>
    </row>
    <row r="1920" spans="1:4" hidden="1" outlineLevel="1">
      <c r="A1920" s="350" t="s">
        <v>1469</v>
      </c>
      <c r="B1920" s="351">
        <v>174.8</v>
      </c>
      <c r="C1920" s="197">
        <v>265.29000000000002</v>
      </c>
      <c r="D1920" s="197">
        <f t="shared" si="37"/>
        <v>46372.69200000001</v>
      </c>
    </row>
    <row r="1921" spans="1:4" hidden="1" outlineLevel="1">
      <c r="A1921" s="350" t="s">
        <v>914</v>
      </c>
      <c r="B1921" s="351">
        <v>852.5</v>
      </c>
      <c r="C1921" s="197">
        <v>87.7</v>
      </c>
      <c r="D1921" s="197">
        <f t="shared" si="37"/>
        <v>74764.25</v>
      </c>
    </row>
    <row r="1922" spans="1:4" hidden="1" outlineLevel="1">
      <c r="A1922" s="350" t="s">
        <v>1767</v>
      </c>
      <c r="B1922" s="351">
        <v>26.3</v>
      </c>
      <c r="C1922" s="197">
        <v>172.47</v>
      </c>
      <c r="D1922" s="197">
        <f t="shared" si="37"/>
        <v>4535.9610000000002</v>
      </c>
    </row>
    <row r="1923" spans="1:4" hidden="1" outlineLevel="1">
      <c r="A1923" s="237" t="s">
        <v>1472</v>
      </c>
      <c r="B1923" s="238">
        <v>11</v>
      </c>
      <c r="C1923" s="197">
        <v>503.87</v>
      </c>
      <c r="D1923" s="197">
        <f t="shared" si="37"/>
        <v>5542.57</v>
      </c>
    </row>
    <row r="1924" spans="1:4" hidden="1" outlineLevel="1">
      <c r="A1924" s="237" t="s">
        <v>1473</v>
      </c>
      <c r="B1924" s="238">
        <v>2</v>
      </c>
      <c r="C1924" s="197">
        <v>5900</v>
      </c>
      <c r="D1924" s="197">
        <f t="shared" si="37"/>
        <v>11800</v>
      </c>
    </row>
    <row r="1925" spans="1:4" hidden="1" outlineLevel="1">
      <c r="A1925" s="237" t="s">
        <v>915</v>
      </c>
      <c r="B1925" s="269"/>
      <c r="D1925" s="197">
        <f t="shared" si="37"/>
        <v>0</v>
      </c>
    </row>
    <row r="1926" spans="1:4" hidden="1" outlineLevel="1">
      <c r="A1926" s="215" t="s">
        <v>916</v>
      </c>
      <c r="B1926" s="216">
        <v>290</v>
      </c>
      <c r="C1926" s="197">
        <v>8.2899999999999991</v>
      </c>
      <c r="D1926" s="197">
        <f t="shared" ref="D1926:D1946" si="38">B1926*C1926</f>
        <v>2404.1</v>
      </c>
    </row>
    <row r="1927" spans="1:4" hidden="1" outlineLevel="1">
      <c r="A1927" s="215" t="s">
        <v>1474</v>
      </c>
      <c r="B1927" s="216">
        <v>690</v>
      </c>
      <c r="C1927" s="225">
        <v>8.15</v>
      </c>
      <c r="D1927" s="197">
        <f t="shared" si="38"/>
        <v>5623.5</v>
      </c>
    </row>
    <row r="1928" spans="1:4" hidden="1" outlineLevel="1">
      <c r="A1928" s="215" t="s">
        <v>1475</v>
      </c>
      <c r="B1928" s="216">
        <v>270</v>
      </c>
      <c r="C1928" s="197">
        <v>8.9499999999999993</v>
      </c>
      <c r="D1928" s="197">
        <f t="shared" si="38"/>
        <v>2416.5</v>
      </c>
    </row>
    <row r="1929" spans="1:4" hidden="1" outlineLevel="1">
      <c r="A1929" s="215" t="s">
        <v>1477</v>
      </c>
      <c r="B1929" s="218">
        <v>2052</v>
      </c>
      <c r="C1929" s="225">
        <v>12.45</v>
      </c>
      <c r="D1929" s="197">
        <f t="shared" si="38"/>
        <v>25547.399999999998</v>
      </c>
    </row>
    <row r="1930" spans="1:4" hidden="1" outlineLevel="1">
      <c r="A1930" s="215" t="s">
        <v>1478</v>
      </c>
      <c r="B1930" s="216">
        <v>830</v>
      </c>
      <c r="C1930" s="197">
        <v>12.12</v>
      </c>
      <c r="D1930" s="197">
        <f t="shared" si="38"/>
        <v>10059.599999999999</v>
      </c>
    </row>
    <row r="1931" spans="1:4" hidden="1" outlineLevel="1">
      <c r="A1931" s="215" t="s">
        <v>917</v>
      </c>
      <c r="B1931" s="218">
        <v>1540</v>
      </c>
      <c r="C1931" s="197">
        <v>6.8</v>
      </c>
      <c r="D1931" s="197">
        <f t="shared" si="38"/>
        <v>10472</v>
      </c>
    </row>
    <row r="1932" spans="1:4" hidden="1" outlineLevel="1">
      <c r="A1932" s="215" t="s">
        <v>1480</v>
      </c>
      <c r="B1932" s="218">
        <v>1100</v>
      </c>
      <c r="C1932" s="197">
        <v>6.8</v>
      </c>
      <c r="D1932" s="197">
        <f t="shared" si="38"/>
        <v>7480</v>
      </c>
    </row>
    <row r="1933" spans="1:4" hidden="1" outlineLevel="1">
      <c r="A1933" s="215" t="s">
        <v>1481</v>
      </c>
      <c r="B1933" s="216">
        <v>880</v>
      </c>
      <c r="C1933" s="225">
        <v>16.04</v>
      </c>
      <c r="D1933" s="197">
        <f t="shared" si="38"/>
        <v>14115.199999999999</v>
      </c>
    </row>
    <row r="1934" spans="1:4" hidden="1" outlineLevel="1">
      <c r="A1934" s="237" t="s">
        <v>296</v>
      </c>
      <c r="B1934" s="238">
        <v>6</v>
      </c>
      <c r="C1934" s="197">
        <v>105.82</v>
      </c>
      <c r="D1934" s="197">
        <f t="shared" si="38"/>
        <v>634.91999999999996</v>
      </c>
    </row>
    <row r="1935" spans="1:4" hidden="1" outlineLevel="1">
      <c r="A1935" s="237" t="s">
        <v>793</v>
      </c>
      <c r="B1935" s="238">
        <v>455</v>
      </c>
      <c r="D1935" s="197">
        <f t="shared" si="38"/>
        <v>0</v>
      </c>
    </row>
    <row r="1936" spans="1:4" hidden="1" outlineLevel="1">
      <c r="A1936" s="215" t="s">
        <v>794</v>
      </c>
      <c r="B1936" s="216">
        <v>455</v>
      </c>
      <c r="C1936" s="197">
        <v>2.85</v>
      </c>
      <c r="D1936" s="197">
        <f t="shared" si="38"/>
        <v>1296.75</v>
      </c>
    </row>
    <row r="1937" spans="1:5" hidden="1" outlineLevel="1">
      <c r="A1937" s="237" t="s">
        <v>919</v>
      </c>
      <c r="B1937" s="269"/>
      <c r="D1937" s="197">
        <f t="shared" si="38"/>
        <v>0</v>
      </c>
    </row>
    <row r="1938" spans="1:5" hidden="1" outlineLevel="1">
      <c r="A1938" s="215" t="s">
        <v>922</v>
      </c>
      <c r="B1938" s="216">
        <v>665</v>
      </c>
      <c r="C1938" s="225">
        <v>228.74</v>
      </c>
      <c r="D1938" s="197">
        <f t="shared" si="38"/>
        <v>152112.1</v>
      </c>
      <c r="E1938" s="270"/>
    </row>
    <row r="1939" spans="1:5" hidden="1" outlineLevel="1">
      <c r="A1939" s="215" t="s">
        <v>923</v>
      </c>
      <c r="B1939" s="216">
        <v>80.8</v>
      </c>
      <c r="C1939" s="197">
        <v>227.58</v>
      </c>
      <c r="D1939" s="197">
        <f t="shared" si="38"/>
        <v>18388.464</v>
      </c>
    </row>
    <row r="1940" spans="1:5" hidden="1" outlineLevel="1">
      <c r="A1940" s="215" t="s">
        <v>925</v>
      </c>
      <c r="B1940" s="216">
        <v>46.3</v>
      </c>
      <c r="C1940" s="197">
        <v>227.58</v>
      </c>
      <c r="D1940" s="197">
        <f t="shared" si="38"/>
        <v>10536.954</v>
      </c>
    </row>
    <row r="1941" spans="1:5" hidden="1" outlineLevel="1">
      <c r="A1941" s="215" t="s">
        <v>926</v>
      </c>
      <c r="B1941" s="216">
        <v>60</v>
      </c>
      <c r="C1941" s="197">
        <v>227.58</v>
      </c>
      <c r="D1941" s="197">
        <f t="shared" si="38"/>
        <v>13654.800000000001</v>
      </c>
    </row>
    <row r="1942" spans="1:5" hidden="1" outlineLevel="1">
      <c r="A1942" s="237" t="s">
        <v>927</v>
      </c>
      <c r="B1942" s="238">
        <v>251</v>
      </c>
      <c r="D1942" s="197">
        <f t="shared" si="38"/>
        <v>0</v>
      </c>
    </row>
    <row r="1943" spans="1:5" hidden="1" outlineLevel="1">
      <c r="A1943" s="215" t="s">
        <v>928</v>
      </c>
      <c r="B1943" s="216">
        <v>116.2</v>
      </c>
      <c r="C1943" s="197">
        <v>220.05</v>
      </c>
      <c r="D1943" s="197">
        <f t="shared" si="38"/>
        <v>25569.81</v>
      </c>
    </row>
    <row r="1944" spans="1:5" hidden="1" outlineLevel="1">
      <c r="A1944" s="215" t="s">
        <v>929</v>
      </c>
      <c r="B1944" s="216">
        <v>35.799999999999997</v>
      </c>
      <c r="C1944" s="197">
        <v>187.53</v>
      </c>
      <c r="D1944" s="197">
        <f t="shared" si="38"/>
        <v>6713.5739999999996</v>
      </c>
    </row>
    <row r="1945" spans="1:5" hidden="1" outlineLevel="1">
      <c r="A1945" s="215" t="s">
        <v>930</v>
      </c>
      <c r="B1945" s="216">
        <v>64.8</v>
      </c>
      <c r="C1945" s="197">
        <v>214.56</v>
      </c>
      <c r="D1945" s="197">
        <f t="shared" si="38"/>
        <v>13903.487999999999</v>
      </c>
    </row>
    <row r="1946" spans="1:5" hidden="1" outlineLevel="1">
      <c r="A1946" s="215" t="s">
        <v>931</v>
      </c>
      <c r="B1946" s="216">
        <v>34.200000000000003</v>
      </c>
      <c r="C1946" s="197">
        <v>187.53</v>
      </c>
      <c r="D1946" s="197">
        <f t="shared" si="38"/>
        <v>6413.5260000000007</v>
      </c>
    </row>
    <row r="1947" spans="1:5" hidden="1" outlineLevel="1">
      <c r="A1947" s="237" t="s">
        <v>1484</v>
      </c>
      <c r="B1947" s="238">
        <v>5</v>
      </c>
      <c r="C1947" s="197">
        <v>1125.78</v>
      </c>
      <c r="D1947" s="197">
        <f>B1947*'январь 2018'!C1895</f>
        <v>5628.9</v>
      </c>
    </row>
    <row r="1948" spans="1:5" hidden="1" outlineLevel="1">
      <c r="A1948" s="237" t="s">
        <v>1486</v>
      </c>
      <c r="B1948" s="238">
        <v>2</v>
      </c>
      <c r="C1948" s="197">
        <v>8638.31</v>
      </c>
      <c r="D1948" s="197">
        <f t="shared" ref="D1948:D2011" si="39">B1948*C1948</f>
        <v>17276.62</v>
      </c>
    </row>
    <row r="1949" spans="1:5" hidden="1" outlineLevel="1">
      <c r="A1949" s="237" t="s">
        <v>1487</v>
      </c>
      <c r="B1949" s="238">
        <v>92</v>
      </c>
      <c r="D1949" s="197">
        <f t="shared" si="39"/>
        <v>0</v>
      </c>
    </row>
    <row r="1950" spans="1:5" hidden="1" outlineLevel="1">
      <c r="A1950" s="215"/>
      <c r="B1950" s="216">
        <v>30</v>
      </c>
      <c r="C1950" s="197">
        <v>274.39999999999998</v>
      </c>
      <c r="D1950" s="197">
        <f t="shared" si="39"/>
        <v>8232</v>
      </c>
    </row>
    <row r="1951" spans="1:5" hidden="1" outlineLevel="1">
      <c r="A1951" s="215" t="s">
        <v>1488</v>
      </c>
      <c r="B1951" s="216">
        <v>38</v>
      </c>
      <c r="C1951" s="197">
        <v>261.8</v>
      </c>
      <c r="D1951" s="197">
        <f t="shared" si="39"/>
        <v>9948.4</v>
      </c>
    </row>
    <row r="1952" spans="1:5" hidden="1" outlineLevel="1">
      <c r="A1952" s="215" t="s">
        <v>1489</v>
      </c>
      <c r="B1952" s="216">
        <v>24</v>
      </c>
      <c r="C1952" s="197">
        <v>230.8</v>
      </c>
      <c r="D1952" s="197">
        <f t="shared" si="39"/>
        <v>5539.2000000000007</v>
      </c>
    </row>
    <row r="1953" spans="1:4" hidden="1" outlineLevel="1">
      <c r="A1953" s="237" t="s">
        <v>798</v>
      </c>
      <c r="B1953" s="269">
        <v>20686.705000000002</v>
      </c>
      <c r="D1953" s="197">
        <f t="shared" si="39"/>
        <v>0</v>
      </c>
    </row>
    <row r="1954" spans="1:4" hidden="1" outlineLevel="1">
      <c r="A1954" s="215" t="s">
        <v>935</v>
      </c>
      <c r="B1954" s="218">
        <v>11310.7</v>
      </c>
      <c r="C1954" s="197">
        <v>1.06</v>
      </c>
      <c r="D1954" s="197">
        <f t="shared" si="39"/>
        <v>11989.342000000001</v>
      </c>
    </row>
    <row r="1955" spans="1:4" hidden="1" outlineLevel="1">
      <c r="A1955" s="215" t="s">
        <v>799</v>
      </c>
      <c r="B1955" s="216">
        <v>300</v>
      </c>
      <c r="C1955" s="197">
        <v>1.06</v>
      </c>
      <c r="D1955" s="197">
        <f t="shared" si="39"/>
        <v>318</v>
      </c>
    </row>
    <row r="1956" spans="1:4" hidden="1" outlineLevel="1">
      <c r="A1956" s="215" t="s">
        <v>800</v>
      </c>
      <c r="B1956" s="218">
        <v>4209.0050000000001</v>
      </c>
      <c r="C1956" s="197">
        <v>1.53</v>
      </c>
      <c r="D1956" s="197">
        <f t="shared" si="39"/>
        <v>6439.77765</v>
      </c>
    </row>
    <row r="1957" spans="1:4" hidden="1" outlineLevel="1">
      <c r="A1957" s="215" t="s">
        <v>945</v>
      </c>
      <c r="B1957" s="218">
        <v>1100</v>
      </c>
      <c r="C1957" s="197">
        <v>2.76</v>
      </c>
      <c r="D1957" s="197">
        <f t="shared" si="39"/>
        <v>3035.9999999999995</v>
      </c>
    </row>
    <row r="1958" spans="1:4" hidden="1" outlineLevel="1">
      <c r="A1958" s="215" t="s">
        <v>801</v>
      </c>
      <c r="B1958" s="218">
        <v>3767</v>
      </c>
      <c r="C1958" s="197">
        <v>2.74</v>
      </c>
      <c r="D1958" s="197">
        <f t="shared" si="39"/>
        <v>10321.58</v>
      </c>
    </row>
    <row r="1959" spans="1:4" hidden="1" outlineLevel="1">
      <c r="A1959" s="237" t="s">
        <v>947</v>
      </c>
      <c r="B1959" s="238">
        <v>1</v>
      </c>
      <c r="C1959" s="225">
        <v>153</v>
      </c>
      <c r="D1959" s="197">
        <f t="shared" si="39"/>
        <v>153</v>
      </c>
    </row>
    <row r="1960" spans="1:4" hidden="1" outlineLevel="1">
      <c r="A1960" s="237" t="s">
        <v>948</v>
      </c>
      <c r="B1960" s="269">
        <v>3014.6</v>
      </c>
      <c r="D1960" s="197">
        <f t="shared" si="39"/>
        <v>0</v>
      </c>
    </row>
    <row r="1961" spans="1:4" hidden="1" outlineLevel="1">
      <c r="A1961" s="215" t="s">
        <v>953</v>
      </c>
      <c r="B1961" s="216">
        <v>300</v>
      </c>
      <c r="C1961" s="197">
        <v>7.32</v>
      </c>
      <c r="D1961" s="197">
        <f t="shared" si="39"/>
        <v>2196</v>
      </c>
    </row>
    <row r="1962" spans="1:4" hidden="1" outlineLevel="1">
      <c r="A1962" s="215" t="s">
        <v>954</v>
      </c>
      <c r="B1962" s="218">
        <v>1908</v>
      </c>
      <c r="C1962" s="197">
        <v>5.88</v>
      </c>
      <c r="D1962" s="197">
        <f t="shared" si="39"/>
        <v>11219.039999999999</v>
      </c>
    </row>
    <row r="1963" spans="1:4" hidden="1" outlineLevel="1">
      <c r="A1963" s="215" t="s">
        <v>957</v>
      </c>
      <c r="B1963" s="216">
        <v>205.4</v>
      </c>
      <c r="C1963" s="197">
        <v>9.11</v>
      </c>
      <c r="D1963" s="197">
        <f t="shared" si="39"/>
        <v>1871.194</v>
      </c>
    </row>
    <row r="1964" spans="1:4" hidden="1" outlineLevel="1">
      <c r="A1964" s="215" t="s">
        <v>959</v>
      </c>
      <c r="B1964" s="216">
        <v>601.20000000000005</v>
      </c>
      <c r="C1964" s="197">
        <v>5</v>
      </c>
      <c r="D1964" s="197">
        <f t="shared" si="39"/>
        <v>3006</v>
      </c>
    </row>
    <row r="1965" spans="1:4" hidden="1" outlineLevel="1">
      <c r="A1965" s="237" t="s">
        <v>802</v>
      </c>
      <c r="B1965" s="269">
        <v>31800</v>
      </c>
      <c r="D1965" s="197">
        <f t="shared" si="39"/>
        <v>0</v>
      </c>
    </row>
    <row r="1966" spans="1:4" hidden="1" outlineLevel="1">
      <c r="A1966" s="215" t="s">
        <v>961</v>
      </c>
      <c r="B1966" s="218">
        <v>5900</v>
      </c>
      <c r="C1966" s="197">
        <v>0.56999999999999995</v>
      </c>
      <c r="D1966" s="197">
        <f t="shared" si="39"/>
        <v>3362.9999999999995</v>
      </c>
    </row>
    <row r="1967" spans="1:4" hidden="1" outlineLevel="1">
      <c r="A1967" s="215" t="s">
        <v>803</v>
      </c>
      <c r="B1967" s="216">
        <v>924</v>
      </c>
      <c r="C1967" s="197">
        <v>0.62</v>
      </c>
      <c r="D1967" s="197">
        <f t="shared" si="39"/>
        <v>572.88</v>
      </c>
    </row>
    <row r="1968" spans="1:4" hidden="1" outlineLevel="1">
      <c r="A1968" s="215" t="s">
        <v>962</v>
      </c>
      <c r="B1968" s="218">
        <v>14990</v>
      </c>
      <c r="C1968" s="197">
        <v>0.63</v>
      </c>
      <c r="D1968" s="197">
        <f t="shared" si="39"/>
        <v>9443.7000000000007</v>
      </c>
    </row>
    <row r="1969" spans="1:4" hidden="1" outlineLevel="1">
      <c r="A1969" s="215" t="s">
        <v>805</v>
      </c>
      <c r="B1969" s="218">
        <v>9986</v>
      </c>
      <c r="C1969" s="197">
        <v>0.79</v>
      </c>
      <c r="D1969" s="197">
        <f t="shared" si="39"/>
        <v>7888.9400000000005</v>
      </c>
    </row>
    <row r="1970" spans="1:4" hidden="1" outlineLevel="1">
      <c r="A1970" s="237" t="s">
        <v>457</v>
      </c>
      <c r="B1970" s="269">
        <v>205</v>
      </c>
      <c r="C1970" s="197">
        <v>105.85</v>
      </c>
      <c r="D1970" s="197">
        <f t="shared" si="39"/>
        <v>21699.25</v>
      </c>
    </row>
    <row r="1971" spans="1:4" hidden="1" outlineLevel="1">
      <c r="A1971" s="237" t="s">
        <v>965</v>
      </c>
      <c r="B1971" s="238">
        <v>50.4</v>
      </c>
      <c r="C1971" s="225">
        <v>245.46</v>
      </c>
      <c r="D1971" s="197">
        <f t="shared" si="39"/>
        <v>12371.183999999999</v>
      </c>
    </row>
    <row r="1972" spans="1:4" hidden="1" outlineLevel="1">
      <c r="A1972" s="237" t="s">
        <v>970</v>
      </c>
      <c r="B1972" s="269"/>
      <c r="D1972" s="197">
        <f t="shared" si="39"/>
        <v>0</v>
      </c>
    </row>
    <row r="1973" spans="1:4" hidden="1" outlineLevel="1">
      <c r="A1973" s="215" t="s">
        <v>971</v>
      </c>
      <c r="B1973" s="216">
        <v>22.35</v>
      </c>
      <c r="C1973" s="197">
        <v>141</v>
      </c>
      <c r="D1973" s="197">
        <f t="shared" si="39"/>
        <v>3151.3500000000004</v>
      </c>
    </row>
    <row r="1974" spans="1:4" hidden="1" outlineLevel="1">
      <c r="A1974" s="215" t="s">
        <v>972</v>
      </c>
      <c r="B1974" s="216">
        <v>43.3</v>
      </c>
      <c r="C1974" s="197">
        <v>91</v>
      </c>
      <c r="D1974" s="197">
        <f t="shared" si="39"/>
        <v>3940.2999999999997</v>
      </c>
    </row>
    <row r="1975" spans="1:4" hidden="1" outlineLevel="1">
      <c r="A1975" s="215" t="s">
        <v>973</v>
      </c>
      <c r="B1975" s="216">
        <v>437.9</v>
      </c>
      <c r="C1975" s="197">
        <v>95</v>
      </c>
      <c r="D1975" s="197">
        <f t="shared" si="39"/>
        <v>41600.5</v>
      </c>
    </row>
    <row r="1976" spans="1:4" hidden="1" outlineLevel="1">
      <c r="A1976" s="215" t="s">
        <v>974</v>
      </c>
      <c r="B1976" s="218">
        <v>1515</v>
      </c>
      <c r="C1976" s="197">
        <v>95</v>
      </c>
      <c r="D1976" s="197">
        <f t="shared" si="39"/>
        <v>143925</v>
      </c>
    </row>
    <row r="1977" spans="1:4" hidden="1" outlineLevel="1">
      <c r="A1977" s="215" t="s">
        <v>1492</v>
      </c>
      <c r="B1977" s="216">
        <v>191.1</v>
      </c>
      <c r="C1977" s="197">
        <v>154</v>
      </c>
      <c r="D1977" s="197">
        <f t="shared" si="39"/>
        <v>29429.399999999998</v>
      </c>
    </row>
    <row r="1978" spans="1:4" hidden="1" outlineLevel="1">
      <c r="A1978" s="215" t="s">
        <v>1493</v>
      </c>
      <c r="B1978" s="216">
        <v>423.2</v>
      </c>
      <c r="C1978" s="197">
        <v>160</v>
      </c>
      <c r="D1978" s="197">
        <f t="shared" si="39"/>
        <v>67712</v>
      </c>
    </row>
    <row r="1979" spans="1:4" hidden="1" outlineLevel="1">
      <c r="A1979" s="215" t="s">
        <v>1494</v>
      </c>
      <c r="B1979" s="216">
        <v>48.15</v>
      </c>
      <c r="C1979" s="197">
        <v>203.5</v>
      </c>
      <c r="D1979" s="197">
        <f t="shared" si="39"/>
        <v>9798.5249999999996</v>
      </c>
    </row>
    <row r="1980" spans="1:4" hidden="1" outlineLevel="1">
      <c r="A1980" s="237" t="s">
        <v>161</v>
      </c>
      <c r="B1980" s="238">
        <v>13</v>
      </c>
      <c r="D1980" s="197">
        <f t="shared" si="39"/>
        <v>0</v>
      </c>
    </row>
    <row r="1981" spans="1:4" hidden="1" outlineLevel="1">
      <c r="A1981" s="215" t="s">
        <v>162</v>
      </c>
      <c r="B1981" s="216">
        <v>13</v>
      </c>
      <c r="C1981" s="197">
        <v>16.5</v>
      </c>
      <c r="D1981" s="197">
        <f t="shared" si="39"/>
        <v>214.5</v>
      </c>
    </row>
    <row r="1982" spans="1:4" hidden="1" outlineLevel="1">
      <c r="A1982" s="237" t="s">
        <v>765</v>
      </c>
      <c r="B1982" s="269">
        <v>22522</v>
      </c>
      <c r="D1982" s="197">
        <f t="shared" si="39"/>
        <v>0</v>
      </c>
    </row>
    <row r="1983" spans="1:4" hidden="1" outlineLevel="1">
      <c r="A1983" s="215" t="s">
        <v>766</v>
      </c>
      <c r="B1983" s="218">
        <v>13424</v>
      </c>
      <c r="C1983" s="197">
        <v>1.1000000000000001</v>
      </c>
      <c r="D1983" s="197">
        <f t="shared" si="39"/>
        <v>14766.400000000001</v>
      </c>
    </row>
    <row r="1984" spans="1:4" hidden="1" outlineLevel="1">
      <c r="A1984" s="215" t="s">
        <v>979</v>
      </c>
      <c r="B1984" s="218">
        <v>9098</v>
      </c>
      <c r="C1984" s="197">
        <v>1.72</v>
      </c>
      <c r="D1984" s="197">
        <f t="shared" si="39"/>
        <v>15648.56</v>
      </c>
    </row>
    <row r="1985" spans="1:4" hidden="1" outlineLevel="1">
      <c r="A1985" s="237" t="s">
        <v>806</v>
      </c>
      <c r="B1985" s="269">
        <v>52206</v>
      </c>
      <c r="D1985" s="197">
        <f t="shared" si="39"/>
        <v>0</v>
      </c>
    </row>
    <row r="1986" spans="1:4" hidden="1" outlineLevel="1">
      <c r="A1986" s="215" t="s">
        <v>983</v>
      </c>
      <c r="B1986" s="216">
        <v>41</v>
      </c>
      <c r="C1986" s="197">
        <v>2.36</v>
      </c>
      <c r="D1986" s="197">
        <f t="shared" si="39"/>
        <v>96.759999999999991</v>
      </c>
    </row>
    <row r="1987" spans="1:4" hidden="1" outlineLevel="1">
      <c r="A1987" s="215" t="s">
        <v>984</v>
      </c>
      <c r="B1987" s="218">
        <v>2002</v>
      </c>
      <c r="C1987" s="197">
        <v>2.36</v>
      </c>
      <c r="D1987" s="197">
        <f t="shared" si="39"/>
        <v>4724.7199999999993</v>
      </c>
    </row>
    <row r="1988" spans="1:4" hidden="1" outlineLevel="1">
      <c r="A1988" s="215" t="s">
        <v>985</v>
      </c>
      <c r="B1988" s="216">
        <v>973</v>
      </c>
      <c r="C1988" s="197">
        <v>2.36</v>
      </c>
      <c r="D1988" s="197">
        <f t="shared" si="39"/>
        <v>2296.2799999999997</v>
      </c>
    </row>
    <row r="1989" spans="1:4" hidden="1" outlineLevel="1">
      <c r="A1989" s="215" t="s">
        <v>987</v>
      </c>
      <c r="B1989" s="218">
        <v>3277</v>
      </c>
      <c r="C1989" s="197">
        <v>2.36</v>
      </c>
      <c r="D1989" s="197">
        <f t="shared" si="39"/>
        <v>7733.7199999999993</v>
      </c>
    </row>
    <row r="1990" spans="1:4" hidden="1" outlineLevel="1">
      <c r="A1990" s="215" t="s">
        <v>807</v>
      </c>
      <c r="B1990" s="218">
        <v>2374</v>
      </c>
      <c r="C1990" s="197">
        <v>2.36</v>
      </c>
      <c r="D1990" s="197">
        <f t="shared" si="39"/>
        <v>5602.6399999999994</v>
      </c>
    </row>
    <row r="1991" spans="1:4" hidden="1" outlineLevel="1">
      <c r="A1991" s="215" t="s">
        <v>1495</v>
      </c>
      <c r="B1991" s="216">
        <v>30</v>
      </c>
      <c r="C1991" s="197">
        <v>1.23</v>
      </c>
      <c r="D1991" s="197">
        <f t="shared" si="39"/>
        <v>36.9</v>
      </c>
    </row>
    <row r="1992" spans="1:4" hidden="1" outlineLevel="1">
      <c r="A1992" s="215" t="s">
        <v>1496</v>
      </c>
      <c r="B1992" s="218">
        <v>1281</v>
      </c>
      <c r="C1992" s="197">
        <v>2.44</v>
      </c>
      <c r="D1992" s="197">
        <f t="shared" si="39"/>
        <v>3125.64</v>
      </c>
    </row>
    <row r="1993" spans="1:4" hidden="1" outlineLevel="1">
      <c r="A1993" s="215" t="s">
        <v>988</v>
      </c>
      <c r="B1993" s="216">
        <v>114</v>
      </c>
      <c r="C1993" s="197">
        <v>2.44</v>
      </c>
      <c r="D1993" s="197">
        <f t="shared" si="39"/>
        <v>278.15999999999997</v>
      </c>
    </row>
    <row r="1994" spans="1:4" hidden="1" outlineLevel="1">
      <c r="A1994" s="215" t="s">
        <v>992</v>
      </c>
      <c r="B1994" s="216">
        <v>990</v>
      </c>
      <c r="C1994" s="197">
        <v>2.7</v>
      </c>
      <c r="D1994" s="197">
        <f t="shared" si="39"/>
        <v>2673</v>
      </c>
    </row>
    <row r="1995" spans="1:4" hidden="1" outlineLevel="1">
      <c r="A1995" s="215" t="s">
        <v>993</v>
      </c>
      <c r="B1995" s="216">
        <v>978</v>
      </c>
      <c r="C1995" s="197">
        <v>2.7</v>
      </c>
      <c r="D1995" s="197">
        <f t="shared" si="39"/>
        <v>2640.6000000000004</v>
      </c>
    </row>
    <row r="1996" spans="1:4" hidden="1" outlineLevel="1">
      <c r="A1996" s="215" t="s">
        <v>994</v>
      </c>
      <c r="B1996" s="216">
        <v>82</v>
      </c>
      <c r="C1996" s="197">
        <v>2.7</v>
      </c>
      <c r="D1996" s="197">
        <f t="shared" si="39"/>
        <v>221.4</v>
      </c>
    </row>
    <row r="1997" spans="1:4" hidden="1" outlineLevel="1">
      <c r="A1997" s="215" t="s">
        <v>995</v>
      </c>
      <c r="B1997" s="218">
        <v>2279</v>
      </c>
      <c r="C1997" s="197">
        <v>2.7</v>
      </c>
      <c r="D1997" s="197">
        <f t="shared" si="39"/>
        <v>6153.3</v>
      </c>
    </row>
    <row r="1998" spans="1:4" hidden="1" outlineLevel="1">
      <c r="A1998" s="215" t="s">
        <v>808</v>
      </c>
      <c r="B1998" s="218">
        <v>33661</v>
      </c>
      <c r="C1998" s="197">
        <v>1.23</v>
      </c>
      <c r="D1998" s="197">
        <f t="shared" si="39"/>
        <v>41403.03</v>
      </c>
    </row>
    <row r="1999" spans="1:4" hidden="1" outlineLevel="1">
      <c r="A1999" s="215" t="s">
        <v>1497</v>
      </c>
      <c r="B1999" s="218">
        <v>3124</v>
      </c>
      <c r="C1999" s="197">
        <v>2.42</v>
      </c>
      <c r="D1999" s="197">
        <f t="shared" si="39"/>
        <v>7560.08</v>
      </c>
    </row>
    <row r="2000" spans="1:4" hidden="1" outlineLevel="1">
      <c r="A2000" s="215" t="s">
        <v>1498</v>
      </c>
      <c r="B2000" s="218">
        <v>1000</v>
      </c>
      <c r="C2000" s="197">
        <v>3.04</v>
      </c>
      <c r="D2000" s="197">
        <f t="shared" si="39"/>
        <v>3040</v>
      </c>
    </row>
    <row r="2001" spans="1:4" hidden="1" outlineLevel="1">
      <c r="A2001" s="237" t="s">
        <v>809</v>
      </c>
      <c r="B2001" s="269">
        <v>2597</v>
      </c>
      <c r="D2001" s="197">
        <f t="shared" si="39"/>
        <v>0</v>
      </c>
    </row>
    <row r="2002" spans="1:4" hidden="1" outlineLevel="1">
      <c r="A2002" s="215" t="s">
        <v>810</v>
      </c>
      <c r="B2002" s="218">
        <v>2597</v>
      </c>
      <c r="C2002" s="197">
        <v>0.55000000000000004</v>
      </c>
      <c r="D2002" s="197">
        <f t="shared" si="39"/>
        <v>1428.3500000000001</v>
      </c>
    </row>
    <row r="2003" spans="1:4" hidden="1" outlineLevel="1">
      <c r="A2003" s="237" t="s">
        <v>1022</v>
      </c>
      <c r="B2003" s="269">
        <v>24793</v>
      </c>
      <c r="C2003" s="197">
        <v>3.1</v>
      </c>
      <c r="D2003" s="197">
        <f t="shared" si="39"/>
        <v>76858.3</v>
      </c>
    </row>
    <row r="2004" spans="1:4" hidden="1" outlineLevel="1">
      <c r="A2004" s="237" t="s">
        <v>1499</v>
      </c>
      <c r="B2004" s="238">
        <v>9</v>
      </c>
      <c r="D2004" s="197">
        <f t="shared" si="39"/>
        <v>0</v>
      </c>
    </row>
    <row r="2005" spans="1:4" hidden="1" outlineLevel="1">
      <c r="A2005" s="215"/>
      <c r="B2005" s="216">
        <v>5</v>
      </c>
      <c r="C2005" s="197">
        <v>73.239999999999995</v>
      </c>
      <c r="D2005" s="197">
        <f t="shared" si="39"/>
        <v>366.2</v>
      </c>
    </row>
    <row r="2006" spans="1:4" hidden="1" outlineLevel="1">
      <c r="A2006" s="215" t="s">
        <v>1500</v>
      </c>
      <c r="B2006" s="216">
        <v>1</v>
      </c>
      <c r="C2006" s="197">
        <v>121.74</v>
      </c>
      <c r="D2006" s="197">
        <f t="shared" si="39"/>
        <v>121.74</v>
      </c>
    </row>
    <row r="2007" spans="1:4" hidden="1" outlineLevel="1">
      <c r="A2007" s="215" t="s">
        <v>1501</v>
      </c>
      <c r="B2007" s="216">
        <v>3</v>
      </c>
      <c r="C2007" s="197">
        <v>170</v>
      </c>
      <c r="D2007" s="197">
        <f t="shared" si="39"/>
        <v>510</v>
      </c>
    </row>
    <row r="2008" spans="1:4" hidden="1" outlineLevel="1">
      <c r="A2008" s="237" t="s">
        <v>1502</v>
      </c>
      <c r="B2008" s="238">
        <v>1</v>
      </c>
      <c r="D2008" s="197">
        <f t="shared" si="39"/>
        <v>0</v>
      </c>
    </row>
    <row r="2009" spans="1:4" hidden="1" outlineLevel="1">
      <c r="A2009" s="215" t="s">
        <v>1503</v>
      </c>
      <c r="B2009" s="216">
        <v>1</v>
      </c>
      <c r="C2009" s="197">
        <v>145.35</v>
      </c>
      <c r="D2009" s="197">
        <f t="shared" si="39"/>
        <v>145.35</v>
      </c>
    </row>
    <row r="2010" spans="1:4" hidden="1" outlineLevel="1">
      <c r="A2010" s="237" t="s">
        <v>1505</v>
      </c>
      <c r="B2010" s="238">
        <v>19</v>
      </c>
      <c r="D2010" s="197">
        <f t="shared" si="39"/>
        <v>0</v>
      </c>
    </row>
    <row r="2011" spans="1:4" hidden="1" outlineLevel="1">
      <c r="A2011" s="215"/>
      <c r="B2011" s="216">
        <v>12</v>
      </c>
      <c r="C2011" s="197">
        <v>125.47</v>
      </c>
      <c r="D2011" s="197">
        <f t="shared" si="39"/>
        <v>1505.6399999999999</v>
      </c>
    </row>
    <row r="2012" spans="1:4" hidden="1" outlineLevel="1">
      <c r="A2012" s="215" t="s">
        <v>1506</v>
      </c>
      <c r="B2012" s="216">
        <v>7</v>
      </c>
      <c r="C2012" s="197">
        <v>99.53</v>
      </c>
      <c r="D2012" s="197">
        <f t="shared" ref="D2012:D2076" si="40">B2012*C2012</f>
        <v>696.71</v>
      </c>
    </row>
    <row r="2013" spans="1:4" hidden="1" outlineLevel="1">
      <c r="A2013" s="237" t="s">
        <v>1023</v>
      </c>
      <c r="B2013" s="269">
        <v>5565000</v>
      </c>
      <c r="C2013" s="197">
        <v>0.2</v>
      </c>
      <c r="D2013" s="197">
        <f t="shared" si="40"/>
        <v>1113000</v>
      </c>
    </row>
    <row r="2014" spans="1:4" hidden="1" outlineLevel="1">
      <c r="A2014" s="237" t="s">
        <v>163</v>
      </c>
      <c r="B2014" s="269">
        <v>2843000</v>
      </c>
      <c r="C2014" s="231">
        <v>4.8000000000000001E-2</v>
      </c>
      <c r="D2014" s="197">
        <f t="shared" si="40"/>
        <v>136464</v>
      </c>
    </row>
    <row r="2015" spans="1:4" hidden="1" outlineLevel="1">
      <c r="A2015" s="237" t="s">
        <v>1041</v>
      </c>
      <c r="B2015" s="269">
        <v>788000</v>
      </c>
      <c r="C2015" s="231">
        <v>5.0999999999999997E-2</v>
      </c>
      <c r="D2015" s="197">
        <f t="shared" si="40"/>
        <v>40188</v>
      </c>
    </row>
    <row r="2016" spans="1:4" hidden="1" outlineLevel="1">
      <c r="A2016" s="237" t="s">
        <v>1508</v>
      </c>
      <c r="B2016" s="238">
        <v>40</v>
      </c>
      <c r="D2016" s="197">
        <f t="shared" si="40"/>
        <v>0</v>
      </c>
    </row>
    <row r="2017" spans="1:4" hidden="1" outlineLevel="1">
      <c r="A2017" s="215" t="s">
        <v>1509</v>
      </c>
      <c r="B2017" s="216">
        <v>40</v>
      </c>
      <c r="C2017" s="197">
        <v>212</v>
      </c>
      <c r="D2017" s="197">
        <f t="shared" si="40"/>
        <v>8480</v>
      </c>
    </row>
    <row r="2018" spans="1:4" hidden="1" outlineLevel="1">
      <c r="A2018" s="237" t="s">
        <v>1510</v>
      </c>
      <c r="B2018" s="238">
        <v>8</v>
      </c>
      <c r="D2018" s="197">
        <f t="shared" si="40"/>
        <v>0</v>
      </c>
    </row>
    <row r="2019" spans="1:4" hidden="1" outlineLevel="1">
      <c r="A2019" s="215"/>
      <c r="B2019" s="216">
        <v>1</v>
      </c>
      <c r="C2019" s="197">
        <v>2038.4</v>
      </c>
      <c r="D2019" s="197">
        <f t="shared" si="40"/>
        <v>2038.4</v>
      </c>
    </row>
    <row r="2020" spans="1:4" hidden="1" outlineLevel="1">
      <c r="A2020" s="215" t="s">
        <v>1511</v>
      </c>
      <c r="B2020" s="216">
        <v>4</v>
      </c>
      <c r="C2020" s="197">
        <v>1945.13</v>
      </c>
      <c r="D2020" s="197">
        <f t="shared" si="40"/>
        <v>7780.52</v>
      </c>
    </row>
    <row r="2021" spans="1:4" hidden="1" outlineLevel="1">
      <c r="A2021" s="215" t="s">
        <v>1512</v>
      </c>
      <c r="B2021" s="216">
        <v>3</v>
      </c>
      <c r="C2021" s="197">
        <v>2038.4</v>
      </c>
      <c r="D2021" s="197">
        <f t="shared" si="40"/>
        <v>6115.2000000000007</v>
      </c>
    </row>
    <row r="2022" spans="1:4" hidden="1" outlineLevel="1">
      <c r="A2022" s="237" t="s">
        <v>1053</v>
      </c>
      <c r="B2022" s="238">
        <v>215.34</v>
      </c>
      <c r="C2022" s="197">
        <v>0.79</v>
      </c>
      <c r="D2022" s="197">
        <f t="shared" si="40"/>
        <v>170.11860000000001</v>
      </c>
    </row>
    <row r="2023" spans="1:4" hidden="1" outlineLevel="1">
      <c r="A2023" s="237" t="s">
        <v>1513</v>
      </c>
      <c r="B2023" s="238">
        <v>3</v>
      </c>
      <c r="C2023" s="197">
        <v>650</v>
      </c>
      <c r="D2023" s="197">
        <f t="shared" si="40"/>
        <v>1950</v>
      </c>
    </row>
    <row r="2024" spans="1:4" hidden="1" outlineLevel="1">
      <c r="A2024" s="237" t="s">
        <v>1514</v>
      </c>
      <c r="B2024" s="269">
        <v>1439.472</v>
      </c>
      <c r="C2024" s="197">
        <v>66.59</v>
      </c>
      <c r="D2024" s="197">
        <f t="shared" si="40"/>
        <v>95854.440480000005</v>
      </c>
    </row>
    <row r="2025" spans="1:4" hidden="1" outlineLevel="1">
      <c r="A2025" s="237" t="s">
        <v>302</v>
      </c>
      <c r="B2025" s="238">
        <v>67</v>
      </c>
      <c r="C2025" s="197">
        <v>48.5</v>
      </c>
      <c r="D2025" s="197">
        <f t="shared" si="40"/>
        <v>3249.5</v>
      </c>
    </row>
    <row r="2026" spans="1:4" hidden="1" outlineLevel="1">
      <c r="A2026" s="237" t="s">
        <v>812</v>
      </c>
      <c r="B2026" s="269">
        <v>6540</v>
      </c>
      <c r="D2026" s="197">
        <f t="shared" si="40"/>
        <v>0</v>
      </c>
    </row>
    <row r="2027" spans="1:4" hidden="1" outlineLevel="1">
      <c r="A2027" s="215" t="s">
        <v>1054</v>
      </c>
      <c r="B2027" s="218">
        <v>6540</v>
      </c>
      <c r="C2027" s="197">
        <v>0.96</v>
      </c>
      <c r="D2027" s="197">
        <f t="shared" si="40"/>
        <v>6278.4</v>
      </c>
    </row>
    <row r="2028" spans="1:4" hidden="1" outlineLevel="1">
      <c r="A2028" s="237" t="s">
        <v>1515</v>
      </c>
      <c r="B2028" s="238">
        <v>7</v>
      </c>
      <c r="D2028" s="197">
        <f t="shared" si="40"/>
        <v>0</v>
      </c>
    </row>
    <row r="2029" spans="1:4" hidden="1" outlineLevel="1">
      <c r="A2029" s="215"/>
      <c r="B2029" s="216">
        <v>4</v>
      </c>
      <c r="C2029" s="197">
        <v>4930</v>
      </c>
      <c r="D2029" s="197">
        <f t="shared" si="40"/>
        <v>19720</v>
      </c>
    </row>
    <row r="2030" spans="1:4" hidden="1" outlineLevel="1">
      <c r="A2030" s="215" t="s">
        <v>1516</v>
      </c>
      <c r="B2030" s="216">
        <v>3</v>
      </c>
      <c r="C2030" s="197">
        <v>8593</v>
      </c>
      <c r="D2030" s="197">
        <f t="shared" si="40"/>
        <v>25779</v>
      </c>
    </row>
    <row r="2031" spans="1:4" hidden="1" outlineLevel="1">
      <c r="A2031" s="237" t="s">
        <v>1517</v>
      </c>
      <c r="B2031" s="238">
        <v>100</v>
      </c>
      <c r="C2031" s="197">
        <v>68</v>
      </c>
      <c r="D2031" s="197">
        <f t="shared" si="40"/>
        <v>6800</v>
      </c>
    </row>
    <row r="2032" spans="1:4" hidden="1" outlineLevel="1">
      <c r="A2032" s="237" t="s">
        <v>1518</v>
      </c>
      <c r="B2032" s="238">
        <v>50</v>
      </c>
      <c r="D2032" s="197">
        <f t="shared" si="40"/>
        <v>0</v>
      </c>
    </row>
    <row r="2033" spans="1:4" hidden="1" outlineLevel="1">
      <c r="A2033" s="215"/>
      <c r="B2033" s="216">
        <v>9</v>
      </c>
      <c r="C2033" s="197">
        <v>420</v>
      </c>
      <c r="D2033" s="197">
        <f t="shared" si="40"/>
        <v>3780</v>
      </c>
    </row>
    <row r="2034" spans="1:4" hidden="1" outlineLevel="1">
      <c r="A2034" s="215" t="s">
        <v>1519</v>
      </c>
      <c r="B2034" s="216">
        <v>9</v>
      </c>
      <c r="C2034" s="197">
        <v>482.95</v>
      </c>
      <c r="D2034" s="197">
        <f t="shared" si="40"/>
        <v>4346.55</v>
      </c>
    </row>
    <row r="2035" spans="1:4" hidden="1" outlineLevel="1">
      <c r="A2035" s="215" t="s">
        <v>1520</v>
      </c>
      <c r="B2035" s="216">
        <v>18</v>
      </c>
      <c r="C2035" s="197">
        <v>450.23</v>
      </c>
      <c r="D2035" s="197">
        <f t="shared" si="40"/>
        <v>8104.14</v>
      </c>
    </row>
    <row r="2036" spans="1:4" hidden="1" outlineLevel="1">
      <c r="A2036" s="215" t="s">
        <v>1521</v>
      </c>
      <c r="B2036" s="216">
        <v>8</v>
      </c>
      <c r="C2036" s="225">
        <v>110.01</v>
      </c>
      <c r="D2036" s="197">
        <f t="shared" si="40"/>
        <v>880.08</v>
      </c>
    </row>
    <row r="2037" spans="1:4" hidden="1" outlineLevel="1">
      <c r="A2037" s="215" t="s">
        <v>1768</v>
      </c>
      <c r="B2037" s="216">
        <v>6</v>
      </c>
      <c r="C2037" s="197">
        <v>391.05</v>
      </c>
      <c r="D2037" s="197">
        <f t="shared" si="40"/>
        <v>2346.3000000000002</v>
      </c>
    </row>
    <row r="2038" spans="1:4" hidden="1" outlineLevel="1">
      <c r="A2038" s="237" t="s">
        <v>166</v>
      </c>
      <c r="B2038" s="238">
        <v>1000</v>
      </c>
      <c r="C2038" s="59">
        <v>3.15</v>
      </c>
      <c r="D2038" s="59">
        <f t="shared" si="40"/>
        <v>3150</v>
      </c>
    </row>
    <row r="2039" spans="1:4" hidden="1" outlineLevel="1">
      <c r="A2039" s="237" t="s">
        <v>1522</v>
      </c>
      <c r="B2039" s="238">
        <v>7</v>
      </c>
      <c r="D2039" s="197">
        <f t="shared" si="40"/>
        <v>0</v>
      </c>
    </row>
    <row r="2040" spans="1:4" hidden="1" outlineLevel="1">
      <c r="A2040" s="215" t="s">
        <v>1523</v>
      </c>
      <c r="B2040" s="216">
        <v>7</v>
      </c>
      <c r="C2040" s="197">
        <v>406.3</v>
      </c>
      <c r="D2040" s="197">
        <f t="shared" si="40"/>
        <v>2844.1</v>
      </c>
    </row>
    <row r="2041" spans="1:4" hidden="1" outlineLevel="1">
      <c r="A2041" s="237" t="s">
        <v>1524</v>
      </c>
      <c r="B2041" s="238">
        <v>15</v>
      </c>
      <c r="C2041" s="197">
        <v>40</v>
      </c>
      <c r="D2041" s="197">
        <f t="shared" si="40"/>
        <v>600</v>
      </c>
    </row>
    <row r="2042" spans="1:4" hidden="1" outlineLevel="1">
      <c r="A2042" s="237" t="s">
        <v>1057</v>
      </c>
      <c r="B2042" s="269">
        <v>1211.5999999999999</v>
      </c>
      <c r="D2042" s="197">
        <f t="shared" si="40"/>
        <v>0</v>
      </c>
    </row>
    <row r="2043" spans="1:4" hidden="1" outlineLevel="1">
      <c r="A2043" s="271">
        <v>200</v>
      </c>
      <c r="B2043" s="218">
        <v>1211.5999999999999</v>
      </c>
      <c r="C2043" s="197">
        <v>56.3</v>
      </c>
      <c r="D2043" s="197">
        <f t="shared" si="40"/>
        <v>68213.079999999987</v>
      </c>
    </row>
    <row r="2044" spans="1:4" hidden="1" outlineLevel="1">
      <c r="A2044" s="237" t="s">
        <v>1525</v>
      </c>
      <c r="B2044" s="238">
        <v>322.8</v>
      </c>
      <c r="D2044" s="197">
        <f t="shared" si="40"/>
        <v>0</v>
      </c>
    </row>
    <row r="2045" spans="1:4" hidden="1" outlineLevel="1">
      <c r="A2045" s="215" t="s">
        <v>1526</v>
      </c>
      <c r="B2045" s="216">
        <v>322.8</v>
      </c>
      <c r="C2045" s="197">
        <v>99.7</v>
      </c>
      <c r="D2045" s="197">
        <f t="shared" si="40"/>
        <v>32183.160000000003</v>
      </c>
    </row>
    <row r="2046" spans="1:4" hidden="1" outlineLevel="1">
      <c r="A2046" s="237" t="s">
        <v>1063</v>
      </c>
      <c r="B2046" s="269">
        <v>1793.4</v>
      </c>
      <c r="D2046" s="197">
        <f t="shared" si="40"/>
        <v>0</v>
      </c>
    </row>
    <row r="2047" spans="1:4" hidden="1" outlineLevel="1">
      <c r="A2047" s="215" t="s">
        <v>1064</v>
      </c>
      <c r="B2047" s="216">
        <v>50</v>
      </c>
      <c r="C2047" s="197">
        <v>119</v>
      </c>
      <c r="D2047" s="197">
        <f t="shared" si="40"/>
        <v>5950</v>
      </c>
    </row>
    <row r="2048" spans="1:4" hidden="1" outlineLevel="1">
      <c r="A2048" s="215" t="s">
        <v>1065</v>
      </c>
      <c r="B2048" s="218">
        <v>1743.4</v>
      </c>
      <c r="C2048" s="197">
        <v>175.95</v>
      </c>
      <c r="D2048" s="197">
        <f t="shared" si="40"/>
        <v>306751.23</v>
      </c>
    </row>
    <row r="2049" spans="1:4" hidden="1" outlineLevel="1">
      <c r="A2049" s="237" t="s">
        <v>1066</v>
      </c>
      <c r="B2049" s="238">
        <v>793</v>
      </c>
      <c r="D2049" s="197">
        <f t="shared" si="40"/>
        <v>0</v>
      </c>
    </row>
    <row r="2050" spans="1:4" hidden="1" outlineLevel="1">
      <c r="A2050" s="215" t="s">
        <v>1067</v>
      </c>
      <c r="B2050" s="216">
        <v>16</v>
      </c>
      <c r="C2050" s="197">
        <v>178.12</v>
      </c>
      <c r="D2050" s="197">
        <f t="shared" si="40"/>
        <v>2849.92</v>
      </c>
    </row>
    <row r="2051" spans="1:4" hidden="1" outlineLevel="1">
      <c r="A2051" s="215" t="s">
        <v>1068</v>
      </c>
      <c r="B2051" s="216">
        <v>461</v>
      </c>
      <c r="C2051" s="197">
        <v>55.45</v>
      </c>
      <c r="D2051" s="197">
        <f t="shared" si="40"/>
        <v>25562.45</v>
      </c>
    </row>
    <row r="2052" spans="1:4" hidden="1" outlineLevel="1">
      <c r="A2052" s="215" t="s">
        <v>792</v>
      </c>
      <c r="B2052" s="216">
        <v>256</v>
      </c>
      <c r="C2052" s="197">
        <v>66.930000000000007</v>
      </c>
      <c r="D2052" s="197">
        <f t="shared" si="40"/>
        <v>17134.080000000002</v>
      </c>
    </row>
    <row r="2053" spans="1:4" hidden="1" outlineLevel="1">
      <c r="A2053" s="215" t="s">
        <v>899</v>
      </c>
      <c r="B2053" s="216">
        <v>60</v>
      </c>
      <c r="C2053" s="197">
        <v>66.930000000000007</v>
      </c>
      <c r="D2053" s="197">
        <f t="shared" si="40"/>
        <v>4015.8</v>
      </c>
    </row>
    <row r="2054" spans="1:4" hidden="1" outlineLevel="1">
      <c r="A2054" s="237" t="s">
        <v>532</v>
      </c>
      <c r="B2054" s="238">
        <v>8</v>
      </c>
      <c r="D2054" s="197">
        <f t="shared" si="40"/>
        <v>0</v>
      </c>
    </row>
    <row r="2055" spans="1:4" hidden="1" outlineLevel="1">
      <c r="A2055" s="215"/>
      <c r="B2055" s="216">
        <v>5</v>
      </c>
      <c r="C2055" s="197">
        <v>136.78</v>
      </c>
      <c r="D2055" s="197">
        <f t="shared" si="40"/>
        <v>683.9</v>
      </c>
    </row>
    <row r="2056" spans="1:4" hidden="1" outlineLevel="1">
      <c r="A2056" s="215" t="s">
        <v>1527</v>
      </c>
      <c r="B2056" s="216">
        <v>3</v>
      </c>
      <c r="C2056" s="197">
        <v>133.99</v>
      </c>
      <c r="D2056" s="197">
        <f t="shared" si="40"/>
        <v>401.97</v>
      </c>
    </row>
    <row r="2057" spans="1:4" hidden="1" outlineLevel="1">
      <c r="A2057" s="237" t="s">
        <v>817</v>
      </c>
      <c r="B2057" s="269">
        <v>9807</v>
      </c>
      <c r="D2057" s="197">
        <f t="shared" si="40"/>
        <v>0</v>
      </c>
    </row>
    <row r="2058" spans="1:4" hidden="1" outlineLevel="1">
      <c r="A2058" s="215" t="s">
        <v>818</v>
      </c>
      <c r="B2058" s="218">
        <v>9807</v>
      </c>
      <c r="C2058" s="197">
        <v>0.55000000000000004</v>
      </c>
      <c r="D2058" s="197">
        <f t="shared" si="40"/>
        <v>5393.85</v>
      </c>
    </row>
    <row r="2059" spans="1:4" hidden="1" outlineLevel="1">
      <c r="A2059" s="237" t="s">
        <v>1528</v>
      </c>
      <c r="B2059" s="238">
        <v>2</v>
      </c>
      <c r="C2059" s="197">
        <v>290</v>
      </c>
      <c r="D2059" s="197">
        <f t="shared" si="40"/>
        <v>580</v>
      </c>
    </row>
    <row r="2060" spans="1:4" hidden="1" outlineLevel="1">
      <c r="A2060" s="237" t="s">
        <v>819</v>
      </c>
      <c r="B2060" s="269">
        <v>35129.47</v>
      </c>
      <c r="D2060" s="197">
        <f t="shared" si="40"/>
        <v>0</v>
      </c>
    </row>
    <row r="2061" spans="1:4" hidden="1" outlineLevel="1">
      <c r="A2061" s="215" t="s">
        <v>820</v>
      </c>
      <c r="B2061" s="218">
        <v>1400</v>
      </c>
      <c r="C2061" s="197">
        <v>1.58</v>
      </c>
      <c r="D2061" s="197">
        <f t="shared" si="40"/>
        <v>2212</v>
      </c>
    </row>
    <row r="2062" spans="1:4" hidden="1" outlineLevel="1">
      <c r="A2062" s="215" t="s">
        <v>821</v>
      </c>
      <c r="B2062" s="216">
        <v>40</v>
      </c>
      <c r="C2062" s="197">
        <v>2.2000000000000002</v>
      </c>
      <c r="D2062" s="197">
        <f t="shared" si="40"/>
        <v>88</v>
      </c>
    </row>
    <row r="2063" spans="1:4" hidden="1" outlineLevel="1">
      <c r="A2063" s="215" t="s">
        <v>822</v>
      </c>
      <c r="B2063" s="218">
        <v>1317.47</v>
      </c>
      <c r="C2063" s="197">
        <v>2.14</v>
      </c>
      <c r="D2063" s="197">
        <f t="shared" si="40"/>
        <v>2819.3858</v>
      </c>
    </row>
    <row r="2064" spans="1:4" hidden="1" outlineLevel="1">
      <c r="A2064" s="215" t="s">
        <v>1070</v>
      </c>
      <c r="B2064" s="216">
        <v>40</v>
      </c>
      <c r="C2064" s="197">
        <v>6.77</v>
      </c>
      <c r="D2064" s="197">
        <f t="shared" si="40"/>
        <v>270.79999999999995</v>
      </c>
    </row>
    <row r="2065" spans="1:4" hidden="1" outlineLevel="1">
      <c r="A2065" s="215" t="s">
        <v>823</v>
      </c>
      <c r="B2065" s="218">
        <v>22146</v>
      </c>
      <c r="C2065" s="197">
        <v>1.56</v>
      </c>
      <c r="D2065" s="197">
        <f t="shared" si="40"/>
        <v>34547.760000000002</v>
      </c>
    </row>
    <row r="2066" spans="1:4" hidden="1" outlineLevel="1">
      <c r="A2066" s="215" t="s">
        <v>1071</v>
      </c>
      <c r="B2066" s="216">
        <v>20</v>
      </c>
      <c r="C2066" s="197">
        <v>3.06</v>
      </c>
      <c r="D2066" s="197">
        <f t="shared" si="40"/>
        <v>61.2</v>
      </c>
    </row>
    <row r="2067" spans="1:4" hidden="1" outlineLevel="1">
      <c r="A2067" s="215" t="s">
        <v>1072</v>
      </c>
      <c r="B2067" s="218">
        <v>2800</v>
      </c>
      <c r="C2067" s="197">
        <v>1.56</v>
      </c>
      <c r="D2067" s="197">
        <f t="shared" si="40"/>
        <v>4368</v>
      </c>
    </row>
    <row r="2068" spans="1:4" hidden="1" outlineLevel="1">
      <c r="A2068" s="215" t="s">
        <v>824</v>
      </c>
      <c r="B2068" s="218">
        <v>7106</v>
      </c>
      <c r="C2068" s="197">
        <v>1.19</v>
      </c>
      <c r="D2068" s="197">
        <f t="shared" si="40"/>
        <v>8456.14</v>
      </c>
    </row>
    <row r="2069" spans="1:4" hidden="1" outlineLevel="1">
      <c r="A2069" s="215" t="s">
        <v>1074</v>
      </c>
      <c r="B2069" s="216">
        <v>260</v>
      </c>
      <c r="C2069" s="197">
        <v>1.19</v>
      </c>
      <c r="D2069" s="197">
        <f t="shared" si="40"/>
        <v>309.39999999999998</v>
      </c>
    </row>
    <row r="2070" spans="1:4" hidden="1" outlineLevel="1">
      <c r="A2070" s="237" t="s">
        <v>1529</v>
      </c>
      <c r="B2070" s="238">
        <v>9</v>
      </c>
      <c r="C2070" s="197">
        <v>359.14</v>
      </c>
      <c r="D2070" s="197">
        <f t="shared" si="40"/>
        <v>3232.2599999999998</v>
      </c>
    </row>
    <row r="2071" spans="1:4" hidden="1" outlineLevel="1">
      <c r="A2071" s="237" t="s">
        <v>1530</v>
      </c>
      <c r="B2071" s="238">
        <v>20</v>
      </c>
      <c r="C2071" s="197">
        <v>170</v>
      </c>
      <c r="D2071" s="197">
        <f t="shared" si="40"/>
        <v>3400</v>
      </c>
    </row>
    <row r="2072" spans="1:4" hidden="1" outlineLevel="1">
      <c r="A2072" s="237" t="s">
        <v>1769</v>
      </c>
      <c r="B2072" s="238">
        <v>1</v>
      </c>
      <c r="D2072" s="197">
        <f t="shared" si="40"/>
        <v>0</v>
      </c>
    </row>
    <row r="2073" spans="1:4" hidden="1" outlineLevel="1">
      <c r="A2073" s="215" t="s">
        <v>1770</v>
      </c>
      <c r="B2073" s="216">
        <v>1</v>
      </c>
      <c r="C2073" s="197">
        <v>775.26</v>
      </c>
      <c r="D2073" s="197">
        <f t="shared" si="40"/>
        <v>775.26</v>
      </c>
    </row>
    <row r="2074" spans="1:4" hidden="1" outlineLevel="1">
      <c r="A2074" s="237" t="s">
        <v>1080</v>
      </c>
      <c r="B2074" s="238">
        <v>102.5</v>
      </c>
      <c r="D2074" s="197">
        <f t="shared" si="40"/>
        <v>0</v>
      </c>
    </row>
    <row r="2075" spans="1:4" hidden="1" outlineLevel="1">
      <c r="A2075" s="215" t="s">
        <v>1081</v>
      </c>
      <c r="B2075" s="216">
        <v>38.4</v>
      </c>
      <c r="C2075" s="197">
        <v>129.85</v>
      </c>
      <c r="D2075" s="197">
        <f t="shared" si="40"/>
        <v>4986.24</v>
      </c>
    </row>
    <row r="2076" spans="1:4" hidden="1" outlineLevel="1">
      <c r="A2076" s="215" t="s">
        <v>1082</v>
      </c>
      <c r="B2076" s="216">
        <v>25</v>
      </c>
      <c r="C2076" s="197">
        <v>129.33000000000001</v>
      </c>
      <c r="D2076" s="197">
        <f t="shared" si="40"/>
        <v>3233.2500000000005</v>
      </c>
    </row>
    <row r="2077" spans="1:4" hidden="1" outlineLevel="1">
      <c r="A2077" s="215" t="s">
        <v>1083</v>
      </c>
      <c r="B2077" s="216">
        <v>22.6</v>
      </c>
      <c r="C2077" s="197">
        <v>130.84</v>
      </c>
      <c r="D2077" s="197">
        <f t="shared" ref="D2077:D2140" si="41">B2077*C2077</f>
        <v>2956.9840000000004</v>
      </c>
    </row>
    <row r="2078" spans="1:4" hidden="1" outlineLevel="1">
      <c r="A2078" s="215" t="s">
        <v>1084</v>
      </c>
      <c r="B2078" s="216">
        <v>16.5</v>
      </c>
      <c r="C2078" s="197">
        <v>129.37</v>
      </c>
      <c r="D2078" s="197">
        <f t="shared" si="41"/>
        <v>2134.605</v>
      </c>
    </row>
    <row r="2079" spans="1:4" hidden="1" outlineLevel="1">
      <c r="A2079" s="237" t="s">
        <v>167</v>
      </c>
      <c r="B2079" s="238">
        <v>1.5</v>
      </c>
      <c r="D2079" s="197">
        <f t="shared" si="41"/>
        <v>0</v>
      </c>
    </row>
    <row r="2080" spans="1:4" hidden="1" outlineLevel="1">
      <c r="A2080" s="215" t="s">
        <v>616</v>
      </c>
      <c r="B2080" s="216">
        <v>1.5</v>
      </c>
      <c r="C2080" s="197">
        <v>300</v>
      </c>
      <c r="D2080" s="197">
        <f t="shared" si="41"/>
        <v>450</v>
      </c>
    </row>
    <row r="2081" spans="1:4" hidden="1" outlineLevel="1">
      <c r="A2081" s="237" t="s">
        <v>168</v>
      </c>
      <c r="B2081" s="238">
        <v>548</v>
      </c>
      <c r="C2081" s="197">
        <v>24.12</v>
      </c>
      <c r="D2081" s="197">
        <f t="shared" si="41"/>
        <v>13217.76</v>
      </c>
    </row>
    <row r="2082" spans="1:4" hidden="1" outlineLevel="1">
      <c r="A2082" s="237" t="s">
        <v>1087</v>
      </c>
      <c r="B2082" s="238">
        <v>130.6</v>
      </c>
      <c r="D2082" s="197">
        <f t="shared" si="41"/>
        <v>0</v>
      </c>
    </row>
    <row r="2083" spans="1:4" hidden="1" outlineLevel="1">
      <c r="A2083" s="215" t="s">
        <v>164</v>
      </c>
      <c r="B2083" s="216">
        <v>130.6</v>
      </c>
      <c r="C2083" s="197">
        <v>12.66</v>
      </c>
      <c r="D2083" s="197">
        <f t="shared" si="41"/>
        <v>1653.396</v>
      </c>
    </row>
    <row r="2084" spans="1:4" hidden="1" outlineLevel="1">
      <c r="A2084" s="237" t="s">
        <v>1089</v>
      </c>
      <c r="B2084" s="238">
        <v>24</v>
      </c>
      <c r="D2084" s="197">
        <f t="shared" si="41"/>
        <v>0</v>
      </c>
    </row>
    <row r="2085" spans="1:4" hidden="1" outlineLevel="1">
      <c r="A2085" s="215" t="s">
        <v>1090</v>
      </c>
      <c r="B2085" s="216">
        <v>24</v>
      </c>
      <c r="C2085" s="197">
        <v>158.75</v>
      </c>
      <c r="D2085" s="197">
        <f t="shared" si="41"/>
        <v>3810</v>
      </c>
    </row>
    <row r="2086" spans="1:4" hidden="1" outlineLevel="1">
      <c r="A2086" s="237" t="s">
        <v>825</v>
      </c>
      <c r="B2086" s="238">
        <v>408</v>
      </c>
      <c r="C2086" s="197">
        <v>19</v>
      </c>
      <c r="D2086" s="197">
        <f t="shared" si="41"/>
        <v>7752</v>
      </c>
    </row>
    <row r="2087" spans="1:4" hidden="1" outlineLevel="1">
      <c r="A2087" s="237" t="s">
        <v>1771</v>
      </c>
      <c r="B2087" s="238">
        <v>10</v>
      </c>
      <c r="D2087" s="197">
        <f t="shared" si="41"/>
        <v>0</v>
      </c>
    </row>
    <row r="2088" spans="1:4" hidden="1" outlineLevel="1">
      <c r="A2088" s="215" t="s">
        <v>1772</v>
      </c>
      <c r="B2088" s="216">
        <v>10</v>
      </c>
      <c r="C2088" s="197">
        <v>2460</v>
      </c>
      <c r="D2088" s="197">
        <f t="shared" si="41"/>
        <v>24600</v>
      </c>
    </row>
    <row r="2089" spans="1:4" hidden="1" outlineLevel="1">
      <c r="A2089" s="237" t="s">
        <v>170</v>
      </c>
      <c r="B2089" s="269">
        <v>10600</v>
      </c>
      <c r="C2089" s="197">
        <v>0.31</v>
      </c>
      <c r="D2089" s="197">
        <f t="shared" si="41"/>
        <v>3286</v>
      </c>
    </row>
    <row r="2090" spans="1:4" hidden="1" outlineLevel="1">
      <c r="A2090" s="237" t="s">
        <v>1536</v>
      </c>
      <c r="B2090" s="238">
        <v>4</v>
      </c>
      <c r="C2090" s="197">
        <v>11043.62</v>
      </c>
      <c r="D2090" s="197">
        <f t="shared" si="41"/>
        <v>44174.48</v>
      </c>
    </row>
    <row r="2091" spans="1:4" hidden="1" outlineLevel="1">
      <c r="A2091" s="237" t="s">
        <v>173</v>
      </c>
      <c r="B2091" s="269">
        <v>31788.79</v>
      </c>
      <c r="D2091" s="197">
        <f t="shared" si="41"/>
        <v>0</v>
      </c>
    </row>
    <row r="2092" spans="1:4" hidden="1" outlineLevel="1">
      <c r="A2092" s="215" t="s">
        <v>811</v>
      </c>
      <c r="B2092" s="216">
        <v>599</v>
      </c>
      <c r="C2092" s="197">
        <v>1.3</v>
      </c>
      <c r="D2092" s="197">
        <f t="shared" si="41"/>
        <v>778.7</v>
      </c>
    </row>
    <row r="2093" spans="1:4" hidden="1" outlineLevel="1">
      <c r="A2093" s="215" t="s">
        <v>1537</v>
      </c>
      <c r="B2093" s="216">
        <v>800</v>
      </c>
      <c r="C2093" s="197">
        <v>1.4</v>
      </c>
      <c r="D2093" s="197">
        <f t="shared" si="41"/>
        <v>1120</v>
      </c>
    </row>
    <row r="2094" spans="1:4" hidden="1" outlineLevel="1">
      <c r="A2094" s="215" t="s">
        <v>1431</v>
      </c>
      <c r="B2094" s="216">
        <v>208.24</v>
      </c>
      <c r="C2094" s="197">
        <v>1.4</v>
      </c>
      <c r="D2094" s="197">
        <f t="shared" si="41"/>
        <v>291.536</v>
      </c>
    </row>
    <row r="2095" spans="1:4" hidden="1" outlineLevel="1">
      <c r="A2095" s="215" t="s">
        <v>1093</v>
      </c>
      <c r="B2095" s="216">
        <v>400</v>
      </c>
      <c r="C2095" s="197">
        <v>1.4</v>
      </c>
      <c r="D2095" s="197">
        <f t="shared" si="41"/>
        <v>560</v>
      </c>
    </row>
    <row r="2096" spans="1:4" hidden="1" outlineLevel="1">
      <c r="A2096" s="215" t="s">
        <v>72</v>
      </c>
      <c r="B2096" s="218">
        <v>1400</v>
      </c>
      <c r="C2096" s="197">
        <v>1.3</v>
      </c>
      <c r="D2096" s="197">
        <f t="shared" si="41"/>
        <v>1820</v>
      </c>
    </row>
    <row r="2097" spans="1:4" hidden="1" outlineLevel="1">
      <c r="A2097" s="215" t="s">
        <v>1094</v>
      </c>
      <c r="B2097" s="216">
        <v>100</v>
      </c>
      <c r="C2097" s="197">
        <v>1.4</v>
      </c>
      <c r="D2097" s="197">
        <f t="shared" si="41"/>
        <v>140</v>
      </c>
    </row>
    <row r="2098" spans="1:4" hidden="1" outlineLevel="1">
      <c r="A2098" s="215" t="s">
        <v>1095</v>
      </c>
      <c r="B2098" s="218">
        <v>3138.55</v>
      </c>
      <c r="C2098" s="225">
        <v>1.35</v>
      </c>
      <c r="D2098" s="197">
        <f t="shared" si="41"/>
        <v>4237.0425000000005</v>
      </c>
    </row>
    <row r="2099" spans="1:4" hidden="1" outlineLevel="1">
      <c r="A2099" s="215" t="s">
        <v>65</v>
      </c>
      <c r="B2099" s="218">
        <v>1700</v>
      </c>
      <c r="C2099" s="197">
        <v>1.3</v>
      </c>
      <c r="D2099" s="197">
        <f t="shared" si="41"/>
        <v>2210</v>
      </c>
    </row>
    <row r="2100" spans="1:4" hidden="1" outlineLevel="1">
      <c r="A2100" s="215" t="s">
        <v>1096</v>
      </c>
      <c r="B2100" s="218">
        <v>1300</v>
      </c>
      <c r="C2100" s="197">
        <v>1.3</v>
      </c>
      <c r="D2100" s="197">
        <f t="shared" si="41"/>
        <v>1690</v>
      </c>
    </row>
    <row r="2101" spans="1:4" hidden="1" outlineLevel="1">
      <c r="A2101" s="215" t="s">
        <v>164</v>
      </c>
      <c r="B2101" s="218">
        <v>22143</v>
      </c>
      <c r="C2101" s="197">
        <v>0.65</v>
      </c>
      <c r="D2101" s="197">
        <f t="shared" si="41"/>
        <v>14392.95</v>
      </c>
    </row>
    <row r="2102" spans="1:4" hidden="1" outlineLevel="1">
      <c r="A2102" s="237" t="s">
        <v>174</v>
      </c>
      <c r="B2102" s="269">
        <v>7099.4</v>
      </c>
      <c r="D2102" s="197">
        <f t="shared" si="41"/>
        <v>0</v>
      </c>
    </row>
    <row r="2103" spans="1:4" hidden="1" outlineLevel="1">
      <c r="A2103" s="215" t="s">
        <v>1538</v>
      </c>
      <c r="B2103" s="218">
        <v>2000</v>
      </c>
      <c r="C2103" s="197">
        <v>1.55</v>
      </c>
      <c r="D2103" s="197">
        <f t="shared" si="41"/>
        <v>3100</v>
      </c>
    </row>
    <row r="2104" spans="1:4" hidden="1" outlineLevel="1">
      <c r="A2104" s="215" t="s">
        <v>1099</v>
      </c>
      <c r="B2104" s="216">
        <v>504</v>
      </c>
      <c r="C2104" s="197">
        <v>1.55</v>
      </c>
      <c r="D2104" s="197">
        <f t="shared" si="41"/>
        <v>781.2</v>
      </c>
    </row>
    <row r="2105" spans="1:4" hidden="1" outlineLevel="1">
      <c r="A2105" s="215" t="s">
        <v>1095</v>
      </c>
      <c r="B2105" s="218">
        <v>1595.4</v>
      </c>
      <c r="C2105" s="197">
        <v>1.8</v>
      </c>
      <c r="D2105" s="197">
        <f t="shared" si="41"/>
        <v>2871.7200000000003</v>
      </c>
    </row>
    <row r="2106" spans="1:4" hidden="1" outlineLevel="1">
      <c r="A2106" s="215" t="s">
        <v>1040</v>
      </c>
      <c r="B2106" s="218">
        <v>2400</v>
      </c>
      <c r="C2106" s="197">
        <v>1.35</v>
      </c>
      <c r="D2106" s="197">
        <f t="shared" si="41"/>
        <v>3240</v>
      </c>
    </row>
    <row r="2107" spans="1:4" hidden="1" outlineLevel="1">
      <c r="A2107" s="215" t="s">
        <v>1106</v>
      </c>
      <c r="B2107" s="216">
        <v>600</v>
      </c>
      <c r="C2107" s="197">
        <v>1.55</v>
      </c>
      <c r="D2107" s="197">
        <f t="shared" si="41"/>
        <v>930</v>
      </c>
    </row>
    <row r="2108" spans="1:4" hidden="1" outlineLevel="1">
      <c r="A2108" s="237" t="s">
        <v>1108</v>
      </c>
      <c r="B2108" s="269">
        <v>45567.6</v>
      </c>
      <c r="D2108" s="197">
        <f t="shared" si="41"/>
        <v>0</v>
      </c>
    </row>
    <row r="2109" spans="1:4" hidden="1" outlineLevel="1">
      <c r="A2109" s="215" t="s">
        <v>1093</v>
      </c>
      <c r="B2109" s="218">
        <v>1000</v>
      </c>
      <c r="C2109" s="197">
        <v>1.4</v>
      </c>
      <c r="D2109" s="197">
        <f t="shared" si="41"/>
        <v>1400</v>
      </c>
    </row>
    <row r="2110" spans="1:4" hidden="1" outlineLevel="1">
      <c r="A2110" s="215" t="s">
        <v>1110</v>
      </c>
      <c r="B2110" s="216">
        <v>800</v>
      </c>
      <c r="C2110" s="197">
        <v>1.4</v>
      </c>
      <c r="D2110" s="197">
        <f t="shared" si="41"/>
        <v>1120</v>
      </c>
    </row>
    <row r="2111" spans="1:4" hidden="1" outlineLevel="1">
      <c r="A2111" s="215" t="s">
        <v>175</v>
      </c>
      <c r="B2111" s="218">
        <v>7600</v>
      </c>
      <c r="C2111" s="197">
        <v>1.8</v>
      </c>
      <c r="D2111" s="197">
        <f t="shared" si="41"/>
        <v>13680</v>
      </c>
    </row>
    <row r="2112" spans="1:4" hidden="1" outlineLevel="1">
      <c r="A2112" s="215" t="s">
        <v>1039</v>
      </c>
      <c r="B2112" s="218">
        <v>1000</v>
      </c>
      <c r="C2112" s="197">
        <v>1.4</v>
      </c>
      <c r="D2112" s="197">
        <f t="shared" si="41"/>
        <v>1400</v>
      </c>
    </row>
    <row r="2113" spans="1:4" hidden="1" outlineLevel="1">
      <c r="A2113" s="215" t="s">
        <v>1106</v>
      </c>
      <c r="B2113" s="218">
        <v>5300</v>
      </c>
      <c r="C2113" s="197">
        <v>1.8</v>
      </c>
      <c r="D2113" s="197">
        <f t="shared" si="41"/>
        <v>9540</v>
      </c>
    </row>
    <row r="2114" spans="1:4" hidden="1" outlineLevel="1">
      <c r="A2114" s="215" t="s">
        <v>164</v>
      </c>
      <c r="B2114" s="218">
        <v>29867.599999999999</v>
      </c>
      <c r="C2114" s="197">
        <v>0.8</v>
      </c>
      <c r="D2114" s="197">
        <f t="shared" si="41"/>
        <v>23894.080000000002</v>
      </c>
    </row>
    <row r="2115" spans="1:4" hidden="1" outlineLevel="1">
      <c r="A2115" s="237" t="s">
        <v>1112</v>
      </c>
      <c r="B2115" s="269">
        <v>5330</v>
      </c>
      <c r="D2115" s="197">
        <f t="shared" si="41"/>
        <v>0</v>
      </c>
    </row>
    <row r="2116" spans="1:4" hidden="1" outlineLevel="1">
      <c r="A2116" s="215" t="s">
        <v>1113</v>
      </c>
      <c r="B2116" s="218">
        <v>4000</v>
      </c>
      <c r="C2116" s="197">
        <v>2.4</v>
      </c>
      <c r="D2116" s="197">
        <f t="shared" si="41"/>
        <v>9600</v>
      </c>
    </row>
    <row r="2117" spans="1:4" hidden="1" outlineLevel="1">
      <c r="A2117" s="215" t="s">
        <v>1095</v>
      </c>
      <c r="B2117" s="218">
        <v>1130</v>
      </c>
      <c r="C2117" s="197">
        <v>1.45</v>
      </c>
      <c r="D2117" s="197">
        <f t="shared" si="41"/>
        <v>1638.5</v>
      </c>
    </row>
    <row r="2118" spans="1:4" hidden="1" outlineLevel="1">
      <c r="A2118" s="215" t="s">
        <v>164</v>
      </c>
      <c r="B2118" s="216">
        <v>200</v>
      </c>
      <c r="C2118" s="197">
        <v>1.45</v>
      </c>
      <c r="D2118" s="197">
        <f t="shared" si="41"/>
        <v>290</v>
      </c>
    </row>
    <row r="2119" spans="1:4" hidden="1" outlineLevel="1">
      <c r="A2119" s="237" t="s">
        <v>1117</v>
      </c>
      <c r="B2119" s="238">
        <v>234.9</v>
      </c>
      <c r="D2119" s="197">
        <f t="shared" si="41"/>
        <v>0</v>
      </c>
    </row>
    <row r="2120" spans="1:4" hidden="1" outlineLevel="1">
      <c r="A2120" s="215" t="s">
        <v>1118</v>
      </c>
      <c r="B2120" s="216">
        <v>26</v>
      </c>
      <c r="C2120" s="197">
        <v>145</v>
      </c>
      <c r="D2120" s="197">
        <f t="shared" si="41"/>
        <v>3770</v>
      </c>
    </row>
    <row r="2121" spans="1:4" hidden="1" outlineLevel="1">
      <c r="A2121" s="215" t="s">
        <v>1120</v>
      </c>
      <c r="B2121" s="216">
        <v>22.4</v>
      </c>
      <c r="C2121" s="197">
        <v>144.76</v>
      </c>
      <c r="D2121" s="197">
        <f t="shared" si="41"/>
        <v>3242.6239999999998</v>
      </c>
    </row>
    <row r="2122" spans="1:4" hidden="1" outlineLevel="1">
      <c r="A2122" s="215" t="s">
        <v>1121</v>
      </c>
      <c r="B2122" s="216">
        <v>67</v>
      </c>
      <c r="C2122" s="197">
        <v>145</v>
      </c>
      <c r="D2122" s="197">
        <f t="shared" si="41"/>
        <v>9715</v>
      </c>
    </row>
    <row r="2123" spans="1:4" hidden="1" outlineLevel="1">
      <c r="A2123" s="215" t="s">
        <v>1122</v>
      </c>
      <c r="B2123" s="216">
        <v>25.6</v>
      </c>
      <c r="C2123" s="197">
        <v>144.76</v>
      </c>
      <c r="D2123" s="197">
        <f t="shared" si="41"/>
        <v>3705.8559999999998</v>
      </c>
    </row>
    <row r="2124" spans="1:4" hidden="1" outlineLevel="1">
      <c r="A2124" s="215" t="s">
        <v>1539</v>
      </c>
      <c r="B2124" s="216">
        <v>24.7</v>
      </c>
      <c r="C2124" s="197">
        <v>144.76</v>
      </c>
      <c r="D2124" s="197">
        <f t="shared" si="41"/>
        <v>3575.5719999999997</v>
      </c>
    </row>
    <row r="2125" spans="1:4" hidden="1" outlineLevel="1">
      <c r="A2125" s="215" t="s">
        <v>1540</v>
      </c>
      <c r="B2125" s="216">
        <v>45.2</v>
      </c>
      <c r="C2125" s="197">
        <v>30.92</v>
      </c>
      <c r="D2125" s="197">
        <f t="shared" si="41"/>
        <v>1397.5840000000001</v>
      </c>
    </row>
    <row r="2126" spans="1:4" hidden="1" outlineLevel="1">
      <c r="A2126" s="215" t="s">
        <v>1541</v>
      </c>
      <c r="B2126" s="216">
        <v>24</v>
      </c>
      <c r="C2126" s="197">
        <v>30.92</v>
      </c>
      <c r="D2126" s="197">
        <f t="shared" si="41"/>
        <v>742.08</v>
      </c>
    </row>
    <row r="2127" spans="1:4" hidden="1" outlineLevel="1">
      <c r="A2127" s="237" t="s">
        <v>212</v>
      </c>
      <c r="B2127" s="269">
        <v>3975.6</v>
      </c>
      <c r="D2127" s="197">
        <f t="shared" si="41"/>
        <v>0</v>
      </c>
    </row>
    <row r="2128" spans="1:4" hidden="1" outlineLevel="1">
      <c r="A2128" s="215" t="s">
        <v>213</v>
      </c>
      <c r="B2128" s="216">
        <v>53.3</v>
      </c>
      <c r="C2128" s="197">
        <v>48.88</v>
      </c>
      <c r="D2128" s="197">
        <f t="shared" si="41"/>
        <v>2605.3040000000001</v>
      </c>
    </row>
    <row r="2129" spans="1:4" hidden="1" outlineLevel="1">
      <c r="A2129" s="215" t="s">
        <v>218</v>
      </c>
      <c r="B2129" s="216">
        <v>70</v>
      </c>
      <c r="C2129" s="197">
        <v>29.33</v>
      </c>
      <c r="D2129" s="197">
        <f t="shared" si="41"/>
        <v>2053.1</v>
      </c>
    </row>
    <row r="2130" spans="1:4" hidden="1" outlineLevel="1">
      <c r="A2130" s="215" t="s">
        <v>1542</v>
      </c>
      <c r="B2130" s="216">
        <v>61.3</v>
      </c>
      <c r="C2130" s="197">
        <v>49.52</v>
      </c>
      <c r="D2130" s="197">
        <f t="shared" si="41"/>
        <v>3035.576</v>
      </c>
    </row>
    <row r="2131" spans="1:4" hidden="1" outlineLevel="1">
      <c r="A2131" s="215" t="s">
        <v>221</v>
      </c>
      <c r="B2131" s="216">
        <v>50</v>
      </c>
      <c r="C2131" s="197">
        <v>24.42</v>
      </c>
      <c r="D2131" s="197">
        <f t="shared" si="41"/>
        <v>1221</v>
      </c>
    </row>
    <row r="2132" spans="1:4" hidden="1" outlineLevel="1">
      <c r="A2132" s="215" t="s">
        <v>222</v>
      </c>
      <c r="B2132" s="216">
        <v>153</v>
      </c>
      <c r="C2132" s="197">
        <v>35.159999999999997</v>
      </c>
      <c r="D2132" s="197">
        <f t="shared" si="41"/>
        <v>5379.48</v>
      </c>
    </row>
    <row r="2133" spans="1:4" hidden="1" outlineLevel="1">
      <c r="A2133" s="215" t="s">
        <v>224</v>
      </c>
      <c r="B2133" s="216">
        <v>82.5</v>
      </c>
      <c r="C2133" s="197">
        <v>24.42</v>
      </c>
      <c r="D2133" s="197">
        <f t="shared" si="41"/>
        <v>2014.65</v>
      </c>
    </row>
    <row r="2134" spans="1:4" hidden="1" outlineLevel="1">
      <c r="A2134" s="215" t="s">
        <v>1132</v>
      </c>
      <c r="B2134" s="216">
        <v>41</v>
      </c>
      <c r="C2134" s="197">
        <v>20.23</v>
      </c>
      <c r="D2134" s="197">
        <f t="shared" si="41"/>
        <v>829.43000000000006</v>
      </c>
    </row>
    <row r="2135" spans="1:4" hidden="1" outlineLevel="1">
      <c r="A2135" s="215" t="s">
        <v>225</v>
      </c>
      <c r="B2135" s="216">
        <v>203.3</v>
      </c>
      <c r="C2135" s="197">
        <v>24.19</v>
      </c>
      <c r="D2135" s="197">
        <f t="shared" si="41"/>
        <v>4917.8270000000002</v>
      </c>
    </row>
    <row r="2136" spans="1:4" hidden="1" outlineLevel="1">
      <c r="A2136" s="215" t="s">
        <v>1133</v>
      </c>
      <c r="B2136" s="216">
        <v>38</v>
      </c>
      <c r="C2136" s="197">
        <v>24.42</v>
      </c>
      <c r="D2136" s="197">
        <f t="shared" si="41"/>
        <v>927.96</v>
      </c>
    </row>
    <row r="2137" spans="1:4" hidden="1" outlineLevel="1">
      <c r="A2137" s="215" t="s">
        <v>227</v>
      </c>
      <c r="B2137" s="216">
        <v>128.4</v>
      </c>
      <c r="C2137" s="197">
        <v>24.42</v>
      </c>
      <c r="D2137" s="197">
        <f t="shared" si="41"/>
        <v>3135.5280000000002</v>
      </c>
    </row>
    <row r="2138" spans="1:4" hidden="1" outlineLevel="1">
      <c r="A2138" s="215" t="s">
        <v>1134</v>
      </c>
      <c r="B2138" s="216">
        <v>63.5</v>
      </c>
      <c r="C2138" s="197">
        <v>20.23</v>
      </c>
      <c r="D2138" s="197">
        <f t="shared" si="41"/>
        <v>1284.605</v>
      </c>
    </row>
    <row r="2139" spans="1:4" hidden="1" outlineLevel="1">
      <c r="A2139" s="215" t="s">
        <v>228</v>
      </c>
      <c r="B2139" s="216">
        <v>244</v>
      </c>
      <c r="C2139" s="197">
        <v>39.619999999999997</v>
      </c>
      <c r="D2139" s="197">
        <f t="shared" si="41"/>
        <v>9667.2799999999988</v>
      </c>
    </row>
    <row r="2140" spans="1:4" hidden="1" outlineLevel="1">
      <c r="A2140" s="215" t="s">
        <v>229</v>
      </c>
      <c r="B2140" s="216">
        <v>25.6</v>
      </c>
      <c r="C2140" s="197">
        <v>24.42</v>
      </c>
      <c r="D2140" s="197">
        <f t="shared" si="41"/>
        <v>625.15200000000004</v>
      </c>
    </row>
    <row r="2141" spans="1:4" hidden="1" outlineLevel="1">
      <c r="A2141" s="215" t="s">
        <v>230</v>
      </c>
      <c r="B2141" s="216">
        <v>123.1</v>
      </c>
      <c r="C2141" s="197">
        <v>39.619999999999997</v>
      </c>
      <c r="D2141" s="197">
        <f t="shared" ref="D2141:D2204" si="42">B2141*C2141</f>
        <v>4877.2219999999998</v>
      </c>
    </row>
    <row r="2142" spans="1:4" hidden="1" outlineLevel="1">
      <c r="A2142" s="215" t="s">
        <v>231</v>
      </c>
      <c r="B2142" s="216">
        <v>250.7</v>
      </c>
      <c r="C2142" s="197">
        <v>39.89</v>
      </c>
      <c r="D2142" s="197">
        <f t="shared" si="42"/>
        <v>10000.422999999999</v>
      </c>
    </row>
    <row r="2143" spans="1:4" hidden="1" outlineLevel="1">
      <c r="A2143" s="215" t="s">
        <v>234</v>
      </c>
      <c r="B2143" s="216">
        <v>65.599999999999994</v>
      </c>
      <c r="C2143" s="197">
        <v>148.57</v>
      </c>
      <c r="D2143" s="197">
        <f t="shared" si="42"/>
        <v>9746.1919999999991</v>
      </c>
    </row>
    <row r="2144" spans="1:4" hidden="1" outlineLevel="1">
      <c r="A2144" s="215" t="s">
        <v>236</v>
      </c>
      <c r="B2144" s="216">
        <v>97</v>
      </c>
      <c r="C2144" s="197">
        <v>135.97999999999999</v>
      </c>
      <c r="D2144" s="197">
        <f t="shared" si="42"/>
        <v>13190.06</v>
      </c>
    </row>
    <row r="2145" spans="1:4" hidden="1" outlineLevel="1">
      <c r="A2145" s="215" t="s">
        <v>1135</v>
      </c>
      <c r="B2145" s="216">
        <v>74.900000000000006</v>
      </c>
      <c r="C2145" s="197">
        <v>37.450000000000003</v>
      </c>
      <c r="D2145" s="197">
        <f t="shared" si="42"/>
        <v>2805.0050000000006</v>
      </c>
    </row>
    <row r="2146" spans="1:4" hidden="1" outlineLevel="1">
      <c r="A2146" s="215" t="s">
        <v>237</v>
      </c>
      <c r="B2146" s="216">
        <v>51</v>
      </c>
      <c r="C2146" s="197">
        <v>37.450000000000003</v>
      </c>
      <c r="D2146" s="197">
        <f t="shared" si="42"/>
        <v>1909.95</v>
      </c>
    </row>
    <row r="2147" spans="1:4" hidden="1" outlineLevel="1">
      <c r="A2147" s="215" t="s">
        <v>238</v>
      </c>
      <c r="B2147" s="216">
        <v>48.3</v>
      </c>
      <c r="C2147" s="197">
        <v>62.13</v>
      </c>
      <c r="D2147" s="197">
        <f t="shared" si="42"/>
        <v>3000.8789999999999</v>
      </c>
    </row>
    <row r="2148" spans="1:4" hidden="1" outlineLevel="1">
      <c r="A2148" s="215" t="s">
        <v>240</v>
      </c>
      <c r="B2148" s="216">
        <v>37.4</v>
      </c>
      <c r="C2148" s="197">
        <v>68.430000000000007</v>
      </c>
      <c r="D2148" s="197">
        <f t="shared" si="42"/>
        <v>2559.2820000000002</v>
      </c>
    </row>
    <row r="2149" spans="1:4" hidden="1" outlineLevel="1">
      <c r="A2149" s="215" t="s">
        <v>1136</v>
      </c>
      <c r="B2149" s="216">
        <v>25</v>
      </c>
      <c r="C2149" s="197">
        <v>68.430000000000007</v>
      </c>
      <c r="D2149" s="197">
        <f t="shared" si="42"/>
        <v>1710.7500000000002</v>
      </c>
    </row>
    <row r="2150" spans="1:4" hidden="1" outlineLevel="1">
      <c r="A2150" s="215" t="s">
        <v>1543</v>
      </c>
      <c r="B2150" s="216">
        <v>3.3</v>
      </c>
      <c r="C2150" s="197">
        <v>1</v>
      </c>
      <c r="D2150" s="197">
        <f t="shared" si="42"/>
        <v>3.3</v>
      </c>
    </row>
    <row r="2151" spans="1:4" hidden="1" outlineLevel="1">
      <c r="A2151" s="215" t="s">
        <v>1139</v>
      </c>
      <c r="B2151" s="216">
        <v>96</v>
      </c>
      <c r="C2151" s="197">
        <v>82.84</v>
      </c>
      <c r="D2151" s="197">
        <f t="shared" si="42"/>
        <v>7952.64</v>
      </c>
    </row>
    <row r="2152" spans="1:4" hidden="1" outlineLevel="1">
      <c r="A2152" s="215" t="s">
        <v>1140</v>
      </c>
      <c r="B2152" s="216">
        <v>14.3</v>
      </c>
      <c r="C2152" s="197">
        <v>82.84</v>
      </c>
      <c r="D2152" s="197">
        <f t="shared" si="42"/>
        <v>1184.6120000000001</v>
      </c>
    </row>
    <row r="2153" spans="1:4" hidden="1" outlineLevel="1">
      <c r="A2153" s="215" t="s">
        <v>1144</v>
      </c>
      <c r="B2153" s="216">
        <v>80.8</v>
      </c>
      <c r="C2153" s="197">
        <v>82.84</v>
      </c>
      <c r="D2153" s="197">
        <f t="shared" si="42"/>
        <v>6693.4719999999998</v>
      </c>
    </row>
    <row r="2154" spans="1:4" hidden="1" outlineLevel="1">
      <c r="A2154" s="215" t="s">
        <v>1145</v>
      </c>
      <c r="B2154" s="216">
        <v>77.3</v>
      </c>
      <c r="C2154" s="197">
        <v>50.57</v>
      </c>
      <c r="D2154" s="197">
        <f t="shared" si="42"/>
        <v>3909.0609999999997</v>
      </c>
    </row>
    <row r="2155" spans="1:4" hidden="1" outlineLevel="1">
      <c r="A2155" s="215" t="s">
        <v>1146</v>
      </c>
      <c r="B2155" s="216">
        <v>32</v>
      </c>
      <c r="C2155" s="197">
        <v>83.4</v>
      </c>
      <c r="D2155" s="197">
        <f t="shared" si="42"/>
        <v>2668.8</v>
      </c>
    </row>
    <row r="2156" spans="1:4" hidden="1" outlineLevel="1">
      <c r="A2156" s="215" t="s">
        <v>1147</v>
      </c>
      <c r="B2156" s="216">
        <v>31</v>
      </c>
      <c r="C2156" s="197">
        <v>65.959999999999994</v>
      </c>
      <c r="D2156" s="197">
        <f t="shared" si="42"/>
        <v>2044.7599999999998</v>
      </c>
    </row>
    <row r="2157" spans="1:4" hidden="1" outlineLevel="1">
      <c r="A2157" s="215" t="s">
        <v>1151</v>
      </c>
      <c r="B2157" s="216">
        <v>98</v>
      </c>
      <c r="C2157" s="197">
        <v>65.959999999999994</v>
      </c>
      <c r="D2157" s="197">
        <f t="shared" si="42"/>
        <v>6464.079999999999</v>
      </c>
    </row>
    <row r="2158" spans="1:4" hidden="1" outlineLevel="1">
      <c r="A2158" s="215" t="s">
        <v>252</v>
      </c>
      <c r="B2158" s="216">
        <v>134.19999999999999</v>
      </c>
      <c r="C2158" s="197">
        <v>37.049999999999997</v>
      </c>
      <c r="D2158" s="197">
        <f t="shared" si="42"/>
        <v>4972.1099999999988</v>
      </c>
    </row>
    <row r="2159" spans="1:4" hidden="1" outlineLevel="1">
      <c r="A2159" s="215" t="s">
        <v>1152</v>
      </c>
      <c r="B2159" s="216">
        <v>98</v>
      </c>
      <c r="C2159" s="197">
        <v>72.03</v>
      </c>
      <c r="D2159" s="197">
        <f t="shared" si="42"/>
        <v>7058.9400000000005</v>
      </c>
    </row>
    <row r="2160" spans="1:4" hidden="1" outlineLevel="1">
      <c r="A2160" s="215" t="s">
        <v>254</v>
      </c>
      <c r="B2160" s="216">
        <v>55.2</v>
      </c>
      <c r="C2160" s="197">
        <v>72.03</v>
      </c>
      <c r="D2160" s="197">
        <f t="shared" si="42"/>
        <v>3976.0560000000005</v>
      </c>
    </row>
    <row r="2161" spans="1:4" hidden="1" outlineLevel="1">
      <c r="A2161" s="215" t="s">
        <v>255</v>
      </c>
      <c r="B2161" s="216">
        <v>73.599999999999994</v>
      </c>
      <c r="C2161" s="197">
        <v>72.03</v>
      </c>
      <c r="D2161" s="197">
        <f t="shared" si="42"/>
        <v>5301.4079999999994</v>
      </c>
    </row>
    <row r="2162" spans="1:4" hidden="1" outlineLevel="1">
      <c r="A2162" s="215" t="s">
        <v>1162</v>
      </c>
      <c r="B2162" s="216">
        <v>107.6</v>
      </c>
      <c r="C2162" s="197">
        <v>32.840000000000003</v>
      </c>
      <c r="D2162" s="197">
        <f t="shared" si="42"/>
        <v>3533.5840000000003</v>
      </c>
    </row>
    <row r="2163" spans="1:4" hidden="1" outlineLevel="1">
      <c r="A2163" s="215" t="s">
        <v>256</v>
      </c>
      <c r="B2163" s="216">
        <v>70</v>
      </c>
      <c r="C2163" s="197">
        <v>32.840000000000003</v>
      </c>
      <c r="D2163" s="197">
        <f t="shared" si="42"/>
        <v>2298.8000000000002</v>
      </c>
    </row>
    <row r="2164" spans="1:4" hidden="1" outlineLevel="1">
      <c r="A2164" s="215" t="s">
        <v>258</v>
      </c>
      <c r="B2164" s="216">
        <v>100</v>
      </c>
      <c r="C2164" s="197">
        <v>32.840000000000003</v>
      </c>
      <c r="D2164" s="197">
        <f t="shared" si="42"/>
        <v>3284.0000000000005</v>
      </c>
    </row>
    <row r="2165" spans="1:4" hidden="1" outlineLevel="1">
      <c r="A2165" s="215" t="s">
        <v>1163</v>
      </c>
      <c r="B2165" s="216">
        <v>92.8</v>
      </c>
      <c r="C2165" s="197">
        <v>37.380000000000003</v>
      </c>
      <c r="D2165" s="197">
        <f t="shared" si="42"/>
        <v>3468.864</v>
      </c>
    </row>
    <row r="2166" spans="1:4" hidden="1" outlineLevel="1">
      <c r="A2166" s="215" t="s">
        <v>269</v>
      </c>
      <c r="B2166" s="216">
        <v>29</v>
      </c>
      <c r="C2166" s="197">
        <v>54.25</v>
      </c>
      <c r="D2166" s="197">
        <f t="shared" si="42"/>
        <v>1573.25</v>
      </c>
    </row>
    <row r="2167" spans="1:4" hidden="1" outlineLevel="1">
      <c r="A2167" s="215" t="s">
        <v>271</v>
      </c>
      <c r="B2167" s="216">
        <v>73</v>
      </c>
      <c r="C2167" s="197">
        <v>103.8</v>
      </c>
      <c r="D2167" s="197">
        <f t="shared" si="42"/>
        <v>7577.4</v>
      </c>
    </row>
    <row r="2168" spans="1:4" hidden="1" outlineLevel="1">
      <c r="A2168" s="215" t="s">
        <v>1166</v>
      </c>
      <c r="B2168" s="216">
        <v>30</v>
      </c>
      <c r="C2168" s="197">
        <v>54.41</v>
      </c>
      <c r="D2168" s="197">
        <f t="shared" si="42"/>
        <v>1632.3</v>
      </c>
    </row>
    <row r="2169" spans="1:4" hidden="1" outlineLevel="1">
      <c r="A2169" s="215" t="s">
        <v>1544</v>
      </c>
      <c r="B2169" s="216">
        <v>530</v>
      </c>
      <c r="C2169" s="197">
        <v>103.08</v>
      </c>
      <c r="D2169" s="197">
        <f t="shared" si="42"/>
        <v>54632.4</v>
      </c>
    </row>
    <row r="2170" spans="1:4" hidden="1" outlineLevel="1">
      <c r="A2170" s="215" t="s">
        <v>1167</v>
      </c>
      <c r="B2170" s="216">
        <v>36</v>
      </c>
      <c r="C2170" s="197">
        <v>54.25</v>
      </c>
      <c r="D2170" s="197">
        <f t="shared" si="42"/>
        <v>1953</v>
      </c>
    </row>
    <row r="2171" spans="1:4" hidden="1" outlineLevel="1">
      <c r="A2171" s="215" t="s">
        <v>1168</v>
      </c>
      <c r="B2171" s="216">
        <v>85</v>
      </c>
      <c r="C2171" s="197">
        <v>54.25</v>
      </c>
      <c r="D2171" s="197">
        <f t="shared" si="42"/>
        <v>4611.25</v>
      </c>
    </row>
    <row r="2172" spans="1:4" hidden="1" outlineLevel="1">
      <c r="A2172" s="215" t="s">
        <v>284</v>
      </c>
      <c r="B2172" s="216">
        <v>41.6</v>
      </c>
      <c r="C2172" s="197">
        <v>82.67</v>
      </c>
      <c r="D2172" s="197">
        <f t="shared" si="42"/>
        <v>3439.0720000000001</v>
      </c>
    </row>
    <row r="2173" spans="1:4" hidden="1" outlineLevel="1">
      <c r="A2173" s="237" t="s">
        <v>1169</v>
      </c>
      <c r="B2173" s="238">
        <v>100</v>
      </c>
      <c r="D2173" s="197">
        <f t="shared" si="42"/>
        <v>0</v>
      </c>
    </row>
    <row r="2174" spans="1:4" hidden="1" outlineLevel="1">
      <c r="A2174" s="215" t="s">
        <v>1171</v>
      </c>
      <c r="B2174" s="216">
        <v>65</v>
      </c>
      <c r="C2174" s="197">
        <v>190</v>
      </c>
      <c r="D2174" s="197">
        <f t="shared" si="42"/>
        <v>12350</v>
      </c>
    </row>
    <row r="2175" spans="1:4" hidden="1" outlineLevel="1">
      <c r="A2175" s="215" t="s">
        <v>1545</v>
      </c>
      <c r="B2175" s="216">
        <v>35</v>
      </c>
      <c r="C2175" s="197">
        <v>95</v>
      </c>
      <c r="D2175" s="197">
        <f t="shared" si="42"/>
        <v>3325</v>
      </c>
    </row>
    <row r="2176" spans="1:4" hidden="1" outlineLevel="1">
      <c r="A2176" s="237" t="s">
        <v>1181</v>
      </c>
      <c r="B2176" s="238">
        <v>75</v>
      </c>
      <c r="C2176" s="197">
        <v>30.92</v>
      </c>
      <c r="D2176" s="197">
        <f t="shared" si="42"/>
        <v>2319</v>
      </c>
    </row>
    <row r="2177" spans="1:4" hidden="1" outlineLevel="1">
      <c r="A2177" s="237" t="s">
        <v>1186</v>
      </c>
      <c r="B2177" s="238">
        <v>46</v>
      </c>
      <c r="C2177" s="197">
        <v>2.0099999999999998</v>
      </c>
      <c r="D2177" s="197">
        <f t="shared" si="42"/>
        <v>92.46</v>
      </c>
    </row>
    <row r="2178" spans="1:4" hidden="1" outlineLevel="1">
      <c r="A2178" s="237" t="s">
        <v>1546</v>
      </c>
      <c r="B2178" s="238">
        <v>34.6</v>
      </c>
      <c r="C2178" s="197">
        <v>217.38</v>
      </c>
      <c r="D2178" s="197">
        <f t="shared" si="42"/>
        <v>7521.348</v>
      </c>
    </row>
    <row r="2179" spans="1:4" hidden="1" outlineLevel="1">
      <c r="A2179" s="237" t="s">
        <v>1548</v>
      </c>
      <c r="B2179" s="238">
        <v>19.899999999999999</v>
      </c>
      <c r="C2179" s="197">
        <v>358.44</v>
      </c>
      <c r="D2179" s="197">
        <f t="shared" si="42"/>
        <v>7132.9559999999992</v>
      </c>
    </row>
    <row r="2180" spans="1:4" hidden="1" outlineLevel="1">
      <c r="A2180" s="237" t="s">
        <v>1189</v>
      </c>
      <c r="B2180" s="269">
        <v>2854.1</v>
      </c>
      <c r="D2180" s="197">
        <f t="shared" si="42"/>
        <v>0</v>
      </c>
    </row>
    <row r="2181" spans="1:4" hidden="1" outlineLevel="1">
      <c r="A2181" s="215" t="s">
        <v>1549</v>
      </c>
      <c r="B2181" s="216">
        <v>41</v>
      </c>
      <c r="C2181" s="197">
        <v>221.81</v>
      </c>
      <c r="D2181" s="197">
        <f t="shared" si="42"/>
        <v>9094.2100000000009</v>
      </c>
    </row>
    <row r="2182" spans="1:4" ht="22.5" hidden="1" outlineLevel="1">
      <c r="A2182" s="215" t="s">
        <v>1550</v>
      </c>
      <c r="B2182" s="216">
        <v>641</v>
      </c>
      <c r="C2182" s="197">
        <v>242.51</v>
      </c>
      <c r="D2182" s="197">
        <f t="shared" si="42"/>
        <v>155448.91</v>
      </c>
    </row>
    <row r="2183" spans="1:4" hidden="1" outlineLevel="1">
      <c r="A2183" s="215" t="s">
        <v>1551</v>
      </c>
      <c r="B2183" s="216">
        <v>8.1999999999999993</v>
      </c>
      <c r="C2183" s="197">
        <v>221.81</v>
      </c>
      <c r="D2183" s="197">
        <f t="shared" si="42"/>
        <v>1818.8419999999999</v>
      </c>
    </row>
    <row r="2184" spans="1:4" hidden="1" outlineLevel="1">
      <c r="A2184" s="215" t="s">
        <v>1552</v>
      </c>
      <c r="B2184" s="216">
        <v>28.4</v>
      </c>
      <c r="C2184" s="197">
        <v>242.51</v>
      </c>
      <c r="D2184" s="197">
        <f t="shared" si="42"/>
        <v>6887.2839999999997</v>
      </c>
    </row>
    <row r="2185" spans="1:4" hidden="1" outlineLevel="1">
      <c r="A2185" s="215" t="s">
        <v>1553</v>
      </c>
      <c r="B2185" s="216">
        <v>38.9</v>
      </c>
      <c r="C2185" s="197">
        <v>221.81</v>
      </c>
      <c r="D2185" s="197">
        <f t="shared" si="42"/>
        <v>8628.4089999999997</v>
      </c>
    </row>
    <row r="2186" spans="1:4" hidden="1" outlineLevel="1">
      <c r="A2186" s="215" t="s">
        <v>1554</v>
      </c>
      <c r="B2186" s="216">
        <v>454.5</v>
      </c>
      <c r="C2186" s="197">
        <v>221.81</v>
      </c>
      <c r="D2186" s="197">
        <f t="shared" si="42"/>
        <v>100812.645</v>
      </c>
    </row>
    <row r="2187" spans="1:4" hidden="1" outlineLevel="1">
      <c r="A2187" s="215" t="s">
        <v>1448</v>
      </c>
      <c r="B2187" s="216">
        <v>680</v>
      </c>
      <c r="C2187" s="197">
        <v>242.51</v>
      </c>
      <c r="D2187" s="197">
        <f t="shared" si="42"/>
        <v>164906.79999999999</v>
      </c>
    </row>
    <row r="2188" spans="1:4" hidden="1" outlineLevel="1">
      <c r="A2188" s="215" t="s">
        <v>1555</v>
      </c>
      <c r="B2188" s="216">
        <v>189</v>
      </c>
      <c r="C2188" s="197">
        <v>221.51</v>
      </c>
      <c r="D2188" s="197">
        <f t="shared" si="42"/>
        <v>41865.39</v>
      </c>
    </row>
    <row r="2189" spans="1:4" hidden="1" outlineLevel="1">
      <c r="A2189" s="215" t="s">
        <v>1556</v>
      </c>
      <c r="B2189" s="216">
        <v>65.5</v>
      </c>
      <c r="C2189" s="197">
        <v>221.51</v>
      </c>
      <c r="D2189" s="197">
        <f t="shared" si="42"/>
        <v>14508.904999999999</v>
      </c>
    </row>
    <row r="2190" spans="1:4" hidden="1" outlineLevel="1">
      <c r="A2190" s="215" t="s">
        <v>1557</v>
      </c>
      <c r="B2190" s="216">
        <v>101.2</v>
      </c>
      <c r="C2190" s="197">
        <v>221.51</v>
      </c>
      <c r="D2190" s="197">
        <f t="shared" si="42"/>
        <v>22416.811999999998</v>
      </c>
    </row>
    <row r="2191" spans="1:4" hidden="1" outlineLevel="1">
      <c r="A2191" s="215" t="s">
        <v>1558</v>
      </c>
      <c r="B2191" s="216">
        <v>42.6</v>
      </c>
      <c r="C2191" s="197">
        <v>242.51</v>
      </c>
      <c r="D2191" s="197">
        <f t="shared" si="42"/>
        <v>10330.925999999999</v>
      </c>
    </row>
    <row r="2192" spans="1:4" hidden="1" outlineLevel="1">
      <c r="A2192" s="215" t="s">
        <v>1559</v>
      </c>
      <c r="B2192" s="216">
        <v>3</v>
      </c>
      <c r="C2192" s="197">
        <v>221.41</v>
      </c>
      <c r="D2192" s="197">
        <f t="shared" si="42"/>
        <v>664.23</v>
      </c>
    </row>
    <row r="2193" spans="1:4" hidden="1" outlineLevel="1">
      <c r="A2193" s="215" t="s">
        <v>1560</v>
      </c>
      <c r="B2193" s="216">
        <v>64.5</v>
      </c>
      <c r="C2193" s="197">
        <v>221.41</v>
      </c>
      <c r="D2193" s="197">
        <f t="shared" si="42"/>
        <v>14280.945</v>
      </c>
    </row>
    <row r="2194" spans="1:4" hidden="1" outlineLevel="1">
      <c r="A2194" s="215" t="s">
        <v>1561</v>
      </c>
      <c r="B2194" s="216">
        <v>5</v>
      </c>
      <c r="C2194" s="197">
        <v>221.41</v>
      </c>
      <c r="D2194" s="197">
        <f t="shared" si="42"/>
        <v>1107.05</v>
      </c>
    </row>
    <row r="2195" spans="1:4" hidden="1" outlineLevel="1">
      <c r="A2195" s="215" t="s">
        <v>1562</v>
      </c>
      <c r="B2195" s="216">
        <v>47</v>
      </c>
      <c r="C2195" s="197">
        <v>221.41</v>
      </c>
      <c r="D2195" s="197">
        <f t="shared" si="42"/>
        <v>10406.27</v>
      </c>
    </row>
    <row r="2196" spans="1:4" hidden="1" outlineLevel="1">
      <c r="A2196" s="215" t="s">
        <v>1563</v>
      </c>
      <c r="B2196" s="216">
        <v>66.2</v>
      </c>
      <c r="C2196" s="197">
        <v>221.41</v>
      </c>
      <c r="D2196" s="197">
        <f t="shared" si="42"/>
        <v>14657.342000000001</v>
      </c>
    </row>
    <row r="2197" spans="1:4" hidden="1" outlineLevel="1">
      <c r="A2197" s="215" t="s">
        <v>1564</v>
      </c>
      <c r="B2197" s="216">
        <v>18.3</v>
      </c>
      <c r="C2197" s="197">
        <v>221.41</v>
      </c>
      <c r="D2197" s="197">
        <f t="shared" si="42"/>
        <v>4051.8029999999999</v>
      </c>
    </row>
    <row r="2198" spans="1:4" hidden="1" outlineLevel="1">
      <c r="A2198" s="215" t="s">
        <v>1565</v>
      </c>
      <c r="B2198" s="216">
        <v>55.6</v>
      </c>
      <c r="C2198" s="197">
        <v>197.04</v>
      </c>
      <c r="D2198" s="197">
        <f t="shared" si="42"/>
        <v>10955.423999999999</v>
      </c>
    </row>
    <row r="2199" spans="1:4" hidden="1" outlineLevel="1">
      <c r="A2199" s="215" t="s">
        <v>1566</v>
      </c>
      <c r="B2199" s="216">
        <v>17.899999999999999</v>
      </c>
      <c r="C2199" s="197">
        <v>305.13</v>
      </c>
      <c r="D2199" s="197">
        <f t="shared" si="42"/>
        <v>5461.8269999999993</v>
      </c>
    </row>
    <row r="2200" spans="1:4" hidden="1" outlineLevel="1">
      <c r="A2200" s="215" t="s">
        <v>1567</v>
      </c>
      <c r="B2200" s="216">
        <v>18.3</v>
      </c>
      <c r="C2200" s="197">
        <v>281.79000000000002</v>
      </c>
      <c r="D2200" s="197">
        <f t="shared" si="42"/>
        <v>5156.7570000000005</v>
      </c>
    </row>
    <row r="2201" spans="1:4" hidden="1" outlineLevel="1">
      <c r="A2201" s="215" t="s">
        <v>1568</v>
      </c>
      <c r="B2201" s="216">
        <v>23.9</v>
      </c>
      <c r="C2201" s="197">
        <v>281.79000000000002</v>
      </c>
      <c r="D2201" s="197">
        <f t="shared" si="42"/>
        <v>6734.7809999999999</v>
      </c>
    </row>
    <row r="2202" spans="1:4" hidden="1" outlineLevel="1">
      <c r="A2202" s="215" t="s">
        <v>1569</v>
      </c>
      <c r="B2202" s="216">
        <v>17.5</v>
      </c>
      <c r="C2202" s="197">
        <v>281.79000000000002</v>
      </c>
      <c r="D2202" s="197">
        <f t="shared" si="42"/>
        <v>4931.3250000000007</v>
      </c>
    </row>
    <row r="2203" spans="1:4" hidden="1" outlineLevel="1">
      <c r="A2203" s="215" t="s">
        <v>1570</v>
      </c>
      <c r="B2203" s="216">
        <v>30.2</v>
      </c>
      <c r="C2203" s="197">
        <v>254.48</v>
      </c>
      <c r="D2203" s="197">
        <f t="shared" si="42"/>
        <v>7685.2959999999994</v>
      </c>
    </row>
    <row r="2204" spans="1:4" hidden="1" outlineLevel="1">
      <c r="A2204" s="215" t="s">
        <v>1571</v>
      </c>
      <c r="B2204" s="216">
        <v>14.7</v>
      </c>
      <c r="C2204" s="197">
        <v>231.54</v>
      </c>
      <c r="D2204" s="197">
        <f t="shared" si="42"/>
        <v>3403.6379999999999</v>
      </c>
    </row>
    <row r="2205" spans="1:4" hidden="1" outlineLevel="1">
      <c r="A2205" s="215" t="s">
        <v>1572</v>
      </c>
      <c r="B2205" s="216">
        <v>40.5</v>
      </c>
      <c r="C2205" s="197">
        <v>243.22</v>
      </c>
      <c r="D2205" s="197">
        <f t="shared" ref="D2205:D2268" si="43">B2205*C2205</f>
        <v>9850.41</v>
      </c>
    </row>
    <row r="2206" spans="1:4" hidden="1" outlineLevel="1">
      <c r="A2206" s="215" t="s">
        <v>1573</v>
      </c>
      <c r="B2206" s="216">
        <v>101.5</v>
      </c>
      <c r="C2206" s="197">
        <v>275.13</v>
      </c>
      <c r="D2206" s="197">
        <f t="shared" si="43"/>
        <v>27925.695</v>
      </c>
    </row>
    <row r="2207" spans="1:4" hidden="1" outlineLevel="1">
      <c r="A2207" s="215" t="s">
        <v>1574</v>
      </c>
      <c r="B2207" s="216">
        <v>39.700000000000003</v>
      </c>
      <c r="C2207" s="197">
        <v>238.23</v>
      </c>
      <c r="D2207" s="197">
        <f t="shared" si="43"/>
        <v>9457.7309999999998</v>
      </c>
    </row>
    <row r="2208" spans="1:4" hidden="1" outlineLevel="1">
      <c r="A2208" s="237" t="s">
        <v>1190</v>
      </c>
      <c r="B2208" s="269">
        <v>3246.1</v>
      </c>
      <c r="D2208" s="197">
        <f t="shared" si="43"/>
        <v>0</v>
      </c>
    </row>
    <row r="2209" spans="1:4" hidden="1" outlineLevel="1">
      <c r="A2209" s="215" t="s">
        <v>1575</v>
      </c>
      <c r="B2209" s="216">
        <v>396.6</v>
      </c>
      <c r="C2209" s="197">
        <v>112.21</v>
      </c>
      <c r="D2209" s="197">
        <f t="shared" si="43"/>
        <v>44502.485999999997</v>
      </c>
    </row>
    <row r="2210" spans="1:4" hidden="1" outlineLevel="1">
      <c r="A2210" s="215" t="s">
        <v>1576</v>
      </c>
      <c r="B2210" s="216">
        <v>396.4</v>
      </c>
      <c r="C2210" s="197">
        <v>112.21</v>
      </c>
      <c r="D2210" s="197">
        <f t="shared" si="43"/>
        <v>44480.043999999994</v>
      </c>
    </row>
    <row r="2211" spans="1:4" hidden="1" outlineLevel="1">
      <c r="A2211" s="215" t="s">
        <v>1577</v>
      </c>
      <c r="B2211" s="216">
        <v>424.3</v>
      </c>
      <c r="C2211" s="197">
        <v>112.21</v>
      </c>
      <c r="D2211" s="197">
        <f t="shared" si="43"/>
        <v>47610.703000000001</v>
      </c>
    </row>
    <row r="2212" spans="1:4" hidden="1" outlineLevel="1">
      <c r="A2212" s="215" t="s">
        <v>1578</v>
      </c>
      <c r="B2212" s="216">
        <v>30.3</v>
      </c>
      <c r="C2212" s="197">
        <v>112.21</v>
      </c>
      <c r="D2212" s="197">
        <f t="shared" si="43"/>
        <v>3399.9629999999997</v>
      </c>
    </row>
    <row r="2213" spans="1:4" hidden="1" outlineLevel="1">
      <c r="A2213" s="215" t="s">
        <v>1579</v>
      </c>
      <c r="B2213" s="216">
        <v>44</v>
      </c>
      <c r="C2213" s="197">
        <v>112.21</v>
      </c>
      <c r="D2213" s="197">
        <f t="shared" si="43"/>
        <v>4937.24</v>
      </c>
    </row>
    <row r="2214" spans="1:4" hidden="1" outlineLevel="1">
      <c r="A2214" s="215" t="s">
        <v>1580</v>
      </c>
      <c r="B2214" s="216">
        <v>50.4</v>
      </c>
      <c r="C2214" s="197">
        <v>112.21</v>
      </c>
      <c r="D2214" s="197">
        <f t="shared" si="43"/>
        <v>5655.3839999999991</v>
      </c>
    </row>
    <row r="2215" spans="1:4" hidden="1" outlineLevel="1">
      <c r="A2215" s="215" t="s">
        <v>1444</v>
      </c>
      <c r="B2215" s="216">
        <v>7</v>
      </c>
      <c r="C2215" s="197">
        <v>112.21</v>
      </c>
      <c r="D2215" s="197">
        <f t="shared" si="43"/>
        <v>785.46999999999991</v>
      </c>
    </row>
    <row r="2216" spans="1:4" hidden="1" outlineLevel="1">
      <c r="A2216" s="215" t="s">
        <v>1581</v>
      </c>
      <c r="B2216" s="216">
        <v>32.1</v>
      </c>
      <c r="C2216" s="197">
        <v>112.21</v>
      </c>
      <c r="D2216" s="197">
        <f t="shared" si="43"/>
        <v>3601.9409999999998</v>
      </c>
    </row>
    <row r="2217" spans="1:4" hidden="1" outlineLevel="1">
      <c r="A2217" s="215" t="s">
        <v>1582</v>
      </c>
      <c r="B2217" s="216">
        <v>48</v>
      </c>
      <c r="C2217" s="197">
        <v>112.21</v>
      </c>
      <c r="D2217" s="197">
        <f t="shared" si="43"/>
        <v>5386.08</v>
      </c>
    </row>
    <row r="2218" spans="1:4" hidden="1" outlineLevel="1">
      <c r="A2218" s="215" t="s">
        <v>1583</v>
      </c>
      <c r="B2218" s="216">
        <v>476.4</v>
      </c>
      <c r="C2218" s="197">
        <v>112.21</v>
      </c>
      <c r="D2218" s="197">
        <f t="shared" si="43"/>
        <v>53456.843999999997</v>
      </c>
    </row>
    <row r="2219" spans="1:4" hidden="1" outlineLevel="1">
      <c r="A2219" s="215" t="s">
        <v>1191</v>
      </c>
      <c r="B2219" s="216">
        <v>52.9</v>
      </c>
      <c r="C2219" s="197">
        <v>91.21</v>
      </c>
      <c r="D2219" s="197">
        <f t="shared" si="43"/>
        <v>4825.0089999999991</v>
      </c>
    </row>
    <row r="2220" spans="1:4" hidden="1" outlineLevel="1">
      <c r="A2220" s="215" t="s">
        <v>1584</v>
      </c>
      <c r="B2220" s="216">
        <v>43.6</v>
      </c>
      <c r="C2220" s="197">
        <v>127.21</v>
      </c>
      <c r="D2220" s="197">
        <f t="shared" si="43"/>
        <v>5546.3559999999998</v>
      </c>
    </row>
    <row r="2221" spans="1:4" hidden="1" outlineLevel="1">
      <c r="A2221" s="215" t="s">
        <v>1585</v>
      </c>
      <c r="B2221" s="216">
        <v>98</v>
      </c>
      <c r="C2221" s="197">
        <v>152.06</v>
      </c>
      <c r="D2221" s="197">
        <f t="shared" si="43"/>
        <v>14901.880000000001</v>
      </c>
    </row>
    <row r="2222" spans="1:4" hidden="1" outlineLevel="1">
      <c r="A2222" s="215" t="s">
        <v>1586</v>
      </c>
      <c r="B2222" s="216">
        <v>26.9</v>
      </c>
      <c r="C2222" s="197">
        <v>152.06</v>
      </c>
      <c r="D2222" s="197">
        <f t="shared" si="43"/>
        <v>4090.4139999999998</v>
      </c>
    </row>
    <row r="2223" spans="1:4" hidden="1" outlineLevel="1">
      <c r="A2223" s="215" t="s">
        <v>1587</v>
      </c>
      <c r="B2223" s="216">
        <v>14</v>
      </c>
      <c r="C2223" s="197">
        <v>152.06</v>
      </c>
      <c r="D2223" s="197">
        <f t="shared" si="43"/>
        <v>2128.84</v>
      </c>
    </row>
    <row r="2224" spans="1:4" hidden="1" outlineLevel="1">
      <c r="A2224" s="215" t="s">
        <v>1588</v>
      </c>
      <c r="B2224" s="216">
        <v>44</v>
      </c>
      <c r="C2224" s="197">
        <v>152.06899999999999</v>
      </c>
      <c r="D2224" s="197">
        <f t="shared" si="43"/>
        <v>6691.0359999999991</v>
      </c>
    </row>
    <row r="2225" spans="1:4" hidden="1" outlineLevel="1">
      <c r="A2225" s="215" t="s">
        <v>1589</v>
      </c>
      <c r="B2225" s="216">
        <v>13.6</v>
      </c>
      <c r="C2225" s="197">
        <v>140.88</v>
      </c>
      <c r="D2225" s="197">
        <f t="shared" si="43"/>
        <v>1915.9679999999998</v>
      </c>
    </row>
    <row r="2226" spans="1:4" hidden="1" outlineLevel="1">
      <c r="A2226" s="215" t="s">
        <v>1590</v>
      </c>
      <c r="B2226" s="216">
        <v>30.6</v>
      </c>
      <c r="C2226" s="197">
        <v>110.07</v>
      </c>
      <c r="D2226" s="197">
        <f t="shared" si="43"/>
        <v>3368.1419999999998</v>
      </c>
    </row>
    <row r="2227" spans="1:4" hidden="1" outlineLevel="1">
      <c r="A2227" s="215" t="s">
        <v>1591</v>
      </c>
      <c r="B2227" s="216">
        <v>936.5</v>
      </c>
      <c r="C2227" s="197">
        <v>170.54</v>
      </c>
      <c r="D2227" s="197">
        <f t="shared" si="43"/>
        <v>159710.71</v>
      </c>
    </row>
    <row r="2228" spans="1:4" hidden="1" outlineLevel="1">
      <c r="A2228" s="215" t="s">
        <v>1592</v>
      </c>
      <c r="B2228" s="216">
        <v>40.5</v>
      </c>
      <c r="C2228" s="197">
        <v>255.03</v>
      </c>
      <c r="D2228" s="197">
        <f t="shared" si="43"/>
        <v>10328.715</v>
      </c>
    </row>
    <row r="2229" spans="1:4" hidden="1" outlineLevel="1">
      <c r="A2229" s="215" t="s">
        <v>1593</v>
      </c>
      <c r="B2229" s="216">
        <v>40</v>
      </c>
      <c r="C2229" s="197">
        <v>255.03</v>
      </c>
      <c r="D2229" s="197">
        <f t="shared" si="43"/>
        <v>10201.200000000001</v>
      </c>
    </row>
    <row r="2230" spans="1:4" hidden="1" outlineLevel="1">
      <c r="A2230" s="237" t="s">
        <v>1594</v>
      </c>
      <c r="B2230" s="238">
        <v>10.8</v>
      </c>
      <c r="D2230" s="197">
        <f t="shared" si="43"/>
        <v>0</v>
      </c>
    </row>
    <row r="2231" spans="1:4" hidden="1" outlineLevel="1">
      <c r="A2231" s="215" t="s">
        <v>1773</v>
      </c>
      <c r="B2231" s="216">
        <v>10.8</v>
      </c>
      <c r="C2231" s="197">
        <v>223.91</v>
      </c>
      <c r="D2231" s="197">
        <f t="shared" si="43"/>
        <v>2418.2280000000001</v>
      </c>
    </row>
    <row r="2232" spans="1:4" hidden="1" outlineLevel="1">
      <c r="A2232" s="237" t="s">
        <v>1595</v>
      </c>
      <c r="B2232" s="238">
        <v>110.8</v>
      </c>
      <c r="C2232" s="197">
        <v>138.49</v>
      </c>
      <c r="D2232" s="197">
        <f t="shared" si="43"/>
        <v>15344.692000000001</v>
      </c>
    </row>
    <row r="2233" spans="1:4" hidden="1" outlineLevel="1">
      <c r="A2233" s="237" t="s">
        <v>1596</v>
      </c>
      <c r="B2233" s="238">
        <v>107.7</v>
      </c>
      <c r="D2233" s="197">
        <f t="shared" si="43"/>
        <v>0</v>
      </c>
    </row>
    <row r="2234" spans="1:4" hidden="1" outlineLevel="1">
      <c r="A2234" s="215" t="s">
        <v>1597</v>
      </c>
      <c r="B2234" s="216">
        <v>4.9000000000000004</v>
      </c>
      <c r="C2234" s="197">
        <v>239.57</v>
      </c>
      <c r="D2234" s="197">
        <f t="shared" si="43"/>
        <v>1173.893</v>
      </c>
    </row>
    <row r="2235" spans="1:4" hidden="1" outlineLevel="1">
      <c r="A2235" s="215" t="s">
        <v>1598</v>
      </c>
      <c r="B2235" s="216">
        <v>7.4</v>
      </c>
      <c r="C2235" s="197">
        <v>239.57</v>
      </c>
      <c r="D2235" s="197">
        <f t="shared" si="43"/>
        <v>1772.818</v>
      </c>
    </row>
    <row r="2236" spans="1:4" hidden="1" outlineLevel="1">
      <c r="A2236" s="215" t="s">
        <v>1599</v>
      </c>
      <c r="B2236" s="216">
        <v>43.9</v>
      </c>
      <c r="C2236" s="197">
        <v>239.57</v>
      </c>
      <c r="D2236" s="197">
        <f t="shared" si="43"/>
        <v>10517.123</v>
      </c>
    </row>
    <row r="2237" spans="1:4" hidden="1" outlineLevel="1">
      <c r="A2237" s="215" t="s">
        <v>1600</v>
      </c>
      <c r="B2237" s="216">
        <v>5.8</v>
      </c>
      <c r="C2237" s="197">
        <v>292</v>
      </c>
      <c r="D2237" s="197">
        <f t="shared" si="43"/>
        <v>1693.6</v>
      </c>
    </row>
    <row r="2238" spans="1:4" hidden="1" outlineLevel="1">
      <c r="A2238" s="215" t="s">
        <v>1601</v>
      </c>
      <c r="B2238" s="216">
        <v>3.4</v>
      </c>
      <c r="C2238" s="197">
        <v>152.88</v>
      </c>
      <c r="D2238" s="197">
        <f t="shared" si="43"/>
        <v>519.79199999999992</v>
      </c>
    </row>
    <row r="2239" spans="1:4" hidden="1" outlineLevel="1">
      <c r="A2239" s="215" t="s">
        <v>1602</v>
      </c>
      <c r="B2239" s="216">
        <v>42.3</v>
      </c>
      <c r="C2239" s="197">
        <v>152.88</v>
      </c>
      <c r="D2239" s="197">
        <f t="shared" si="43"/>
        <v>6466.8239999999996</v>
      </c>
    </row>
    <row r="2240" spans="1:4" hidden="1" outlineLevel="1">
      <c r="A2240" s="237" t="s">
        <v>1603</v>
      </c>
      <c r="B2240" s="238">
        <v>229.4</v>
      </c>
      <c r="C2240" s="197">
        <v>185.31</v>
      </c>
      <c r="D2240" s="197">
        <f t="shared" si="43"/>
        <v>42510.114000000001</v>
      </c>
    </row>
    <row r="2241" spans="1:4" hidden="1" outlineLevel="1">
      <c r="A2241" s="237" t="s">
        <v>1604</v>
      </c>
      <c r="B2241" s="238">
        <v>13.3</v>
      </c>
      <c r="C2241" s="197">
        <v>266.58999999999997</v>
      </c>
      <c r="D2241" s="197">
        <f t="shared" si="43"/>
        <v>3545.6469999999999</v>
      </c>
    </row>
    <row r="2242" spans="1:4" hidden="1" outlineLevel="1">
      <c r="A2242" s="237" t="s">
        <v>1605</v>
      </c>
      <c r="B2242" s="238">
        <v>406.9</v>
      </c>
      <c r="C2242" s="197">
        <v>146.38</v>
      </c>
      <c r="D2242" s="197">
        <f t="shared" si="43"/>
        <v>59562.021999999997</v>
      </c>
    </row>
    <row r="2243" spans="1:4" hidden="1" outlineLevel="1">
      <c r="A2243" s="237" t="s">
        <v>1774</v>
      </c>
      <c r="B2243" s="238">
        <v>54.4</v>
      </c>
      <c r="C2243" s="197">
        <v>202.68</v>
      </c>
      <c r="D2243" s="197">
        <f t="shared" si="43"/>
        <v>11025.791999999999</v>
      </c>
    </row>
    <row r="2244" spans="1:4" hidden="1" outlineLevel="1">
      <c r="A2244" s="237" t="s">
        <v>656</v>
      </c>
      <c r="B2244" s="238">
        <v>2</v>
      </c>
      <c r="C2244" s="197">
        <v>2023.575</v>
      </c>
      <c r="D2244" s="197">
        <f t="shared" si="43"/>
        <v>4047.15</v>
      </c>
    </row>
    <row r="2245" spans="1:4" hidden="1" outlineLevel="1">
      <c r="A2245" s="237" t="s">
        <v>827</v>
      </c>
      <c r="B2245" s="269">
        <v>11671</v>
      </c>
      <c r="D2245" s="197">
        <f t="shared" si="43"/>
        <v>0</v>
      </c>
    </row>
    <row r="2246" spans="1:4" hidden="1" outlineLevel="1">
      <c r="A2246" s="215" t="s">
        <v>828</v>
      </c>
      <c r="B2246" s="216">
        <v>634</v>
      </c>
      <c r="C2246" s="197">
        <v>0.75</v>
      </c>
      <c r="D2246" s="197">
        <f t="shared" si="43"/>
        <v>475.5</v>
      </c>
    </row>
    <row r="2247" spans="1:4" hidden="1" outlineLevel="1">
      <c r="A2247" s="215" t="s">
        <v>829</v>
      </c>
      <c r="B2247" s="216">
        <v>46</v>
      </c>
      <c r="C2247" s="197">
        <v>0.48</v>
      </c>
      <c r="D2247" s="197">
        <f t="shared" si="43"/>
        <v>22.08</v>
      </c>
    </row>
    <row r="2248" spans="1:4" hidden="1" outlineLevel="1">
      <c r="A2248" s="215" t="s">
        <v>830</v>
      </c>
      <c r="B2248" s="218">
        <v>5931</v>
      </c>
      <c r="C2248" s="197">
        <v>0.94</v>
      </c>
      <c r="D2248" s="197">
        <f t="shared" si="43"/>
        <v>5575.1399999999994</v>
      </c>
    </row>
    <row r="2249" spans="1:4" hidden="1" outlineLevel="1">
      <c r="A2249" s="215" t="s">
        <v>831</v>
      </c>
      <c r="B2249" s="218">
        <v>4934</v>
      </c>
      <c r="C2249" s="197">
        <v>0.72</v>
      </c>
      <c r="D2249" s="197">
        <f t="shared" si="43"/>
        <v>3552.48</v>
      </c>
    </row>
    <row r="2250" spans="1:4" hidden="1" outlineLevel="1">
      <c r="A2250" s="215" t="s">
        <v>1196</v>
      </c>
      <c r="B2250" s="216">
        <v>126</v>
      </c>
      <c r="C2250" s="197">
        <v>0.43</v>
      </c>
      <c r="D2250" s="197">
        <f t="shared" si="43"/>
        <v>54.18</v>
      </c>
    </row>
    <row r="2251" spans="1:4" hidden="1" outlineLevel="1">
      <c r="A2251" s="237" t="s">
        <v>1198</v>
      </c>
      <c r="B2251" s="238">
        <v>49.3</v>
      </c>
      <c r="D2251" s="197">
        <f t="shared" si="43"/>
        <v>0</v>
      </c>
    </row>
    <row r="2252" spans="1:4" hidden="1" outlineLevel="1">
      <c r="A2252" s="215" t="s">
        <v>1201</v>
      </c>
      <c r="B2252" s="216">
        <v>22.7</v>
      </c>
      <c r="C2252" s="197">
        <v>310.95</v>
      </c>
      <c r="D2252" s="197">
        <f t="shared" si="43"/>
        <v>7058.5649999999996</v>
      </c>
    </row>
    <row r="2253" spans="1:4" hidden="1" outlineLevel="1">
      <c r="A2253" s="215" t="s">
        <v>1202</v>
      </c>
      <c r="B2253" s="216">
        <v>10.8</v>
      </c>
      <c r="C2253" s="197">
        <v>310.95</v>
      </c>
      <c r="D2253" s="197">
        <f t="shared" si="43"/>
        <v>3358.26</v>
      </c>
    </row>
    <row r="2254" spans="1:4" hidden="1" outlineLevel="1">
      <c r="A2254" s="215" t="s">
        <v>1203</v>
      </c>
      <c r="B2254" s="216">
        <v>15.8</v>
      </c>
      <c r="C2254" s="197">
        <v>310.95</v>
      </c>
      <c r="D2254" s="197">
        <f t="shared" si="43"/>
        <v>4913.01</v>
      </c>
    </row>
    <row r="2255" spans="1:4" hidden="1" outlineLevel="1">
      <c r="A2255" s="237" t="s">
        <v>1214</v>
      </c>
      <c r="B2255" s="238">
        <v>408.9</v>
      </c>
      <c r="D2255" s="197">
        <f t="shared" si="43"/>
        <v>0</v>
      </c>
    </row>
    <row r="2256" spans="1:4" hidden="1" outlineLevel="1">
      <c r="A2256" s="215" t="s">
        <v>966</v>
      </c>
      <c r="B2256" s="216">
        <v>11.4</v>
      </c>
      <c r="C2256" s="197">
        <v>202.51</v>
      </c>
      <c r="D2256" s="197">
        <f t="shared" si="43"/>
        <v>2308.614</v>
      </c>
    </row>
    <row r="2257" spans="1:4" hidden="1" outlineLevel="1">
      <c r="A2257" s="215" t="s">
        <v>1218</v>
      </c>
      <c r="B2257" s="216">
        <v>20.2</v>
      </c>
      <c r="C2257" s="197">
        <v>215.68</v>
      </c>
      <c r="D2257" s="197">
        <f t="shared" si="43"/>
        <v>4356.7359999999999</v>
      </c>
    </row>
    <row r="2258" spans="1:4" hidden="1" outlineLevel="1">
      <c r="A2258" s="215" t="s">
        <v>1220</v>
      </c>
      <c r="B2258" s="216">
        <v>13.8</v>
      </c>
      <c r="C2258" s="197">
        <v>150.62</v>
      </c>
      <c r="D2258" s="197">
        <f t="shared" si="43"/>
        <v>2078.556</v>
      </c>
    </row>
    <row r="2259" spans="1:4" hidden="1" outlineLevel="1">
      <c r="A2259" s="215" t="s">
        <v>1221</v>
      </c>
      <c r="B2259" s="216">
        <v>13.7</v>
      </c>
      <c r="C2259" s="197">
        <v>150.62</v>
      </c>
      <c r="D2259" s="197">
        <f t="shared" si="43"/>
        <v>2063.4940000000001</v>
      </c>
    </row>
    <row r="2260" spans="1:4" hidden="1" outlineLevel="1">
      <c r="A2260" s="215" t="s">
        <v>1222</v>
      </c>
      <c r="B2260" s="216">
        <v>71.099999999999994</v>
      </c>
      <c r="C2260" s="197">
        <v>226.55</v>
      </c>
      <c r="D2260" s="197">
        <f t="shared" si="43"/>
        <v>16107.705</v>
      </c>
    </row>
    <row r="2261" spans="1:4" hidden="1" outlineLevel="1">
      <c r="A2261" s="215" t="s">
        <v>1223</v>
      </c>
      <c r="B2261" s="216">
        <v>8.1</v>
      </c>
      <c r="C2261" s="197">
        <v>226.55</v>
      </c>
      <c r="D2261" s="197">
        <f t="shared" si="43"/>
        <v>1835.0550000000001</v>
      </c>
    </row>
    <row r="2262" spans="1:4" hidden="1" outlineLevel="1">
      <c r="A2262" s="215" t="s">
        <v>1775</v>
      </c>
      <c r="B2262" s="216">
        <v>22.4</v>
      </c>
      <c r="C2262" s="197">
        <v>152.26</v>
      </c>
      <c r="D2262" s="197">
        <f t="shared" si="43"/>
        <v>3410.6239999999998</v>
      </c>
    </row>
    <row r="2263" spans="1:4" hidden="1" outlineLevel="1">
      <c r="A2263" s="215" t="s">
        <v>1470</v>
      </c>
      <c r="B2263" s="216">
        <v>36.799999999999997</v>
      </c>
      <c r="C2263" s="197">
        <v>141.58000000000001</v>
      </c>
      <c r="D2263" s="197">
        <f t="shared" si="43"/>
        <v>5210.1440000000002</v>
      </c>
    </row>
    <row r="2264" spans="1:4" hidden="1" outlineLevel="1">
      <c r="A2264" s="215" t="s">
        <v>1225</v>
      </c>
      <c r="B2264" s="216">
        <v>7.7</v>
      </c>
      <c r="C2264" s="197">
        <v>152.26</v>
      </c>
      <c r="D2264" s="197">
        <f t="shared" si="43"/>
        <v>1172.402</v>
      </c>
    </row>
    <row r="2265" spans="1:4" hidden="1" outlineLevel="1">
      <c r="A2265" s="215" t="s">
        <v>1227</v>
      </c>
      <c r="B2265" s="216">
        <v>20.399999999999999</v>
      </c>
      <c r="C2265" s="197">
        <v>215.68</v>
      </c>
      <c r="D2265" s="197">
        <f t="shared" si="43"/>
        <v>4399.8719999999994</v>
      </c>
    </row>
    <row r="2266" spans="1:4" hidden="1" outlineLevel="1">
      <c r="A2266" s="215" t="s">
        <v>1229</v>
      </c>
      <c r="B2266" s="216">
        <v>27</v>
      </c>
      <c r="C2266" s="197">
        <v>229.51</v>
      </c>
      <c r="D2266" s="197">
        <f t="shared" si="43"/>
        <v>6196.7699999999995</v>
      </c>
    </row>
    <row r="2267" spans="1:4" hidden="1" outlineLevel="1">
      <c r="A2267" s="215" t="s">
        <v>967</v>
      </c>
      <c r="B2267" s="216">
        <v>61.1</v>
      </c>
      <c r="C2267" s="197">
        <v>199.09</v>
      </c>
      <c r="D2267" s="197">
        <f t="shared" si="43"/>
        <v>12164.399000000001</v>
      </c>
    </row>
    <row r="2268" spans="1:4" hidden="1" outlineLevel="1">
      <c r="A2268" s="215" t="s">
        <v>1231</v>
      </c>
      <c r="B2268" s="216">
        <v>20.5</v>
      </c>
      <c r="C2268" s="197">
        <v>199.09</v>
      </c>
      <c r="D2268" s="197">
        <f t="shared" si="43"/>
        <v>4081.3450000000003</v>
      </c>
    </row>
    <row r="2269" spans="1:4" hidden="1" outlineLevel="1">
      <c r="A2269" s="215" t="s">
        <v>1491</v>
      </c>
      <c r="B2269" s="216">
        <v>74.7</v>
      </c>
      <c r="C2269" s="197">
        <v>199.09</v>
      </c>
      <c r="D2269" s="197">
        <f t="shared" ref="D2269:D2332" si="44">B2269*C2269</f>
        <v>14872.023000000001</v>
      </c>
    </row>
    <row r="2270" spans="1:4" hidden="1" outlineLevel="1">
      <c r="A2270" s="237" t="s">
        <v>1606</v>
      </c>
      <c r="B2270" s="238">
        <v>19</v>
      </c>
      <c r="D2270" s="197">
        <f t="shared" si="44"/>
        <v>0</v>
      </c>
    </row>
    <row r="2271" spans="1:4" hidden="1" outlineLevel="1">
      <c r="A2271" s="215"/>
      <c r="B2271" s="216">
        <v>6</v>
      </c>
      <c r="C2271" s="197">
        <v>1889.28</v>
      </c>
      <c r="D2271" s="197">
        <f t="shared" si="44"/>
        <v>11335.68</v>
      </c>
    </row>
    <row r="2272" spans="1:4" hidden="1" outlineLevel="1">
      <c r="A2272" s="215" t="s">
        <v>1607</v>
      </c>
      <c r="B2272" s="216">
        <v>8</v>
      </c>
      <c r="C2272" s="197">
        <v>3300</v>
      </c>
      <c r="D2272" s="197">
        <f t="shared" si="44"/>
        <v>26400</v>
      </c>
    </row>
    <row r="2273" spans="1:4" hidden="1" outlineLevel="1">
      <c r="A2273" s="215" t="s">
        <v>1608</v>
      </c>
      <c r="B2273" s="216">
        <v>3</v>
      </c>
      <c r="C2273" s="197">
        <v>1065.5999999999999</v>
      </c>
      <c r="D2273" s="197">
        <f t="shared" si="44"/>
        <v>3196.7999999999997</v>
      </c>
    </row>
    <row r="2274" spans="1:4" hidden="1" outlineLevel="1">
      <c r="A2274" s="215" t="s">
        <v>1609</v>
      </c>
      <c r="B2274" s="216">
        <v>2</v>
      </c>
      <c r="C2274" s="197">
        <v>825.6</v>
      </c>
      <c r="D2274" s="197">
        <f t="shared" si="44"/>
        <v>1651.2</v>
      </c>
    </row>
    <row r="2275" spans="1:4" hidden="1" outlineLevel="1">
      <c r="A2275" s="237" t="s">
        <v>1610</v>
      </c>
      <c r="B2275" s="238">
        <v>20</v>
      </c>
      <c r="C2275" s="197">
        <v>601.33000000000004</v>
      </c>
      <c r="D2275" s="197">
        <f t="shared" si="44"/>
        <v>12026.6</v>
      </c>
    </row>
    <row r="2276" spans="1:4" hidden="1" outlineLevel="1">
      <c r="A2276" s="237" t="s">
        <v>1234</v>
      </c>
      <c r="B2276" s="269">
        <v>1370</v>
      </c>
      <c r="D2276" s="197">
        <f t="shared" si="44"/>
        <v>0</v>
      </c>
    </row>
    <row r="2277" spans="1:4" hidden="1" outlineLevel="1">
      <c r="A2277" s="215" t="s">
        <v>1235</v>
      </c>
      <c r="B2277" s="218">
        <v>1370</v>
      </c>
      <c r="C2277" s="197">
        <v>1</v>
      </c>
      <c r="D2277" s="197">
        <f t="shared" si="44"/>
        <v>1370</v>
      </c>
    </row>
    <row r="2278" spans="1:4" hidden="1" outlineLevel="1">
      <c r="A2278" s="237" t="s">
        <v>832</v>
      </c>
      <c r="B2278" s="269">
        <v>1768</v>
      </c>
      <c r="D2278" s="197">
        <f t="shared" si="44"/>
        <v>0</v>
      </c>
    </row>
    <row r="2279" spans="1:4" hidden="1" outlineLevel="1">
      <c r="A2279" s="215" t="s">
        <v>1237</v>
      </c>
      <c r="B2279" s="216">
        <v>766</v>
      </c>
      <c r="C2279" s="197">
        <v>3.8</v>
      </c>
      <c r="D2279" s="197">
        <f t="shared" si="44"/>
        <v>2910.7999999999997</v>
      </c>
    </row>
    <row r="2280" spans="1:4" hidden="1" outlineLevel="1">
      <c r="A2280" s="215" t="s">
        <v>1238</v>
      </c>
      <c r="B2280" s="218">
        <v>1002</v>
      </c>
      <c r="C2280" s="197">
        <v>5.2</v>
      </c>
      <c r="D2280" s="197">
        <f t="shared" si="44"/>
        <v>5210.4000000000005</v>
      </c>
    </row>
    <row r="2281" spans="1:4" hidden="1" outlineLevel="1">
      <c r="A2281" s="237" t="s">
        <v>1611</v>
      </c>
      <c r="B2281" s="238">
        <v>28</v>
      </c>
      <c r="D2281" s="197">
        <f t="shared" si="44"/>
        <v>0</v>
      </c>
    </row>
    <row r="2282" spans="1:4" hidden="1" outlineLevel="1">
      <c r="A2282" s="215"/>
      <c r="B2282" s="216">
        <v>27</v>
      </c>
      <c r="C2282" s="197">
        <v>129.80000000000001</v>
      </c>
      <c r="D2282" s="197">
        <f t="shared" si="44"/>
        <v>3504.6000000000004</v>
      </c>
    </row>
    <row r="2283" spans="1:4" hidden="1" outlineLevel="1">
      <c r="A2283" s="215" t="s">
        <v>1612</v>
      </c>
      <c r="B2283" s="216">
        <v>1</v>
      </c>
      <c r="C2283" s="197">
        <v>153.6</v>
      </c>
      <c r="D2283" s="197">
        <f t="shared" si="44"/>
        <v>153.6</v>
      </c>
    </row>
    <row r="2284" spans="1:4" hidden="1" outlineLevel="1">
      <c r="A2284" s="237" t="s">
        <v>1613</v>
      </c>
      <c r="B2284" s="238">
        <v>12</v>
      </c>
      <c r="D2284" s="197">
        <f t="shared" si="44"/>
        <v>0</v>
      </c>
    </row>
    <row r="2285" spans="1:4" hidden="1" outlineLevel="1">
      <c r="A2285" s="215"/>
      <c r="B2285" s="216">
        <v>10</v>
      </c>
      <c r="C2285" s="197">
        <v>62.06</v>
      </c>
      <c r="D2285" s="197">
        <f t="shared" si="44"/>
        <v>620.6</v>
      </c>
    </row>
    <row r="2286" spans="1:4" hidden="1" outlineLevel="1">
      <c r="A2286" s="215" t="s">
        <v>1614</v>
      </c>
      <c r="B2286" s="216">
        <v>2</v>
      </c>
      <c r="C2286" s="197">
        <v>92.09</v>
      </c>
      <c r="D2286" s="197">
        <f t="shared" si="44"/>
        <v>184.18</v>
      </c>
    </row>
    <row r="2287" spans="1:4" hidden="1" outlineLevel="1">
      <c r="A2287" s="237" t="s">
        <v>1615</v>
      </c>
      <c r="B2287" s="238">
        <v>4</v>
      </c>
      <c r="D2287" s="197">
        <f t="shared" si="44"/>
        <v>0</v>
      </c>
    </row>
    <row r="2288" spans="1:4" hidden="1" outlineLevel="1">
      <c r="A2288" s="215"/>
      <c r="B2288" s="216">
        <v>2</v>
      </c>
      <c r="C2288" s="197">
        <v>2729.1</v>
      </c>
      <c r="D2288" s="197">
        <f t="shared" si="44"/>
        <v>5458.2</v>
      </c>
    </row>
    <row r="2289" spans="1:4" hidden="1" outlineLevel="1">
      <c r="A2289" s="215" t="s">
        <v>1616</v>
      </c>
      <c r="B2289" s="216">
        <v>2</v>
      </c>
      <c r="C2289" s="197">
        <v>1126.21</v>
      </c>
      <c r="D2289" s="197">
        <f t="shared" si="44"/>
        <v>2252.42</v>
      </c>
    </row>
    <row r="2290" spans="1:4" hidden="1" outlineLevel="1">
      <c r="A2290" s="237" t="s">
        <v>206</v>
      </c>
      <c r="B2290" s="238">
        <v>10</v>
      </c>
      <c r="C2290" s="197">
        <v>787.13</v>
      </c>
      <c r="D2290" s="197">
        <f t="shared" si="44"/>
        <v>7871.3</v>
      </c>
    </row>
    <row r="2291" spans="1:4" hidden="1" outlineLevel="1">
      <c r="A2291" s="237" t="s">
        <v>1240</v>
      </c>
      <c r="B2291" s="269">
        <v>12709</v>
      </c>
      <c r="C2291" s="197">
        <v>0.6</v>
      </c>
      <c r="D2291" s="197">
        <f t="shared" si="44"/>
        <v>7625.4</v>
      </c>
    </row>
    <row r="2292" spans="1:4" hidden="1" outlineLevel="1">
      <c r="A2292" s="237" t="s">
        <v>860</v>
      </c>
      <c r="B2292" s="269">
        <v>2190</v>
      </c>
      <c r="C2292" s="197">
        <v>0.6</v>
      </c>
      <c r="D2292" s="197">
        <f t="shared" si="44"/>
        <v>1314</v>
      </c>
    </row>
    <row r="2293" spans="1:4" hidden="1" outlineLevel="1">
      <c r="A2293" s="237" t="s">
        <v>305</v>
      </c>
      <c r="B2293" s="269">
        <v>40816</v>
      </c>
      <c r="D2293" s="197">
        <f t="shared" si="44"/>
        <v>0</v>
      </c>
    </row>
    <row r="2294" spans="1:4" hidden="1" outlineLevel="1">
      <c r="A2294" s="215"/>
      <c r="B2294" s="218">
        <v>7117</v>
      </c>
      <c r="C2294" s="197">
        <v>0.6</v>
      </c>
      <c r="D2294" s="197">
        <f t="shared" si="44"/>
        <v>4270.2</v>
      </c>
    </row>
    <row r="2295" spans="1:4" hidden="1" outlineLevel="1">
      <c r="A2295" s="215" t="s">
        <v>1242</v>
      </c>
      <c r="B2295" s="218">
        <v>1447</v>
      </c>
      <c r="C2295" s="197">
        <v>0.6</v>
      </c>
      <c r="D2295" s="197">
        <f t="shared" si="44"/>
        <v>868.19999999999993</v>
      </c>
    </row>
    <row r="2296" spans="1:4" hidden="1" outlineLevel="1">
      <c r="A2296" s="215" t="s">
        <v>1245</v>
      </c>
      <c r="B2296" s="216">
        <v>362</v>
      </c>
      <c r="C2296" s="197">
        <v>0.64</v>
      </c>
      <c r="D2296" s="197">
        <f t="shared" si="44"/>
        <v>231.68</v>
      </c>
    </row>
    <row r="2297" spans="1:4" hidden="1" outlineLevel="1">
      <c r="A2297" s="215" t="s">
        <v>1248</v>
      </c>
      <c r="B2297" s="218">
        <v>3170</v>
      </c>
      <c r="C2297" s="197">
        <v>0.6</v>
      </c>
      <c r="D2297" s="197">
        <f t="shared" si="44"/>
        <v>1902</v>
      </c>
    </row>
    <row r="2298" spans="1:4" hidden="1" outlineLevel="1">
      <c r="A2298" s="215" t="s">
        <v>1249</v>
      </c>
      <c r="B2298" s="218">
        <v>1026</v>
      </c>
      <c r="C2298" s="197">
        <v>0.6</v>
      </c>
      <c r="D2298" s="197">
        <f t="shared" si="44"/>
        <v>615.6</v>
      </c>
    </row>
    <row r="2299" spans="1:4" hidden="1" outlineLevel="1">
      <c r="A2299" s="215" t="s">
        <v>1251</v>
      </c>
      <c r="B2299" s="216">
        <v>382</v>
      </c>
      <c r="C2299" s="197">
        <v>0.6</v>
      </c>
      <c r="D2299" s="197">
        <f t="shared" si="44"/>
        <v>229.2</v>
      </c>
    </row>
    <row r="2300" spans="1:4" hidden="1" outlineLevel="1">
      <c r="A2300" s="215" t="s">
        <v>1252</v>
      </c>
      <c r="B2300" s="216">
        <v>250</v>
      </c>
      <c r="C2300" s="197">
        <v>0.6</v>
      </c>
      <c r="D2300" s="197">
        <f t="shared" si="44"/>
        <v>150</v>
      </c>
    </row>
    <row r="2301" spans="1:4" hidden="1" outlineLevel="1">
      <c r="A2301" s="215" t="s">
        <v>1254</v>
      </c>
      <c r="B2301" s="216">
        <v>99</v>
      </c>
      <c r="C2301" s="197">
        <v>0.6</v>
      </c>
      <c r="D2301" s="197">
        <f t="shared" si="44"/>
        <v>59.4</v>
      </c>
    </row>
    <row r="2302" spans="1:4" hidden="1" outlineLevel="1">
      <c r="A2302" s="215" t="s">
        <v>1617</v>
      </c>
      <c r="B2302" s="216">
        <v>577</v>
      </c>
      <c r="C2302" s="197">
        <v>0.6</v>
      </c>
      <c r="D2302" s="197">
        <f t="shared" si="44"/>
        <v>346.2</v>
      </c>
    </row>
    <row r="2303" spans="1:4" hidden="1" outlineLevel="1">
      <c r="A2303" s="215" t="s">
        <v>1256</v>
      </c>
      <c r="B2303" s="216">
        <v>13</v>
      </c>
      <c r="C2303" s="197">
        <v>0.6</v>
      </c>
      <c r="D2303" s="197">
        <f t="shared" si="44"/>
        <v>7.8</v>
      </c>
    </row>
    <row r="2304" spans="1:4" hidden="1" outlineLevel="1">
      <c r="A2304" s="215" t="s">
        <v>1257</v>
      </c>
      <c r="B2304" s="218">
        <v>1480</v>
      </c>
      <c r="C2304" s="197">
        <v>0.6</v>
      </c>
      <c r="D2304" s="197">
        <f t="shared" si="44"/>
        <v>888</v>
      </c>
    </row>
    <row r="2305" spans="1:4" hidden="1" outlineLevel="1">
      <c r="A2305" s="215" t="s">
        <v>1260</v>
      </c>
      <c r="B2305" s="216">
        <v>319</v>
      </c>
      <c r="C2305" s="197">
        <v>0.6</v>
      </c>
      <c r="D2305" s="197">
        <f t="shared" si="44"/>
        <v>191.4</v>
      </c>
    </row>
    <row r="2306" spans="1:4" hidden="1" outlineLevel="1">
      <c r="A2306" s="215" t="s">
        <v>1618</v>
      </c>
      <c r="B2306" s="218">
        <v>2000</v>
      </c>
      <c r="C2306" s="197">
        <v>0.6</v>
      </c>
      <c r="D2306" s="197">
        <f t="shared" si="44"/>
        <v>1200</v>
      </c>
    </row>
    <row r="2307" spans="1:4" hidden="1" outlineLevel="1">
      <c r="A2307" s="215" t="s">
        <v>1261</v>
      </c>
      <c r="B2307" s="218">
        <v>7500</v>
      </c>
      <c r="C2307" s="197">
        <v>0.6</v>
      </c>
      <c r="D2307" s="197">
        <f t="shared" si="44"/>
        <v>4500</v>
      </c>
    </row>
    <row r="2308" spans="1:4" hidden="1" outlineLevel="1">
      <c r="A2308" s="215" t="s">
        <v>1263</v>
      </c>
      <c r="B2308" s="216">
        <v>323</v>
      </c>
      <c r="C2308" s="197">
        <v>0.6</v>
      </c>
      <c r="D2308" s="197">
        <f t="shared" si="44"/>
        <v>193.79999999999998</v>
      </c>
    </row>
    <row r="2309" spans="1:4" hidden="1" outlineLevel="1">
      <c r="A2309" s="215" t="s">
        <v>1265</v>
      </c>
      <c r="B2309" s="216">
        <v>87</v>
      </c>
      <c r="C2309" s="197">
        <v>0.6</v>
      </c>
      <c r="D2309" s="197">
        <f t="shared" si="44"/>
        <v>52.199999999999996</v>
      </c>
    </row>
    <row r="2310" spans="1:4" hidden="1" outlineLevel="1">
      <c r="A2310" s="215" t="s">
        <v>1268</v>
      </c>
      <c r="B2310" s="218">
        <v>3900</v>
      </c>
      <c r="C2310" s="197">
        <v>0.6</v>
      </c>
      <c r="D2310" s="197">
        <f t="shared" si="44"/>
        <v>2340</v>
      </c>
    </row>
    <row r="2311" spans="1:4" hidden="1" outlineLevel="1">
      <c r="A2311" s="215" t="s">
        <v>1269</v>
      </c>
      <c r="B2311" s="218">
        <v>1650</v>
      </c>
      <c r="C2311" s="197">
        <v>0.6</v>
      </c>
      <c r="D2311" s="197">
        <f t="shared" si="44"/>
        <v>990</v>
      </c>
    </row>
    <row r="2312" spans="1:4" hidden="1" outlineLevel="1">
      <c r="A2312" s="215" t="s">
        <v>768</v>
      </c>
      <c r="B2312" s="218">
        <v>1500</v>
      </c>
      <c r="C2312" s="197">
        <v>0.6</v>
      </c>
      <c r="D2312" s="197">
        <f t="shared" si="44"/>
        <v>900</v>
      </c>
    </row>
    <row r="2313" spans="1:4" hidden="1" outlineLevel="1">
      <c r="A2313" s="215" t="s">
        <v>1270</v>
      </c>
      <c r="B2313" s="216">
        <v>2</v>
      </c>
      <c r="C2313" s="197">
        <v>0.6</v>
      </c>
      <c r="D2313" s="197">
        <f t="shared" si="44"/>
        <v>1.2</v>
      </c>
    </row>
    <row r="2314" spans="1:4" hidden="1" outlineLevel="1">
      <c r="A2314" s="215" t="s">
        <v>769</v>
      </c>
      <c r="B2314" s="218">
        <v>4900</v>
      </c>
      <c r="C2314" s="197">
        <v>0.6</v>
      </c>
      <c r="D2314" s="197">
        <f t="shared" si="44"/>
        <v>2940</v>
      </c>
    </row>
    <row r="2315" spans="1:4" hidden="1" outlineLevel="1">
      <c r="A2315" s="215" t="s">
        <v>1619</v>
      </c>
      <c r="B2315" s="218">
        <v>2500</v>
      </c>
      <c r="C2315" s="197">
        <v>0.6</v>
      </c>
      <c r="D2315" s="197">
        <f t="shared" si="44"/>
        <v>1500</v>
      </c>
    </row>
    <row r="2316" spans="1:4" hidden="1" outlineLevel="1">
      <c r="A2316" s="215" t="s">
        <v>1763</v>
      </c>
      <c r="B2316" s="216">
        <v>103</v>
      </c>
      <c r="C2316" s="197">
        <v>0.6</v>
      </c>
      <c r="D2316" s="197">
        <f t="shared" si="44"/>
        <v>61.8</v>
      </c>
    </row>
    <row r="2317" spans="1:4" hidden="1" outlineLevel="1">
      <c r="A2317" s="215" t="s">
        <v>1271</v>
      </c>
      <c r="B2317" s="216">
        <v>10</v>
      </c>
      <c r="C2317" s="197">
        <v>0.6</v>
      </c>
      <c r="D2317" s="197">
        <f t="shared" si="44"/>
        <v>6</v>
      </c>
    </row>
    <row r="2318" spans="1:4" hidden="1" outlineLevel="1">
      <c r="A2318" s="215" t="s">
        <v>1272</v>
      </c>
      <c r="B2318" s="216">
        <v>99</v>
      </c>
      <c r="C2318" s="197">
        <v>0.6</v>
      </c>
      <c r="D2318" s="197">
        <f t="shared" si="44"/>
        <v>59.4</v>
      </c>
    </row>
    <row r="2319" spans="1:4" hidden="1" outlineLevel="1">
      <c r="A2319" s="237" t="s">
        <v>306</v>
      </c>
      <c r="B2319" s="269">
        <v>47218</v>
      </c>
      <c r="D2319" s="197">
        <f t="shared" si="44"/>
        <v>0</v>
      </c>
    </row>
    <row r="2320" spans="1:4" hidden="1" outlineLevel="1">
      <c r="A2320" s="215"/>
      <c r="B2320" s="218">
        <v>1924</v>
      </c>
      <c r="C2320" s="197">
        <v>0.6</v>
      </c>
      <c r="D2320" s="197">
        <f t="shared" si="44"/>
        <v>1154.3999999999999</v>
      </c>
    </row>
    <row r="2321" spans="1:4" hidden="1" outlineLevel="1">
      <c r="A2321" s="215" t="s">
        <v>1274</v>
      </c>
      <c r="B2321" s="218">
        <v>1330</v>
      </c>
      <c r="C2321" s="197">
        <v>0.6</v>
      </c>
      <c r="D2321" s="197">
        <f t="shared" si="44"/>
        <v>798</v>
      </c>
    </row>
    <row r="2322" spans="1:4" hidden="1" outlineLevel="1">
      <c r="A2322" s="215" t="s">
        <v>1620</v>
      </c>
      <c r="B2322" s="218">
        <v>7400</v>
      </c>
      <c r="C2322" s="197">
        <v>0.6</v>
      </c>
      <c r="D2322" s="197">
        <f t="shared" si="44"/>
        <v>4440</v>
      </c>
    </row>
    <row r="2323" spans="1:4" hidden="1" outlineLevel="1">
      <c r="A2323" s="215" t="s">
        <v>1275</v>
      </c>
      <c r="B2323" s="218">
        <v>2011</v>
      </c>
      <c r="C2323" s="197">
        <v>0.6</v>
      </c>
      <c r="D2323" s="197">
        <f t="shared" si="44"/>
        <v>1206.5999999999999</v>
      </c>
    </row>
    <row r="2324" spans="1:4" hidden="1" outlineLevel="1">
      <c r="A2324" s="215" t="s">
        <v>1276</v>
      </c>
      <c r="B2324" s="218">
        <v>1000</v>
      </c>
      <c r="C2324" s="197">
        <v>0.6</v>
      </c>
      <c r="D2324" s="197">
        <f t="shared" si="44"/>
        <v>600</v>
      </c>
    </row>
    <row r="2325" spans="1:4" hidden="1" outlineLevel="1">
      <c r="A2325" s="215" t="s">
        <v>1278</v>
      </c>
      <c r="B2325" s="216">
        <v>76</v>
      </c>
      <c r="C2325" s="197">
        <v>0.64</v>
      </c>
      <c r="D2325" s="197">
        <f t="shared" si="44"/>
        <v>48.64</v>
      </c>
    </row>
    <row r="2326" spans="1:4" hidden="1" outlineLevel="1">
      <c r="A2326" s="215" t="s">
        <v>1280</v>
      </c>
      <c r="B2326" s="218">
        <v>1413</v>
      </c>
      <c r="C2326" s="197">
        <v>0.6</v>
      </c>
      <c r="D2326" s="197">
        <f t="shared" si="44"/>
        <v>847.8</v>
      </c>
    </row>
    <row r="2327" spans="1:4" hidden="1" outlineLevel="1">
      <c r="A2327" s="215" t="s">
        <v>1241</v>
      </c>
      <c r="B2327" s="216">
        <v>960</v>
      </c>
      <c r="C2327" s="197">
        <v>0.6</v>
      </c>
      <c r="D2327" s="197">
        <f t="shared" si="44"/>
        <v>576</v>
      </c>
    </row>
    <row r="2328" spans="1:4" hidden="1" outlineLevel="1">
      <c r="A2328" s="215" t="s">
        <v>1282</v>
      </c>
      <c r="B2328" s="216">
        <v>62</v>
      </c>
      <c r="C2328" s="197">
        <v>0.64</v>
      </c>
      <c r="D2328" s="197">
        <f t="shared" si="44"/>
        <v>39.68</v>
      </c>
    </row>
    <row r="2329" spans="1:4" hidden="1" outlineLevel="1">
      <c r="A2329" s="215" t="s">
        <v>1283</v>
      </c>
      <c r="B2329" s="216">
        <v>648</v>
      </c>
      <c r="C2329" s="197">
        <v>0.6</v>
      </c>
      <c r="D2329" s="197">
        <f t="shared" si="44"/>
        <v>388.8</v>
      </c>
    </row>
    <row r="2330" spans="1:4" hidden="1" outlineLevel="1">
      <c r="A2330" s="215" t="s">
        <v>1284</v>
      </c>
      <c r="B2330" s="218">
        <v>9760</v>
      </c>
      <c r="C2330" s="197">
        <v>0.6</v>
      </c>
      <c r="D2330" s="197">
        <f t="shared" si="44"/>
        <v>5856</v>
      </c>
    </row>
    <row r="2331" spans="1:4" hidden="1" outlineLevel="1">
      <c r="A2331" s="215" t="s">
        <v>1764</v>
      </c>
      <c r="B2331" s="216">
        <v>98</v>
      </c>
      <c r="C2331" s="197">
        <v>0.54</v>
      </c>
      <c r="D2331" s="197">
        <f t="shared" si="44"/>
        <v>52.92</v>
      </c>
    </row>
    <row r="2332" spans="1:4" hidden="1" outlineLevel="1">
      <c r="A2332" s="215" t="s">
        <v>1286</v>
      </c>
      <c r="B2332" s="216">
        <v>38</v>
      </c>
      <c r="C2332" s="197">
        <v>0.64</v>
      </c>
      <c r="D2332" s="197">
        <f t="shared" si="44"/>
        <v>24.32</v>
      </c>
    </row>
    <row r="2333" spans="1:4" hidden="1" outlineLevel="1">
      <c r="A2333" s="215" t="s">
        <v>1288</v>
      </c>
      <c r="B2333" s="218">
        <v>1050</v>
      </c>
      <c r="C2333" s="197">
        <v>0.6</v>
      </c>
      <c r="D2333" s="197">
        <f t="shared" ref="D2333:D2353" si="45">B2333*C2333</f>
        <v>630</v>
      </c>
    </row>
    <row r="2334" spans="1:4" hidden="1" outlineLevel="1">
      <c r="A2334" s="215" t="s">
        <v>1289</v>
      </c>
      <c r="B2334" s="216">
        <v>234</v>
      </c>
      <c r="C2334" s="197">
        <v>0.6</v>
      </c>
      <c r="D2334" s="197">
        <f t="shared" si="45"/>
        <v>140.4</v>
      </c>
    </row>
    <row r="2335" spans="1:4" hidden="1" outlineLevel="1">
      <c r="A2335" s="215" t="s">
        <v>1621</v>
      </c>
      <c r="B2335" s="218">
        <v>7800</v>
      </c>
      <c r="C2335" s="197">
        <v>0.6</v>
      </c>
      <c r="D2335" s="197">
        <f t="shared" si="45"/>
        <v>4680</v>
      </c>
    </row>
    <row r="2336" spans="1:4" hidden="1" outlineLevel="1">
      <c r="A2336" s="215" t="s">
        <v>1290</v>
      </c>
      <c r="B2336" s="218">
        <v>7150</v>
      </c>
      <c r="C2336" s="197">
        <v>0.6</v>
      </c>
      <c r="D2336" s="197">
        <f t="shared" si="45"/>
        <v>4290</v>
      </c>
    </row>
    <row r="2337" spans="1:4" hidden="1" outlineLevel="1">
      <c r="A2337" s="215" t="s">
        <v>1291</v>
      </c>
      <c r="B2337" s="218">
        <v>1450</v>
      </c>
      <c r="C2337" s="197">
        <v>0.6</v>
      </c>
      <c r="D2337" s="197">
        <f t="shared" si="45"/>
        <v>870</v>
      </c>
    </row>
    <row r="2338" spans="1:4" hidden="1" outlineLevel="1">
      <c r="A2338" s="215" t="s">
        <v>1293</v>
      </c>
      <c r="B2338" s="218">
        <v>2264</v>
      </c>
      <c r="C2338" s="197">
        <v>0.54</v>
      </c>
      <c r="D2338" s="197">
        <f t="shared" si="45"/>
        <v>1222.5600000000002</v>
      </c>
    </row>
    <row r="2339" spans="1:4" hidden="1" outlineLevel="1">
      <c r="A2339" s="215" t="s">
        <v>1295</v>
      </c>
      <c r="B2339" s="216">
        <v>550</v>
      </c>
      <c r="C2339" s="197">
        <v>0.6</v>
      </c>
      <c r="D2339" s="197">
        <f t="shared" si="45"/>
        <v>330</v>
      </c>
    </row>
    <row r="2340" spans="1:4" hidden="1" outlineLevel="1">
      <c r="A2340" s="237" t="s">
        <v>308</v>
      </c>
      <c r="B2340" s="238">
        <v>314</v>
      </c>
      <c r="D2340" s="197">
        <f t="shared" si="45"/>
        <v>0</v>
      </c>
    </row>
    <row r="2341" spans="1:4" hidden="1" outlineLevel="1">
      <c r="A2341" s="215" t="s">
        <v>785</v>
      </c>
      <c r="B2341" s="216">
        <v>314</v>
      </c>
      <c r="C2341" s="197">
        <v>2.2200000000000002</v>
      </c>
      <c r="D2341" s="197">
        <f t="shared" si="45"/>
        <v>697.08</v>
      </c>
    </row>
    <row r="2342" spans="1:4" hidden="1" outlineLevel="1">
      <c r="A2342" s="237" t="s">
        <v>310</v>
      </c>
      <c r="B2342" s="269">
        <v>7500</v>
      </c>
      <c r="D2342" s="197">
        <f t="shared" si="45"/>
        <v>0</v>
      </c>
    </row>
    <row r="2343" spans="1:4" hidden="1" outlineLevel="1">
      <c r="A2343" s="215" t="s">
        <v>1304</v>
      </c>
      <c r="B2343" s="216">
        <v>650</v>
      </c>
      <c r="C2343" s="197">
        <v>0.52</v>
      </c>
      <c r="D2343" s="197">
        <f t="shared" si="45"/>
        <v>338</v>
      </c>
    </row>
    <row r="2344" spans="1:4" hidden="1" outlineLevel="1">
      <c r="A2344" s="215" t="s">
        <v>1305</v>
      </c>
      <c r="B2344" s="218">
        <v>6850</v>
      </c>
      <c r="C2344" s="197">
        <v>0.52</v>
      </c>
      <c r="D2344" s="197">
        <f t="shared" si="45"/>
        <v>3562</v>
      </c>
    </row>
    <row r="2345" spans="1:4" hidden="1" outlineLevel="1">
      <c r="A2345" s="237" t="s">
        <v>207</v>
      </c>
      <c r="B2345" s="269">
        <v>2832</v>
      </c>
      <c r="D2345" s="197">
        <f t="shared" si="45"/>
        <v>0</v>
      </c>
    </row>
    <row r="2346" spans="1:4" hidden="1" outlineLevel="1">
      <c r="A2346" s="215" t="s">
        <v>1306</v>
      </c>
      <c r="B2346" s="216">
        <v>14</v>
      </c>
      <c r="C2346" s="197">
        <v>31.91</v>
      </c>
      <c r="D2346" s="197">
        <f t="shared" si="45"/>
        <v>446.74</v>
      </c>
    </row>
    <row r="2347" spans="1:4" hidden="1" outlineLevel="1">
      <c r="A2347" s="215" t="s">
        <v>880</v>
      </c>
      <c r="B2347" s="216">
        <v>600</v>
      </c>
      <c r="C2347" s="197">
        <v>23.4</v>
      </c>
      <c r="D2347" s="197">
        <f t="shared" si="45"/>
        <v>14040</v>
      </c>
    </row>
    <row r="2348" spans="1:4" hidden="1" outlineLevel="1">
      <c r="A2348" s="215" t="s">
        <v>208</v>
      </c>
      <c r="B2348" s="216">
        <v>111</v>
      </c>
      <c r="C2348" s="225">
        <v>30.82</v>
      </c>
      <c r="D2348" s="197">
        <f t="shared" si="45"/>
        <v>3421.02</v>
      </c>
    </row>
    <row r="2349" spans="1:4" hidden="1" outlineLevel="1">
      <c r="A2349" s="215" t="s">
        <v>1622</v>
      </c>
      <c r="B2349" s="216">
        <v>12</v>
      </c>
      <c r="C2349" s="197">
        <v>32.549999999999997</v>
      </c>
      <c r="D2349" s="197">
        <f t="shared" si="45"/>
        <v>390.59999999999997</v>
      </c>
    </row>
    <row r="2350" spans="1:4" hidden="1" outlineLevel="1">
      <c r="A2350" s="215" t="s">
        <v>1307</v>
      </c>
      <c r="B2350" s="216">
        <v>22</v>
      </c>
      <c r="C2350" s="197">
        <v>35.22</v>
      </c>
      <c r="D2350" s="197">
        <f t="shared" si="45"/>
        <v>774.83999999999992</v>
      </c>
    </row>
    <row r="2351" spans="1:4" hidden="1" outlineLevel="1">
      <c r="A2351" s="215" t="s">
        <v>313</v>
      </c>
      <c r="B2351" s="216">
        <v>648</v>
      </c>
      <c r="C2351" s="225">
        <v>35.76</v>
      </c>
      <c r="D2351" s="197">
        <f t="shared" si="45"/>
        <v>23172.48</v>
      </c>
    </row>
    <row r="2352" spans="1:4" hidden="1" outlineLevel="1">
      <c r="A2352" s="215" t="s">
        <v>209</v>
      </c>
      <c r="B2352" s="218">
        <v>1292</v>
      </c>
      <c r="C2352" s="197">
        <v>40.770000000000003</v>
      </c>
      <c r="D2352" s="197">
        <f t="shared" si="45"/>
        <v>52674.840000000004</v>
      </c>
    </row>
    <row r="2353" spans="1:4" hidden="1" outlineLevel="1">
      <c r="A2353" s="215" t="s">
        <v>315</v>
      </c>
      <c r="B2353" s="216">
        <v>133</v>
      </c>
      <c r="C2353" s="197">
        <v>59</v>
      </c>
      <c r="D2353" s="197">
        <f t="shared" si="45"/>
        <v>7847</v>
      </c>
    </row>
    <row r="2354" spans="1:4" ht="15" collapsed="1">
      <c r="A2354" s="208" t="s">
        <v>763</v>
      </c>
      <c r="B2354" s="23"/>
      <c r="C2354" s="220"/>
      <c r="D2354" s="236">
        <f>SUM(D1861:D2353)</f>
        <v>5924481.3300299952</v>
      </c>
    </row>
    <row r="2356" spans="1:4">
      <c r="A2356" s="20" t="s">
        <v>1623</v>
      </c>
      <c r="B2356" s="45"/>
    </row>
    <row r="2357" spans="1:4" hidden="1" outlineLevel="1">
      <c r="A2357" s="249" t="s">
        <v>1310</v>
      </c>
      <c r="B2357" s="272"/>
    </row>
    <row r="2358" spans="1:4" hidden="1" outlineLevel="1">
      <c r="A2358" s="273"/>
      <c r="B2358" s="274">
        <v>11.8</v>
      </c>
    </row>
    <row r="2359" spans="1:4" hidden="1" outlineLevel="1">
      <c r="A2359" s="273" t="s">
        <v>1624</v>
      </c>
      <c r="B2359" s="274">
        <v>163.32</v>
      </c>
    </row>
    <row r="2360" spans="1:4" hidden="1" outlineLevel="1">
      <c r="A2360" s="249" t="s">
        <v>905</v>
      </c>
      <c r="B2360" s="275">
        <v>1624.9</v>
      </c>
    </row>
    <row r="2361" spans="1:4" hidden="1" outlineLevel="1">
      <c r="A2361" s="276" t="s">
        <v>1433</v>
      </c>
      <c r="B2361" s="277">
        <v>3</v>
      </c>
    </row>
    <row r="2362" spans="1:4" hidden="1" outlineLevel="1">
      <c r="A2362" s="278" t="s">
        <v>1439</v>
      </c>
      <c r="B2362" s="279">
        <v>250.26</v>
      </c>
    </row>
    <row r="2363" spans="1:4" hidden="1" outlineLevel="1">
      <c r="A2363" s="280" t="s">
        <v>1535</v>
      </c>
      <c r="B2363" s="281">
        <v>1</v>
      </c>
    </row>
    <row r="2364" spans="1:4" hidden="1" outlineLevel="1">
      <c r="A2364" s="280" t="s">
        <v>1533</v>
      </c>
      <c r="B2364" s="282">
        <v>2</v>
      </c>
    </row>
    <row r="2365" spans="1:4" hidden="1" outlineLevel="1">
      <c r="A2365" s="283"/>
      <c r="B2365" s="282">
        <v>1</v>
      </c>
    </row>
    <row r="2366" spans="1:4" hidden="1" outlineLevel="1">
      <c r="A2366" s="283" t="s">
        <v>1534</v>
      </c>
      <c r="B2366" s="282">
        <v>1</v>
      </c>
    </row>
    <row r="2367" spans="1:4" hidden="1" outlineLevel="1">
      <c r="A2367" s="280" t="s">
        <v>1625</v>
      </c>
      <c r="B2367" s="281">
        <v>1</v>
      </c>
    </row>
    <row r="2368" spans="1:4" hidden="1" outlineLevel="1">
      <c r="A2368" s="280" t="s">
        <v>1504</v>
      </c>
      <c r="B2368" s="281">
        <v>1</v>
      </c>
    </row>
    <row r="2369" spans="1:2" hidden="1" outlineLevel="1">
      <c r="A2369" s="276" t="s">
        <v>1507</v>
      </c>
      <c r="B2369" s="277">
        <v>1</v>
      </c>
    </row>
    <row r="2370" spans="1:2" hidden="1" outlineLevel="1">
      <c r="A2370" s="280" t="s">
        <v>39</v>
      </c>
      <c r="B2370" s="281">
        <v>540</v>
      </c>
    </row>
    <row r="2371" spans="1:2" hidden="1" outlineLevel="1">
      <c r="A2371" s="280" t="s">
        <v>1490</v>
      </c>
      <c r="B2371" s="281">
        <v>8</v>
      </c>
    </row>
    <row r="2372" spans="1:2" hidden="1" outlineLevel="1">
      <c r="A2372" s="280" t="s">
        <v>1485</v>
      </c>
      <c r="B2372" s="281">
        <v>17</v>
      </c>
    </row>
    <row r="2373" spans="1:2" hidden="1" outlineLevel="1">
      <c r="A2373" s="280" t="s">
        <v>1626</v>
      </c>
      <c r="B2373" s="284"/>
    </row>
    <row r="2374" spans="1:2" hidden="1" outlineLevel="1">
      <c r="A2374" s="285" t="s">
        <v>1476</v>
      </c>
      <c r="B2374" s="286">
        <v>475</v>
      </c>
    </row>
    <row r="2375" spans="1:2" hidden="1" outlineLevel="1">
      <c r="A2375" s="287" t="s">
        <v>1479</v>
      </c>
      <c r="B2375" s="288">
        <v>50</v>
      </c>
    </row>
    <row r="2376" spans="1:2" hidden="1" outlineLevel="1">
      <c r="A2376" s="280" t="s">
        <v>457</v>
      </c>
      <c r="B2376" s="286">
        <v>120</v>
      </c>
    </row>
    <row r="2377" spans="1:2" hidden="1" outlineLevel="1">
      <c r="A2377" s="280" t="s">
        <v>1471</v>
      </c>
      <c r="B2377" s="281">
        <v>26</v>
      </c>
    </row>
    <row r="2378" spans="1:2" hidden="1" outlineLevel="1">
      <c r="A2378" s="280" t="s">
        <v>1432</v>
      </c>
      <c r="B2378" s="281">
        <v>16</v>
      </c>
    </row>
    <row r="2379" spans="1:2" hidden="1" outlineLevel="1">
      <c r="A2379" s="280" t="s">
        <v>1482</v>
      </c>
      <c r="B2379" s="281">
        <v>1</v>
      </c>
    </row>
    <row r="2380" spans="1:2" hidden="1" outlineLevel="1">
      <c r="A2380" s="276" t="s">
        <v>1483</v>
      </c>
      <c r="B2380" s="277">
        <v>4</v>
      </c>
    </row>
    <row r="2381" spans="1:2" hidden="1" outlineLevel="1">
      <c r="A2381" s="249" t="s">
        <v>960</v>
      </c>
      <c r="B2381" s="277">
        <v>13258.4</v>
      </c>
    </row>
    <row r="2382" spans="1:2" hidden="1" outlineLevel="1">
      <c r="A2382" s="249" t="s">
        <v>1627</v>
      </c>
      <c r="B2382" s="289">
        <v>18.399999999999999</v>
      </c>
    </row>
    <row r="2383" spans="1:2" hidden="1" outlineLevel="1">
      <c r="A2383" s="249" t="s">
        <v>1547</v>
      </c>
      <c r="B2383" s="289">
        <v>18.100000000000001</v>
      </c>
    </row>
    <row r="2384" spans="1:2" hidden="1" outlineLevel="1">
      <c r="A2384" s="249" t="s">
        <v>1311</v>
      </c>
      <c r="B2384" s="290">
        <v>20.3</v>
      </c>
    </row>
    <row r="2385" spans="1:4" hidden="1" outlineLevel="1">
      <c r="A2385" s="151" t="s">
        <v>857</v>
      </c>
      <c r="B2385" s="189">
        <v>8000</v>
      </c>
    </row>
    <row r="2386" spans="1:4" hidden="1" outlineLevel="1">
      <c r="A2386" s="249" t="s">
        <v>1086</v>
      </c>
      <c r="B2386" s="289">
        <v>13.1</v>
      </c>
    </row>
    <row r="2387" spans="1:4" hidden="1" outlineLevel="1">
      <c r="A2387" s="249" t="s">
        <v>1628</v>
      </c>
      <c r="B2387" s="289">
        <v>679.5</v>
      </c>
    </row>
    <row r="2388" spans="1:4" hidden="1" outlineLevel="1">
      <c r="A2388" s="249" t="s">
        <v>1629</v>
      </c>
      <c r="B2388" s="275">
        <v>30</v>
      </c>
    </row>
    <row r="2389" spans="1:4" hidden="1" outlineLevel="1">
      <c r="A2389" s="249" t="s">
        <v>1630</v>
      </c>
      <c r="B2389" s="275">
        <v>22.8</v>
      </c>
    </row>
    <row r="2390" spans="1:4" hidden="1" outlineLevel="1">
      <c r="A2390" s="249" t="s">
        <v>1631</v>
      </c>
      <c r="B2390" s="275">
        <v>47.45</v>
      </c>
    </row>
    <row r="2391" spans="1:4" collapsed="1">
      <c r="A2391" s="152"/>
      <c r="B2391" s="291">
        <f>SUM(B2357:B2390)</f>
        <v>25426.329999999998</v>
      </c>
    </row>
    <row r="2393" spans="1:4" ht="15">
      <c r="A2393" s="161" t="s">
        <v>1632</v>
      </c>
      <c r="B2393" s="292"/>
      <c r="C2393" s="293"/>
      <c r="D2393" s="209">
        <f>D251+D275+D296+D379+D419+D889+D926+D977+D1056+D1081+D1662+D1830+D1857+D2354</f>
        <v>70275554.560096651</v>
      </c>
    </row>
    <row r="2395" spans="1:4" ht="13.5" thickBot="1"/>
    <row r="2396" spans="1:4" ht="17.25" thickBot="1">
      <c r="A2396" s="164" t="s">
        <v>1633</v>
      </c>
      <c r="B2396" s="165"/>
      <c r="C2396" s="166"/>
      <c r="D2396" s="209">
        <f>D2393</f>
        <v>70275554.560096651</v>
      </c>
    </row>
    <row r="2397" spans="1:4" ht="17.25" thickBot="1">
      <c r="A2397" s="167" t="s">
        <v>1634</v>
      </c>
      <c r="B2397" s="168">
        <v>67757.513999999996</v>
      </c>
      <c r="C2397" s="169">
        <v>119.09</v>
      </c>
      <c r="D2397" s="169">
        <f>B2397*C2397</f>
        <v>8069242.3422599994</v>
      </c>
    </row>
    <row r="2398" spans="1:4" ht="17.25" thickBot="1">
      <c r="A2398" s="167" t="s">
        <v>1635</v>
      </c>
      <c r="B2398" s="168">
        <v>58689.2</v>
      </c>
      <c r="C2398" s="169">
        <v>129.16</v>
      </c>
      <c r="D2398" s="169">
        <f>B2398*C2398</f>
        <v>7580297.0719999997</v>
      </c>
    </row>
    <row r="2399" spans="1:4" ht="17.25" thickBot="1">
      <c r="A2399" s="167" t="s">
        <v>1636</v>
      </c>
      <c r="B2399" s="168">
        <f>B246</f>
        <v>12225.337000000001</v>
      </c>
      <c r="C2399" s="170"/>
      <c r="D2399" s="170">
        <f>D246</f>
        <v>1367095.1630640398</v>
      </c>
    </row>
    <row r="2400" spans="1:4" ht="17.25" thickBot="1">
      <c r="A2400" s="171" t="s">
        <v>1637</v>
      </c>
      <c r="B2400" s="172"/>
      <c r="C2400" s="170"/>
      <c r="D2400" s="173">
        <f>D202</f>
        <v>12568827.03042</v>
      </c>
    </row>
    <row r="2401" spans="1:4" ht="17.25" thickBot="1">
      <c r="A2401" s="171" t="s">
        <v>1638</v>
      </c>
      <c r="B2401" s="172">
        <v>666</v>
      </c>
      <c r="C2401" s="170"/>
      <c r="D2401" s="173"/>
    </row>
    <row r="2402" spans="1:4" ht="17.25" thickBot="1">
      <c r="A2402" s="167" t="s">
        <v>1639</v>
      </c>
      <c r="B2402" s="168">
        <v>1134.3230000000001</v>
      </c>
      <c r="C2402" s="169"/>
      <c r="D2402" s="173"/>
    </row>
    <row r="2403" spans="1:4" ht="16.5">
      <c r="A2403" s="167" t="s">
        <v>1640</v>
      </c>
      <c r="B2403" s="168">
        <v>14324.995999999999</v>
      </c>
      <c r="C2403" s="168">
        <v>108.4</v>
      </c>
      <c r="D2403" s="173">
        <f>B2403*C2403</f>
        <v>1552829.5663999999</v>
      </c>
    </row>
    <row r="2404" spans="1:4" ht="17.25" thickBot="1">
      <c r="A2404" s="174" t="s">
        <v>1641</v>
      </c>
      <c r="B2404" s="175"/>
      <c r="C2404" s="176"/>
      <c r="D2404" s="177">
        <f>SUM(D2397:D2403)</f>
        <v>31138291.174144037</v>
      </c>
    </row>
    <row r="2405" spans="1:4" ht="13.5" thickBot="1"/>
    <row r="2406" spans="1:4" ht="15.75" thickBot="1">
      <c r="D2406" s="178">
        <f>D2396+D2404</f>
        <v>101413845.73424068</v>
      </c>
    </row>
    <row r="2409" spans="1:4">
      <c r="A2409" s="294" t="s">
        <v>1232</v>
      </c>
      <c r="B2409" s="295">
        <v>1147150</v>
      </c>
      <c r="C2409" s="296">
        <v>0.15</v>
      </c>
      <c r="D2409" s="295">
        <f>B2409*C2409</f>
        <v>172072.5</v>
      </c>
    </row>
    <row r="2410" spans="1:4">
      <c r="A2410" s="294" t="s">
        <v>166</v>
      </c>
      <c r="B2410" s="295">
        <v>1000</v>
      </c>
      <c r="C2410" s="296">
        <v>3.15</v>
      </c>
      <c r="D2410" s="295">
        <f>B2410*C2410</f>
        <v>3150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49"/>
  <sheetViews>
    <sheetView zoomScaleNormal="100" workbookViewId="0">
      <selection activeCell="B2346" sqref="B2346:D2346"/>
    </sheetView>
  </sheetViews>
  <sheetFormatPr defaultRowHeight="15" outlineLevelRow="1"/>
  <cols>
    <col min="1" max="1" width="60.5703125" customWidth="1"/>
    <col min="2" max="4" width="18.28515625" style="19" customWidth="1"/>
    <col min="5" max="5" width="12.5703125" style="42" customWidth="1"/>
  </cols>
  <sheetData>
    <row r="1" spans="1:4" ht="18">
      <c r="A1" s="1" t="s">
        <v>0</v>
      </c>
      <c r="B1" s="14"/>
      <c r="C1" s="14"/>
      <c r="D1" s="14"/>
    </row>
    <row r="2" spans="1:4" ht="18.75">
      <c r="A2" s="2" t="s">
        <v>5</v>
      </c>
      <c r="B2" s="14"/>
      <c r="C2" s="14"/>
      <c r="D2" s="14"/>
    </row>
    <row r="3" spans="1:4">
      <c r="A3" s="5" t="s">
        <v>1</v>
      </c>
      <c r="B3" s="15" t="s">
        <v>2</v>
      </c>
      <c r="C3" s="15" t="s">
        <v>3</v>
      </c>
      <c r="D3" s="15" t="s">
        <v>4</v>
      </c>
    </row>
    <row r="4" spans="1:4" hidden="1" outlineLevel="1">
      <c r="A4" s="6" t="s">
        <v>6</v>
      </c>
      <c r="B4" s="16">
        <v>990</v>
      </c>
      <c r="C4" s="8">
        <v>123.27</v>
      </c>
      <c r="D4" s="8">
        <f>B4*C4</f>
        <v>122037.3</v>
      </c>
    </row>
    <row r="5" spans="1:4" hidden="1" outlineLevel="1">
      <c r="A5" s="6" t="s">
        <v>7</v>
      </c>
      <c r="B5" s="16">
        <v>245.95</v>
      </c>
      <c r="C5" s="8">
        <v>119.18</v>
      </c>
      <c r="D5" s="8">
        <f t="shared" ref="D5:D70" si="0">B5*C5</f>
        <v>29312.321</v>
      </c>
    </row>
    <row r="6" spans="1:4" hidden="1" outlineLevel="1">
      <c r="A6" s="6" t="s">
        <v>8</v>
      </c>
      <c r="B6" s="16">
        <v>19</v>
      </c>
      <c r="C6" s="8"/>
      <c r="D6" s="8"/>
    </row>
    <row r="7" spans="1:4" hidden="1" outlineLevel="1">
      <c r="A7" s="7" t="s">
        <v>9</v>
      </c>
      <c r="B7" s="8">
        <v>19</v>
      </c>
      <c r="C7" s="8">
        <v>107.5</v>
      </c>
      <c r="D7" s="8">
        <f t="shared" si="0"/>
        <v>2042.5</v>
      </c>
    </row>
    <row r="8" spans="1:4" hidden="1" outlineLevel="1">
      <c r="A8" s="6" t="s">
        <v>10</v>
      </c>
      <c r="B8" s="16">
        <v>100.18</v>
      </c>
      <c r="C8" s="8"/>
      <c r="D8" s="8"/>
    </row>
    <row r="9" spans="1:4" hidden="1" outlineLevel="1">
      <c r="A9" s="7" t="s">
        <v>11</v>
      </c>
      <c r="B9" s="8">
        <v>100</v>
      </c>
      <c r="C9" s="8">
        <v>169.37</v>
      </c>
      <c r="D9" s="8">
        <f t="shared" si="0"/>
        <v>16937</v>
      </c>
    </row>
    <row r="10" spans="1:4" hidden="1" outlineLevel="1">
      <c r="A10" s="7" t="s">
        <v>12</v>
      </c>
      <c r="B10" s="8">
        <v>0.18</v>
      </c>
      <c r="C10" s="8" t="s">
        <v>13</v>
      </c>
      <c r="D10" s="8"/>
    </row>
    <row r="11" spans="1:4" hidden="1" outlineLevel="1">
      <c r="A11" s="6" t="s">
        <v>14</v>
      </c>
      <c r="B11" s="16">
        <v>2428.674</v>
      </c>
      <c r="C11" s="8"/>
      <c r="D11" s="8"/>
    </row>
    <row r="12" spans="1:4" hidden="1" outlineLevel="1">
      <c r="A12" s="7"/>
      <c r="B12" s="8">
        <v>48.2</v>
      </c>
      <c r="C12" s="8">
        <v>142</v>
      </c>
      <c r="D12" s="8">
        <f t="shared" si="0"/>
        <v>6844.4000000000005</v>
      </c>
    </row>
    <row r="13" spans="1:4" hidden="1" outlineLevel="1">
      <c r="A13" s="7" t="s">
        <v>15</v>
      </c>
      <c r="B13" s="8">
        <v>684.8</v>
      </c>
      <c r="C13" s="8">
        <v>139</v>
      </c>
      <c r="D13" s="8">
        <f t="shared" si="0"/>
        <v>95187.199999999997</v>
      </c>
    </row>
    <row r="14" spans="1:4" hidden="1" outlineLevel="1">
      <c r="A14" s="7" t="s">
        <v>16</v>
      </c>
      <c r="B14" s="8">
        <v>349.54399999999998</v>
      </c>
      <c r="C14" s="8">
        <v>254.62</v>
      </c>
      <c r="D14" s="8">
        <f t="shared" si="0"/>
        <v>89000.893280000004</v>
      </c>
    </row>
    <row r="15" spans="1:4" hidden="1" outlineLevel="1">
      <c r="A15" s="7" t="s">
        <v>17</v>
      </c>
      <c r="B15" s="8">
        <v>1346.13</v>
      </c>
      <c r="C15" s="8">
        <v>288.58</v>
      </c>
      <c r="D15" s="8">
        <f t="shared" si="0"/>
        <v>388466.19540000003</v>
      </c>
    </row>
    <row r="16" spans="1:4" hidden="1" outlineLevel="1">
      <c r="A16" s="6" t="s">
        <v>18</v>
      </c>
      <c r="B16" s="16">
        <v>50</v>
      </c>
      <c r="C16" s="8"/>
      <c r="D16" s="9"/>
    </row>
    <row r="17" spans="1:4" hidden="1" outlineLevel="1">
      <c r="A17" s="7">
        <v>4010</v>
      </c>
      <c r="B17" s="8">
        <v>25</v>
      </c>
      <c r="C17" s="8">
        <v>652.29999999999995</v>
      </c>
      <c r="D17" s="8">
        <f t="shared" si="0"/>
        <v>16307.499999999998</v>
      </c>
    </row>
    <row r="18" spans="1:4" hidden="1" outlineLevel="1">
      <c r="A18" s="7" t="s">
        <v>19</v>
      </c>
      <c r="B18" s="8">
        <v>25</v>
      </c>
      <c r="C18" s="8">
        <v>691.93</v>
      </c>
      <c r="D18" s="8">
        <f t="shared" si="0"/>
        <v>17298.25</v>
      </c>
    </row>
    <row r="19" spans="1:4" hidden="1" outlineLevel="1">
      <c r="A19" s="12" t="s">
        <v>122</v>
      </c>
      <c r="B19" s="16">
        <v>1</v>
      </c>
      <c r="C19" s="8"/>
      <c r="D19" s="8"/>
    </row>
    <row r="20" spans="1:4" hidden="1" outlineLevel="1">
      <c r="A20" s="13" t="s">
        <v>123</v>
      </c>
      <c r="B20" s="8">
        <v>1</v>
      </c>
      <c r="C20" s="14">
        <v>479</v>
      </c>
      <c r="D20" s="8">
        <f>B20*C20</f>
        <v>479</v>
      </c>
    </row>
    <row r="21" spans="1:4" hidden="1" outlineLevel="1">
      <c r="A21" s="6" t="s">
        <v>20</v>
      </c>
      <c r="B21" s="16">
        <v>2173.1129999999998</v>
      </c>
      <c r="C21" s="8"/>
      <c r="D21" s="8"/>
    </row>
    <row r="22" spans="1:4" hidden="1" outlineLevel="1">
      <c r="A22" s="7" t="s">
        <v>21</v>
      </c>
      <c r="B22" s="8">
        <v>336.75200000000001</v>
      </c>
      <c r="C22" s="8">
        <v>220</v>
      </c>
      <c r="D22" s="8">
        <f t="shared" si="0"/>
        <v>74085.440000000002</v>
      </c>
    </row>
    <row r="23" spans="1:4" hidden="1" outlineLevel="1">
      <c r="A23" s="7" t="s">
        <v>22</v>
      </c>
      <c r="B23" s="8">
        <v>1181.8</v>
      </c>
      <c r="C23" s="8">
        <v>100</v>
      </c>
      <c r="D23" s="8">
        <f t="shared" si="0"/>
        <v>118180</v>
      </c>
    </row>
    <row r="24" spans="1:4" hidden="1" outlineLevel="1">
      <c r="A24" s="7" t="s">
        <v>23</v>
      </c>
      <c r="B24" s="8">
        <v>479.75</v>
      </c>
      <c r="C24" s="8">
        <v>250.01</v>
      </c>
      <c r="D24" s="8">
        <f t="shared" si="0"/>
        <v>119942.2975</v>
      </c>
    </row>
    <row r="25" spans="1:4" hidden="1" outlineLevel="1">
      <c r="A25" s="7" t="s">
        <v>24</v>
      </c>
      <c r="B25" s="8">
        <v>174.81100000000001</v>
      </c>
      <c r="C25" s="8">
        <v>293.01</v>
      </c>
      <c r="D25" s="8">
        <f t="shared" si="0"/>
        <v>51221.37111</v>
      </c>
    </row>
    <row r="26" spans="1:4" hidden="1" outlineLevel="1">
      <c r="A26" s="6" t="s">
        <v>25</v>
      </c>
      <c r="B26" s="16">
        <v>6952.7079999999996</v>
      </c>
      <c r="C26" s="8"/>
      <c r="D26" s="8"/>
    </row>
    <row r="27" spans="1:4" hidden="1" outlineLevel="1">
      <c r="A27" s="7">
        <v>7447</v>
      </c>
      <c r="B27" s="8">
        <v>6398.7579999999998</v>
      </c>
      <c r="C27" s="8">
        <v>148.5</v>
      </c>
      <c r="D27" s="8">
        <f t="shared" si="0"/>
        <v>950215.56299999997</v>
      </c>
    </row>
    <row r="28" spans="1:4" hidden="1" outlineLevel="1">
      <c r="A28" s="7">
        <v>7467</v>
      </c>
      <c r="B28" s="8">
        <v>347.95</v>
      </c>
      <c r="C28" s="8">
        <v>155.94999999999999</v>
      </c>
      <c r="D28" s="8">
        <f t="shared" si="0"/>
        <v>54262.802499999991</v>
      </c>
    </row>
    <row r="29" spans="1:4" hidden="1" outlineLevel="1">
      <c r="A29" s="7">
        <v>8200</v>
      </c>
      <c r="B29" s="8">
        <v>14.7</v>
      </c>
      <c r="C29" s="8">
        <v>234.5</v>
      </c>
      <c r="D29" s="8">
        <f t="shared" si="0"/>
        <v>3447.1499999999996</v>
      </c>
    </row>
    <row r="30" spans="1:4" hidden="1" outlineLevel="1">
      <c r="A30" s="7">
        <v>8407</v>
      </c>
      <c r="B30" s="8">
        <v>161.65</v>
      </c>
      <c r="C30" s="8">
        <v>140.16</v>
      </c>
      <c r="D30" s="8">
        <f t="shared" si="0"/>
        <v>22656.864000000001</v>
      </c>
    </row>
    <row r="31" spans="1:4" hidden="1" outlineLevel="1">
      <c r="A31" s="7">
        <v>8842</v>
      </c>
      <c r="B31" s="8">
        <v>29.65</v>
      </c>
      <c r="C31" s="8">
        <v>161.66</v>
      </c>
      <c r="D31" s="8">
        <f t="shared" si="0"/>
        <v>4793.2190000000001</v>
      </c>
    </row>
    <row r="32" spans="1:4" hidden="1" outlineLevel="1">
      <c r="A32" s="6" t="s">
        <v>26</v>
      </c>
      <c r="B32" s="16">
        <v>237.55</v>
      </c>
      <c r="C32" s="8"/>
      <c r="D32" s="8"/>
    </row>
    <row r="33" spans="1:4" hidden="1" outlineLevel="1">
      <c r="A33" s="7">
        <v>4725</v>
      </c>
      <c r="B33" s="8">
        <v>12.85</v>
      </c>
      <c r="C33" s="8">
        <v>163.92</v>
      </c>
      <c r="D33" s="8">
        <f t="shared" si="0"/>
        <v>2106.3719999999998</v>
      </c>
    </row>
    <row r="34" spans="1:4" hidden="1" outlineLevel="1">
      <c r="A34" s="7">
        <v>4770</v>
      </c>
      <c r="B34" s="8">
        <v>100</v>
      </c>
      <c r="C34" s="8">
        <v>163.92</v>
      </c>
      <c r="D34" s="8">
        <f t="shared" si="0"/>
        <v>16392</v>
      </c>
    </row>
    <row r="35" spans="1:4" hidden="1" outlineLevel="1">
      <c r="A35" s="7" t="s">
        <v>27</v>
      </c>
      <c r="B35" s="8">
        <v>42.3</v>
      </c>
      <c r="C35" s="8">
        <v>146.80000000000001</v>
      </c>
      <c r="D35" s="8">
        <f t="shared" si="0"/>
        <v>6209.64</v>
      </c>
    </row>
    <row r="36" spans="1:4" hidden="1" outlineLevel="1">
      <c r="A36" s="7" t="s">
        <v>28</v>
      </c>
      <c r="B36" s="8">
        <v>52.4</v>
      </c>
      <c r="C36" s="8">
        <v>220</v>
      </c>
      <c r="D36" s="8">
        <f t="shared" si="0"/>
        <v>11528</v>
      </c>
    </row>
    <row r="37" spans="1:4" hidden="1" outlineLevel="1">
      <c r="A37" s="7" t="s">
        <v>29</v>
      </c>
      <c r="B37" s="8">
        <v>30</v>
      </c>
      <c r="C37" s="8">
        <v>163.92</v>
      </c>
      <c r="D37" s="8">
        <f t="shared" si="0"/>
        <v>4917.5999999999995</v>
      </c>
    </row>
    <row r="38" spans="1:4" hidden="1" outlineLevel="1">
      <c r="A38" s="6" t="s">
        <v>30</v>
      </c>
      <c r="B38" s="16">
        <v>142.69999999999999</v>
      </c>
      <c r="C38" s="8"/>
      <c r="D38" s="8"/>
    </row>
    <row r="39" spans="1:4" hidden="1" outlineLevel="1">
      <c r="A39" s="7" t="s">
        <v>31</v>
      </c>
      <c r="B39" s="8">
        <v>142.69999999999999</v>
      </c>
      <c r="C39" s="8">
        <v>155</v>
      </c>
      <c r="D39" s="8">
        <f t="shared" si="0"/>
        <v>22118.5</v>
      </c>
    </row>
    <row r="40" spans="1:4" hidden="1" outlineLevel="1">
      <c r="A40" s="6" t="s">
        <v>32</v>
      </c>
      <c r="B40" s="16">
        <v>1</v>
      </c>
      <c r="C40" s="8"/>
      <c r="D40" s="8"/>
    </row>
    <row r="41" spans="1:4" hidden="1" outlineLevel="1">
      <c r="A41" s="7" t="s">
        <v>33</v>
      </c>
      <c r="B41" s="8">
        <v>1</v>
      </c>
      <c r="C41" s="8">
        <v>272738.90999999997</v>
      </c>
      <c r="D41" s="8">
        <f t="shared" si="0"/>
        <v>272738.90999999997</v>
      </c>
    </row>
    <row r="42" spans="1:4" hidden="1" outlineLevel="1">
      <c r="A42" s="6" t="s">
        <v>34</v>
      </c>
      <c r="B42" s="16">
        <v>544.4</v>
      </c>
      <c r="C42" s="8"/>
      <c r="D42" s="8"/>
    </row>
    <row r="43" spans="1:4" hidden="1" outlineLevel="1">
      <c r="A43" s="7" t="s">
        <v>35</v>
      </c>
      <c r="B43" s="8">
        <v>544.4</v>
      </c>
      <c r="C43" s="8">
        <v>123</v>
      </c>
      <c r="D43" s="8">
        <f t="shared" si="0"/>
        <v>66961.2</v>
      </c>
    </row>
    <row r="44" spans="1:4" hidden="1" outlineLevel="1">
      <c r="A44" s="6" t="s">
        <v>36</v>
      </c>
      <c r="B44" s="16">
        <v>106.6</v>
      </c>
      <c r="C44" s="8"/>
      <c r="D44" s="9"/>
    </row>
    <row r="45" spans="1:4" hidden="1" outlineLevel="1">
      <c r="A45" s="7" t="s">
        <v>37</v>
      </c>
      <c r="B45" s="8">
        <v>83.45</v>
      </c>
      <c r="C45" s="8">
        <v>306.92</v>
      </c>
      <c r="D45" s="8">
        <f t="shared" si="0"/>
        <v>25612.474000000002</v>
      </c>
    </row>
    <row r="46" spans="1:4" hidden="1" outlineLevel="1">
      <c r="A46" s="7" t="s">
        <v>38</v>
      </c>
      <c r="B46" s="8">
        <v>23.15</v>
      </c>
      <c r="C46" s="8">
        <v>193</v>
      </c>
      <c r="D46" s="8">
        <f t="shared" si="0"/>
        <v>4467.95</v>
      </c>
    </row>
    <row r="47" spans="1:4" hidden="1" outlineLevel="1">
      <c r="A47" s="6" t="s">
        <v>39</v>
      </c>
      <c r="B47" s="16">
        <v>30845.383999999998</v>
      </c>
      <c r="C47" s="8"/>
      <c r="D47" s="8"/>
    </row>
    <row r="48" spans="1:4" hidden="1" outlineLevel="1">
      <c r="A48" s="7" t="s">
        <v>40</v>
      </c>
      <c r="B48" s="8">
        <v>30845.383999999998</v>
      </c>
      <c r="C48" s="8">
        <v>9.9</v>
      </c>
      <c r="D48" s="8">
        <f t="shared" si="0"/>
        <v>305369.30160000001</v>
      </c>
    </row>
    <row r="49" spans="1:4" hidden="1" outlineLevel="1">
      <c r="A49" s="6" t="s">
        <v>41</v>
      </c>
      <c r="B49" s="16">
        <v>5000</v>
      </c>
      <c r="C49" s="8"/>
      <c r="D49" s="8"/>
    </row>
    <row r="50" spans="1:4" hidden="1" outlineLevel="1">
      <c r="A50" s="7" t="s">
        <v>42</v>
      </c>
      <c r="B50" s="8">
        <v>5000</v>
      </c>
      <c r="C50" s="8">
        <v>9.8000000000000007</v>
      </c>
      <c r="D50" s="8">
        <f t="shared" si="0"/>
        <v>49000</v>
      </c>
    </row>
    <row r="51" spans="1:4" hidden="1" outlineLevel="1">
      <c r="A51" s="6" t="s">
        <v>43</v>
      </c>
      <c r="B51" s="16">
        <v>6</v>
      </c>
      <c r="C51" s="8">
        <v>4433.33</v>
      </c>
      <c r="D51" s="8">
        <f t="shared" si="0"/>
        <v>26599.98</v>
      </c>
    </row>
    <row r="52" spans="1:4" hidden="1" outlineLevel="1">
      <c r="A52" s="6" t="s">
        <v>44</v>
      </c>
      <c r="B52" s="16">
        <v>12950.663</v>
      </c>
      <c r="C52" s="8"/>
      <c r="D52" s="8"/>
    </row>
    <row r="53" spans="1:4" hidden="1" outlineLevel="1">
      <c r="A53" s="7" t="s">
        <v>45</v>
      </c>
      <c r="B53" s="8">
        <v>12950.663</v>
      </c>
      <c r="C53" s="8">
        <v>10.199999999999999</v>
      </c>
      <c r="D53" s="8">
        <f t="shared" si="0"/>
        <v>132096.76259999999</v>
      </c>
    </row>
    <row r="54" spans="1:4" hidden="1" outlineLevel="1">
      <c r="A54" s="6" t="s">
        <v>46</v>
      </c>
      <c r="B54" s="16">
        <v>142</v>
      </c>
      <c r="C54" s="8">
        <v>98</v>
      </c>
      <c r="D54" s="8">
        <f t="shared" si="0"/>
        <v>13916</v>
      </c>
    </row>
    <row r="55" spans="1:4" hidden="1" outlineLevel="1">
      <c r="A55" s="6" t="s">
        <v>47</v>
      </c>
      <c r="B55" s="16">
        <v>27.7</v>
      </c>
      <c r="C55" s="8"/>
      <c r="D55" s="8"/>
    </row>
    <row r="56" spans="1:4" hidden="1" outlineLevel="1">
      <c r="A56" s="7" t="s">
        <v>48</v>
      </c>
      <c r="B56" s="8">
        <v>27.7</v>
      </c>
      <c r="C56" s="8">
        <v>315.14</v>
      </c>
      <c r="D56" s="8">
        <f t="shared" si="0"/>
        <v>8729.3779999999988</v>
      </c>
    </row>
    <row r="57" spans="1:4" hidden="1" outlineLevel="1">
      <c r="A57" s="6" t="s">
        <v>49</v>
      </c>
      <c r="B57" s="16">
        <v>608.76</v>
      </c>
      <c r="C57" s="8"/>
      <c r="D57" s="9"/>
    </row>
    <row r="58" spans="1:4" hidden="1" outlineLevel="1">
      <c r="A58" s="7" t="s">
        <v>50</v>
      </c>
      <c r="B58" s="8">
        <v>608.76</v>
      </c>
      <c r="C58" s="8">
        <v>490.21</v>
      </c>
      <c r="D58" s="8">
        <f t="shared" si="0"/>
        <v>298420.23959999997</v>
      </c>
    </row>
    <row r="59" spans="1:4" hidden="1" outlineLevel="1">
      <c r="A59" s="6" t="s">
        <v>51</v>
      </c>
      <c r="B59" s="16">
        <v>1114.5609999999999</v>
      </c>
      <c r="C59" s="8"/>
      <c r="D59" s="8"/>
    </row>
    <row r="60" spans="1:4" hidden="1" outlineLevel="1">
      <c r="A60" s="7" t="s">
        <v>52</v>
      </c>
      <c r="B60" s="8">
        <v>295.92</v>
      </c>
      <c r="C60" s="8">
        <v>560.41999999999996</v>
      </c>
      <c r="D60" s="8">
        <f t="shared" si="0"/>
        <v>165839.48639999999</v>
      </c>
    </row>
    <row r="61" spans="1:4" hidden="1" outlineLevel="1">
      <c r="A61" s="7" t="s">
        <v>53</v>
      </c>
      <c r="B61" s="8">
        <v>5.46</v>
      </c>
      <c r="C61" s="8">
        <v>444.7</v>
      </c>
      <c r="D61" s="8">
        <f t="shared" si="0"/>
        <v>2428.0619999999999</v>
      </c>
    </row>
    <row r="62" spans="1:4" hidden="1" outlineLevel="1">
      <c r="A62" s="7" t="s">
        <v>54</v>
      </c>
      <c r="B62" s="8">
        <v>84.995000000000005</v>
      </c>
      <c r="C62" s="8">
        <v>739.35</v>
      </c>
      <c r="D62" s="8">
        <f t="shared" si="0"/>
        <v>62841.053250000004</v>
      </c>
    </row>
    <row r="63" spans="1:4" hidden="1" outlineLevel="1">
      <c r="A63" s="7" t="s">
        <v>55</v>
      </c>
      <c r="B63" s="8">
        <v>14</v>
      </c>
      <c r="C63" s="8">
        <v>318.24</v>
      </c>
      <c r="D63" s="8">
        <f t="shared" si="0"/>
        <v>4455.3600000000006</v>
      </c>
    </row>
    <row r="64" spans="1:4" hidden="1" outlineLevel="1">
      <c r="A64" s="7" t="s">
        <v>56</v>
      </c>
      <c r="B64" s="8">
        <v>64.716999999999999</v>
      </c>
      <c r="C64" s="8">
        <v>1238.81</v>
      </c>
      <c r="D64" s="8">
        <f t="shared" si="0"/>
        <v>80172.06676999999</v>
      </c>
    </row>
    <row r="65" spans="1:4" hidden="1" outlineLevel="1">
      <c r="A65" s="7" t="s">
        <v>57</v>
      </c>
      <c r="B65" s="8">
        <v>266.60000000000002</v>
      </c>
      <c r="C65" s="8">
        <v>298</v>
      </c>
      <c r="D65" s="8">
        <f t="shared" si="0"/>
        <v>79446.8</v>
      </c>
    </row>
    <row r="66" spans="1:4" hidden="1" outlineLevel="1">
      <c r="A66" s="7" t="s">
        <v>58</v>
      </c>
      <c r="B66" s="8">
        <v>44.47</v>
      </c>
      <c r="C66" s="8">
        <v>648.76</v>
      </c>
      <c r="D66" s="8">
        <f t="shared" si="0"/>
        <v>28850.357199999999</v>
      </c>
    </row>
    <row r="67" spans="1:4" hidden="1" outlineLevel="1">
      <c r="A67" s="7" t="s">
        <v>59</v>
      </c>
      <c r="B67" s="8">
        <v>22.513000000000002</v>
      </c>
      <c r="C67" s="8">
        <v>2810.39</v>
      </c>
      <c r="D67" s="8">
        <f t="shared" si="0"/>
        <v>63270.31007</v>
      </c>
    </row>
    <row r="68" spans="1:4" hidden="1" outlineLevel="1">
      <c r="A68" s="7" t="s">
        <v>60</v>
      </c>
      <c r="B68" s="8">
        <v>63.182000000000002</v>
      </c>
      <c r="C68" s="8">
        <v>902.54</v>
      </c>
      <c r="D68" s="8">
        <f t="shared" si="0"/>
        <v>57024.282279999999</v>
      </c>
    </row>
    <row r="69" spans="1:4" hidden="1" outlineLevel="1">
      <c r="A69" s="7" t="s">
        <v>61</v>
      </c>
      <c r="B69" s="8">
        <v>66.558999999999997</v>
      </c>
      <c r="C69" s="8">
        <v>662.56</v>
      </c>
      <c r="D69" s="8">
        <f t="shared" si="0"/>
        <v>44099.331039999997</v>
      </c>
    </row>
    <row r="70" spans="1:4" hidden="1" outlineLevel="1">
      <c r="A70" s="7" t="s">
        <v>62</v>
      </c>
      <c r="B70" s="8">
        <v>22.824999999999999</v>
      </c>
      <c r="C70" s="8">
        <v>552.89</v>
      </c>
      <c r="D70" s="8">
        <f t="shared" si="0"/>
        <v>12619.714249999999</v>
      </c>
    </row>
    <row r="71" spans="1:4" hidden="1" outlineLevel="1">
      <c r="A71" s="7" t="s">
        <v>63</v>
      </c>
      <c r="B71" s="8">
        <v>17.917999999999999</v>
      </c>
      <c r="C71" s="8">
        <v>541.59</v>
      </c>
      <c r="D71" s="8">
        <f t="shared" ref="D71:D130" si="1">B71*C71</f>
        <v>9704.2096199999996</v>
      </c>
    </row>
    <row r="72" spans="1:4" hidden="1" outlineLevel="1">
      <c r="A72" s="7" t="s">
        <v>64</v>
      </c>
      <c r="B72" s="8">
        <v>32.200000000000003</v>
      </c>
      <c r="C72" s="8">
        <v>785.69</v>
      </c>
      <c r="D72" s="8">
        <f t="shared" si="1"/>
        <v>25299.218000000004</v>
      </c>
    </row>
    <row r="73" spans="1:4" hidden="1" outlineLevel="1">
      <c r="A73" s="7" t="s">
        <v>65</v>
      </c>
      <c r="B73" s="8">
        <v>63.4</v>
      </c>
      <c r="C73" s="8">
        <v>352.05</v>
      </c>
      <c r="D73" s="8">
        <f t="shared" si="1"/>
        <v>22319.97</v>
      </c>
    </row>
    <row r="74" spans="1:4" hidden="1" outlineLevel="1">
      <c r="A74" s="7" t="s">
        <v>66</v>
      </c>
      <c r="B74" s="8">
        <v>10.221</v>
      </c>
      <c r="C74" s="8">
        <v>2806.51</v>
      </c>
      <c r="D74" s="8">
        <f t="shared" si="1"/>
        <v>28685.338710000004</v>
      </c>
    </row>
    <row r="75" spans="1:4" hidden="1" outlineLevel="1">
      <c r="A75" s="7" t="s">
        <v>67</v>
      </c>
      <c r="B75" s="8">
        <v>39.581000000000003</v>
      </c>
      <c r="C75" s="8">
        <v>3715.76</v>
      </c>
      <c r="D75" s="8">
        <f t="shared" si="1"/>
        <v>147073.49656000003</v>
      </c>
    </row>
    <row r="76" spans="1:4" hidden="1" outlineLevel="1">
      <c r="A76" s="6" t="s">
        <v>68</v>
      </c>
      <c r="B76" s="16">
        <v>476.66</v>
      </c>
      <c r="C76" s="8"/>
      <c r="D76" s="8"/>
    </row>
    <row r="77" spans="1:4" hidden="1" outlineLevel="1">
      <c r="A77" s="7" t="s">
        <v>69</v>
      </c>
      <c r="B77" s="8">
        <v>101.87</v>
      </c>
      <c r="C77" s="8">
        <v>88.49</v>
      </c>
      <c r="D77" s="8">
        <f t="shared" si="1"/>
        <v>9014.4763000000003</v>
      </c>
    </row>
    <row r="78" spans="1:4" hidden="1" outlineLevel="1">
      <c r="A78" s="7" t="s">
        <v>70</v>
      </c>
      <c r="B78" s="8">
        <v>4.5999999999999996</v>
      </c>
      <c r="C78" s="8">
        <v>60</v>
      </c>
      <c r="D78" s="8">
        <f t="shared" si="1"/>
        <v>276</v>
      </c>
    </row>
    <row r="79" spans="1:4" hidden="1" outlineLevel="1">
      <c r="A79" s="7" t="s">
        <v>71</v>
      </c>
      <c r="B79" s="8">
        <v>0.1</v>
      </c>
      <c r="C79" s="8">
        <v>205</v>
      </c>
      <c r="D79" s="8">
        <f t="shared" si="1"/>
        <v>20.5</v>
      </c>
    </row>
    <row r="80" spans="1:4" hidden="1" outlineLevel="1">
      <c r="A80" s="7" t="s">
        <v>72</v>
      </c>
      <c r="B80" s="8">
        <v>215.99</v>
      </c>
      <c r="C80" s="8">
        <v>75</v>
      </c>
      <c r="D80" s="8">
        <f t="shared" si="1"/>
        <v>16199.25</v>
      </c>
    </row>
    <row r="81" spans="1:4" hidden="1" outlineLevel="1">
      <c r="A81" s="7" t="s">
        <v>73</v>
      </c>
      <c r="B81" s="8">
        <v>126.25</v>
      </c>
      <c r="C81" s="8">
        <v>93.12</v>
      </c>
      <c r="D81" s="8">
        <f t="shared" si="1"/>
        <v>11756.400000000001</v>
      </c>
    </row>
    <row r="82" spans="1:4" hidden="1" outlineLevel="1">
      <c r="A82" s="7" t="s">
        <v>74</v>
      </c>
      <c r="B82" s="8">
        <v>16.399999999999999</v>
      </c>
      <c r="C82" s="8">
        <v>70</v>
      </c>
      <c r="D82" s="8">
        <f t="shared" si="1"/>
        <v>1148</v>
      </c>
    </row>
    <row r="83" spans="1:4" hidden="1" outlineLevel="1">
      <c r="A83" s="7" t="s">
        <v>75</v>
      </c>
      <c r="B83" s="8">
        <v>11.45</v>
      </c>
      <c r="C83" s="8">
        <v>207</v>
      </c>
      <c r="D83" s="8">
        <f t="shared" si="1"/>
        <v>2370.1499999999996</v>
      </c>
    </row>
    <row r="84" spans="1:4" hidden="1" outlineLevel="1">
      <c r="A84" s="6" t="s">
        <v>76</v>
      </c>
      <c r="B84" s="16">
        <v>45</v>
      </c>
      <c r="C84" s="8"/>
      <c r="D84" s="8"/>
    </row>
    <row r="85" spans="1:4" hidden="1" outlineLevel="1">
      <c r="A85" s="7" t="s">
        <v>74</v>
      </c>
      <c r="B85" s="8">
        <v>1</v>
      </c>
      <c r="C85" s="8">
        <v>2700</v>
      </c>
      <c r="D85" s="8">
        <f t="shared" si="1"/>
        <v>2700</v>
      </c>
    </row>
    <row r="86" spans="1:4" hidden="1" outlineLevel="1">
      <c r="A86" s="7" t="s">
        <v>77</v>
      </c>
      <c r="B86" s="8">
        <v>24</v>
      </c>
      <c r="C86" s="8">
        <v>620</v>
      </c>
      <c r="D86" s="8">
        <f t="shared" si="1"/>
        <v>14880</v>
      </c>
    </row>
    <row r="87" spans="1:4" hidden="1" outlineLevel="1">
      <c r="A87" s="7" t="s">
        <v>78</v>
      </c>
      <c r="B87" s="8">
        <v>20</v>
      </c>
      <c r="C87" s="8">
        <v>1614.2</v>
      </c>
      <c r="D87" s="8">
        <f t="shared" si="1"/>
        <v>32284</v>
      </c>
    </row>
    <row r="88" spans="1:4" hidden="1" outlineLevel="1">
      <c r="A88" s="6" t="s">
        <v>79</v>
      </c>
      <c r="B88" s="16">
        <v>4957.3360000000002</v>
      </c>
      <c r="C88" s="8"/>
      <c r="D88" s="8"/>
    </row>
    <row r="89" spans="1:4" hidden="1" outlineLevel="1">
      <c r="A89" s="7" t="s">
        <v>80</v>
      </c>
      <c r="B89" s="8">
        <v>4957.3360000000002</v>
      </c>
      <c r="C89" s="8">
        <v>87.5</v>
      </c>
      <c r="D89" s="8">
        <f t="shared" si="1"/>
        <v>433766.9</v>
      </c>
    </row>
    <row r="90" spans="1:4" hidden="1" outlineLevel="1">
      <c r="A90" s="6" t="s">
        <v>81</v>
      </c>
      <c r="B90" s="16">
        <v>369.7</v>
      </c>
      <c r="C90" s="8"/>
      <c r="D90" s="8"/>
    </row>
    <row r="91" spans="1:4" hidden="1" outlineLevel="1">
      <c r="A91" s="7" t="s">
        <v>82</v>
      </c>
      <c r="B91" s="8">
        <v>369.7</v>
      </c>
      <c r="C91" s="8">
        <v>73.16</v>
      </c>
      <c r="D91" s="8">
        <f t="shared" si="1"/>
        <v>27047.251999999997</v>
      </c>
    </row>
    <row r="92" spans="1:4" hidden="1" outlineLevel="1">
      <c r="A92" s="6" t="s">
        <v>83</v>
      </c>
      <c r="B92" s="16">
        <v>440</v>
      </c>
      <c r="C92" s="8"/>
      <c r="D92" s="8"/>
    </row>
    <row r="93" spans="1:4" hidden="1" outlineLevel="1">
      <c r="A93" s="7" t="s">
        <v>84</v>
      </c>
      <c r="B93" s="8">
        <v>440</v>
      </c>
      <c r="C93" s="8">
        <v>38.94</v>
      </c>
      <c r="D93" s="8">
        <f t="shared" si="1"/>
        <v>17133.599999999999</v>
      </c>
    </row>
    <row r="94" spans="1:4" hidden="1" outlineLevel="1">
      <c r="A94" s="6" t="s">
        <v>85</v>
      </c>
      <c r="B94" s="16">
        <v>10.8</v>
      </c>
      <c r="C94" s="8"/>
      <c r="D94" s="8"/>
    </row>
    <row r="95" spans="1:4" hidden="1" outlineLevel="1">
      <c r="A95" s="7" t="s">
        <v>86</v>
      </c>
      <c r="B95" s="8">
        <v>10.8</v>
      </c>
      <c r="C95" s="8">
        <v>105</v>
      </c>
      <c r="D95" s="8">
        <f t="shared" si="1"/>
        <v>1134</v>
      </c>
    </row>
    <row r="96" spans="1:4" hidden="1" outlineLevel="1">
      <c r="A96" s="6" t="s">
        <v>87</v>
      </c>
      <c r="B96" s="16">
        <v>25</v>
      </c>
      <c r="C96" s="8"/>
      <c r="D96" s="9"/>
    </row>
    <row r="97" spans="1:4" hidden="1" outlineLevel="1">
      <c r="A97" s="7" t="s">
        <v>88</v>
      </c>
      <c r="B97" s="8">
        <v>25</v>
      </c>
      <c r="C97" s="8">
        <v>24</v>
      </c>
      <c r="D97" s="8">
        <f t="shared" si="1"/>
        <v>600</v>
      </c>
    </row>
    <row r="98" spans="1:4" hidden="1" outlineLevel="1">
      <c r="A98" s="6" t="s">
        <v>89</v>
      </c>
      <c r="B98" s="16">
        <v>9</v>
      </c>
      <c r="C98" s="8"/>
      <c r="D98" s="8"/>
    </row>
    <row r="99" spans="1:4" hidden="1" outlineLevel="1">
      <c r="A99" s="7" t="s">
        <v>90</v>
      </c>
      <c r="B99" s="8">
        <v>3</v>
      </c>
      <c r="C99" s="8">
        <v>650</v>
      </c>
      <c r="D99" s="8">
        <f t="shared" si="1"/>
        <v>1950</v>
      </c>
    </row>
    <row r="100" spans="1:4" hidden="1" outlineLevel="1">
      <c r="A100" s="7" t="s">
        <v>91</v>
      </c>
      <c r="B100" s="8">
        <v>5</v>
      </c>
      <c r="C100" s="8">
        <v>700</v>
      </c>
      <c r="D100" s="8">
        <f t="shared" si="1"/>
        <v>3500</v>
      </c>
    </row>
    <row r="101" spans="1:4" hidden="1" outlineLevel="1">
      <c r="A101" s="7" t="s">
        <v>92</v>
      </c>
      <c r="B101" s="8">
        <v>1</v>
      </c>
      <c r="C101" s="8">
        <v>700</v>
      </c>
      <c r="D101" s="8">
        <f t="shared" si="1"/>
        <v>700</v>
      </c>
    </row>
    <row r="102" spans="1:4" hidden="1" outlineLevel="1">
      <c r="A102" s="6" t="s">
        <v>93</v>
      </c>
      <c r="B102" s="16">
        <v>491.46899999999999</v>
      </c>
      <c r="C102" s="8"/>
      <c r="D102" s="8"/>
    </row>
    <row r="103" spans="1:4" hidden="1" outlineLevel="1">
      <c r="A103" s="7" t="s">
        <v>94</v>
      </c>
      <c r="B103" s="8">
        <v>351.46899999999999</v>
      </c>
      <c r="C103" s="8">
        <v>117.38</v>
      </c>
      <c r="D103" s="8">
        <f t="shared" si="1"/>
        <v>41255.431219999999</v>
      </c>
    </row>
    <row r="104" spans="1:4" hidden="1" outlineLevel="1">
      <c r="A104" s="7" t="s">
        <v>95</v>
      </c>
      <c r="B104" s="8">
        <v>100</v>
      </c>
      <c r="C104" s="8">
        <v>91</v>
      </c>
      <c r="D104" s="8">
        <f t="shared" si="1"/>
        <v>9100</v>
      </c>
    </row>
    <row r="105" spans="1:4" hidden="1" outlineLevel="1">
      <c r="A105" s="7" t="s">
        <v>96</v>
      </c>
      <c r="B105" s="8">
        <v>40</v>
      </c>
      <c r="C105" s="8">
        <v>184.44</v>
      </c>
      <c r="D105" s="8">
        <f t="shared" si="1"/>
        <v>7377.6</v>
      </c>
    </row>
    <row r="106" spans="1:4" hidden="1" outlineLevel="1">
      <c r="A106" s="6" t="s">
        <v>97</v>
      </c>
      <c r="B106" s="16">
        <v>1011.6559999999999</v>
      </c>
      <c r="C106" s="8"/>
      <c r="D106" s="8"/>
    </row>
    <row r="107" spans="1:4" hidden="1" outlineLevel="1">
      <c r="A107" s="7">
        <v>1860</v>
      </c>
      <c r="B107" s="8">
        <v>1011.6559999999999</v>
      </c>
      <c r="C107" s="8">
        <v>78</v>
      </c>
      <c r="D107" s="8">
        <f t="shared" si="1"/>
        <v>78909.167999999991</v>
      </c>
    </row>
    <row r="108" spans="1:4" hidden="1" outlineLevel="1">
      <c r="A108" s="6" t="s">
        <v>98</v>
      </c>
      <c r="B108" s="16">
        <v>275</v>
      </c>
      <c r="C108" s="8">
        <v>233.09</v>
      </c>
      <c r="D108" s="8">
        <f t="shared" si="1"/>
        <v>64099.75</v>
      </c>
    </row>
    <row r="109" spans="1:4" hidden="1" outlineLevel="1">
      <c r="A109" s="6" t="s">
        <v>99</v>
      </c>
      <c r="B109" s="16">
        <v>25</v>
      </c>
      <c r="C109" s="8">
        <v>304</v>
      </c>
      <c r="D109" s="8">
        <f t="shared" si="1"/>
        <v>7600</v>
      </c>
    </row>
    <row r="110" spans="1:4" hidden="1" outlineLevel="1">
      <c r="A110" s="6" t="s">
        <v>100</v>
      </c>
      <c r="B110" s="16">
        <v>1315.45</v>
      </c>
      <c r="C110" s="8">
        <v>125.5</v>
      </c>
      <c r="D110" s="8">
        <f t="shared" si="1"/>
        <v>165088.97500000001</v>
      </c>
    </row>
    <row r="111" spans="1:4" hidden="1" outlineLevel="1">
      <c r="A111" s="6" t="s">
        <v>101</v>
      </c>
      <c r="B111" s="16">
        <v>25</v>
      </c>
      <c r="C111" s="8">
        <v>224</v>
      </c>
      <c r="D111" s="8">
        <f t="shared" si="1"/>
        <v>5600</v>
      </c>
    </row>
    <row r="112" spans="1:4" hidden="1" outlineLevel="1">
      <c r="A112" s="6" t="s">
        <v>102</v>
      </c>
      <c r="B112" s="16">
        <v>2783.0540000000001</v>
      </c>
      <c r="C112" s="8"/>
      <c r="D112" s="8"/>
    </row>
    <row r="113" spans="1:4" hidden="1" outlineLevel="1">
      <c r="A113" s="7" t="s">
        <v>103</v>
      </c>
      <c r="B113" s="8">
        <v>2658.0540000000001</v>
      </c>
      <c r="C113" s="8">
        <v>64</v>
      </c>
      <c r="D113" s="8">
        <f t="shared" si="1"/>
        <v>170115.45600000001</v>
      </c>
    </row>
    <row r="114" spans="1:4" hidden="1" outlineLevel="1">
      <c r="A114" s="7" t="s">
        <v>104</v>
      </c>
      <c r="B114" s="8">
        <v>100</v>
      </c>
      <c r="C114" s="8">
        <v>90</v>
      </c>
      <c r="D114" s="8">
        <f t="shared" si="1"/>
        <v>9000</v>
      </c>
    </row>
    <row r="115" spans="1:4" hidden="1" outlineLevel="1">
      <c r="A115" s="7" t="s">
        <v>105</v>
      </c>
      <c r="B115" s="8">
        <v>25</v>
      </c>
      <c r="C115" s="8">
        <v>48</v>
      </c>
      <c r="D115" s="8">
        <f t="shared" si="1"/>
        <v>1200</v>
      </c>
    </row>
    <row r="116" spans="1:4" hidden="1" outlineLevel="1">
      <c r="A116" s="6" t="s">
        <v>106</v>
      </c>
      <c r="B116" s="16">
        <v>89.55</v>
      </c>
      <c r="C116" s="8"/>
      <c r="D116" s="8"/>
    </row>
    <row r="117" spans="1:4" hidden="1" outlineLevel="1">
      <c r="A117" s="7" t="s">
        <v>107</v>
      </c>
      <c r="B117" s="8">
        <v>76.349999999999994</v>
      </c>
      <c r="C117" s="8">
        <v>374.5</v>
      </c>
      <c r="D117" s="8">
        <f t="shared" si="1"/>
        <v>28593.074999999997</v>
      </c>
    </row>
    <row r="118" spans="1:4" hidden="1" outlineLevel="1">
      <c r="A118" s="7" t="s">
        <v>108</v>
      </c>
      <c r="B118" s="8">
        <v>13.2</v>
      </c>
      <c r="C118" s="8">
        <v>396.33</v>
      </c>
      <c r="D118" s="8">
        <f t="shared" si="1"/>
        <v>5231.5559999999996</v>
      </c>
    </row>
    <row r="119" spans="1:4" hidden="1" outlineLevel="1">
      <c r="A119" s="6" t="s">
        <v>109</v>
      </c>
      <c r="B119" s="16">
        <v>526.67200000000003</v>
      </c>
      <c r="C119" s="8">
        <v>302</v>
      </c>
      <c r="D119" s="8">
        <f t="shared" si="1"/>
        <v>159054.94400000002</v>
      </c>
    </row>
    <row r="120" spans="1:4" hidden="1" outlineLevel="1">
      <c r="A120" s="6" t="s">
        <v>110</v>
      </c>
      <c r="B120" s="16">
        <v>23.05</v>
      </c>
      <c r="C120" s="8">
        <v>110.64</v>
      </c>
      <c r="D120" s="8">
        <f t="shared" si="1"/>
        <v>2550.252</v>
      </c>
    </row>
    <row r="121" spans="1:4" hidden="1" outlineLevel="1">
      <c r="A121" s="6" t="s">
        <v>111</v>
      </c>
      <c r="B121" s="16">
        <v>6351.6</v>
      </c>
      <c r="C121" s="8"/>
      <c r="D121" s="8"/>
    </row>
    <row r="122" spans="1:4" hidden="1" outlineLevel="1">
      <c r="A122" s="7" t="s">
        <v>112</v>
      </c>
      <c r="B122" s="8">
        <v>75</v>
      </c>
      <c r="C122" s="8">
        <v>123</v>
      </c>
      <c r="D122" s="8">
        <f t="shared" si="1"/>
        <v>9225</v>
      </c>
    </row>
    <row r="123" spans="1:4" hidden="1" outlineLevel="1">
      <c r="A123" s="7" t="s">
        <v>113</v>
      </c>
      <c r="B123" s="8">
        <v>25</v>
      </c>
      <c r="C123" s="8">
        <v>123</v>
      </c>
      <c r="D123" s="8">
        <f t="shared" si="1"/>
        <v>3075</v>
      </c>
    </row>
    <row r="124" spans="1:4" hidden="1" outlineLevel="1">
      <c r="A124" s="7" t="s">
        <v>114</v>
      </c>
      <c r="B124" s="8">
        <v>50</v>
      </c>
      <c r="C124" s="8">
        <v>190</v>
      </c>
      <c r="D124" s="8">
        <f t="shared" si="1"/>
        <v>9500</v>
      </c>
    </row>
    <row r="125" spans="1:4" hidden="1" outlineLevel="1">
      <c r="A125" s="7" t="s">
        <v>115</v>
      </c>
      <c r="B125" s="8">
        <v>5427.15</v>
      </c>
      <c r="C125" s="8">
        <v>148.57</v>
      </c>
      <c r="D125" s="8">
        <f t="shared" si="1"/>
        <v>806311.6754999999</v>
      </c>
    </row>
    <row r="126" spans="1:4" hidden="1" outlineLevel="1">
      <c r="A126" s="7" t="s">
        <v>116</v>
      </c>
      <c r="B126" s="8">
        <v>14.5</v>
      </c>
      <c r="C126" s="8">
        <v>202.5</v>
      </c>
      <c r="D126" s="8">
        <f t="shared" si="1"/>
        <v>2936.25</v>
      </c>
    </row>
    <row r="127" spans="1:4" hidden="1" outlineLevel="1">
      <c r="A127" s="7" t="s">
        <v>117</v>
      </c>
      <c r="B127" s="8">
        <v>83.15</v>
      </c>
      <c r="C127" s="8">
        <v>200</v>
      </c>
      <c r="D127" s="8">
        <f t="shared" si="1"/>
        <v>16630</v>
      </c>
    </row>
    <row r="128" spans="1:4" hidden="1" outlineLevel="1">
      <c r="A128" s="7" t="s">
        <v>118</v>
      </c>
      <c r="B128" s="8">
        <v>676.8</v>
      </c>
      <c r="C128" s="8">
        <v>123</v>
      </c>
      <c r="D128" s="8">
        <f t="shared" si="1"/>
        <v>83246.399999999994</v>
      </c>
    </row>
    <row r="129" spans="1:5" hidden="1" outlineLevel="1">
      <c r="A129" s="6" t="s">
        <v>119</v>
      </c>
      <c r="B129" s="16">
        <v>25</v>
      </c>
      <c r="C129" s="8"/>
      <c r="D129" s="8"/>
    </row>
    <row r="130" spans="1:5" hidden="1" outlineLevel="1">
      <c r="A130" s="7" t="s">
        <v>120</v>
      </c>
      <c r="B130" s="8">
        <v>25</v>
      </c>
      <c r="C130" s="8">
        <v>450</v>
      </c>
      <c r="D130" s="8">
        <f t="shared" si="1"/>
        <v>11250</v>
      </c>
    </row>
    <row r="131" spans="1:5" collapsed="1">
      <c r="A131" s="10" t="s">
        <v>121</v>
      </c>
      <c r="B131" s="17"/>
      <c r="C131" s="18"/>
      <c r="D131" s="17">
        <f>SUM(D4:D130)</f>
        <v>6557461.6917600008</v>
      </c>
    </row>
    <row r="133" spans="1:5">
      <c r="A133" s="20" t="s">
        <v>124</v>
      </c>
      <c r="B133" s="4" t="s">
        <v>2</v>
      </c>
      <c r="C133" s="15" t="s">
        <v>3</v>
      </c>
      <c r="D133" s="15" t="s">
        <v>4</v>
      </c>
    </row>
    <row r="134" spans="1:5">
      <c r="A134" s="21" t="s">
        <v>125</v>
      </c>
      <c r="B134" s="21"/>
      <c r="C134" s="39"/>
      <c r="D134" s="40"/>
    </row>
    <row r="135" spans="1:5" hidden="1" outlineLevel="1">
      <c r="A135" s="7" t="s">
        <v>126</v>
      </c>
      <c r="B135" s="8">
        <v>68.55</v>
      </c>
      <c r="C135" s="8">
        <v>112.71</v>
      </c>
      <c r="D135" s="8">
        <f>B135*C135</f>
        <v>7726.2704999999996</v>
      </c>
      <c r="E135" s="43"/>
    </row>
    <row r="136" spans="1:5" hidden="1" outlineLevel="1">
      <c r="A136" s="7" t="s">
        <v>127</v>
      </c>
      <c r="B136" s="8">
        <v>3791.36</v>
      </c>
      <c r="C136" s="8">
        <v>107.7</v>
      </c>
      <c r="D136" s="8">
        <f t="shared" ref="D136:D148" si="2">B136*C136</f>
        <v>408329.47200000001</v>
      </c>
      <c r="E136" s="43"/>
    </row>
    <row r="137" spans="1:5" hidden="1" outlineLevel="1">
      <c r="A137" s="7" t="s">
        <v>128</v>
      </c>
      <c r="B137" s="8">
        <v>71.05</v>
      </c>
      <c r="C137" s="8">
        <v>108.47</v>
      </c>
      <c r="D137" s="8">
        <f t="shared" si="2"/>
        <v>7706.7934999999998</v>
      </c>
      <c r="E137" s="43"/>
    </row>
    <row r="138" spans="1:5" hidden="1" outlineLevel="1">
      <c r="A138" s="7" t="s">
        <v>129</v>
      </c>
      <c r="B138" s="8">
        <v>795.5</v>
      </c>
      <c r="C138" s="8">
        <v>118.1</v>
      </c>
      <c r="D138" s="8">
        <f t="shared" si="2"/>
        <v>93948.549999999988</v>
      </c>
      <c r="E138" s="43"/>
    </row>
    <row r="139" spans="1:5" hidden="1" outlineLevel="1">
      <c r="A139" s="7" t="s">
        <v>130</v>
      </c>
      <c r="B139" s="8">
        <v>1102.96</v>
      </c>
      <c r="C139" s="8">
        <v>116.31</v>
      </c>
      <c r="D139" s="8">
        <f t="shared" si="2"/>
        <v>128285.2776</v>
      </c>
      <c r="E139" s="43"/>
    </row>
    <row r="140" spans="1:5" hidden="1" outlineLevel="1">
      <c r="A140" s="7" t="s">
        <v>131</v>
      </c>
      <c r="B140" s="8">
        <v>2365.7350000000001</v>
      </c>
      <c r="C140" s="8">
        <v>121.71</v>
      </c>
      <c r="D140" s="8">
        <f t="shared" si="2"/>
        <v>287933.60684999998</v>
      </c>
      <c r="E140" s="43"/>
    </row>
    <row r="141" spans="1:5" hidden="1" outlineLevel="1">
      <c r="A141" s="7" t="s">
        <v>132</v>
      </c>
      <c r="B141" s="8">
        <v>53.74</v>
      </c>
      <c r="C141" s="8">
        <v>106.05</v>
      </c>
      <c r="D141" s="8">
        <f t="shared" si="2"/>
        <v>5699.1270000000004</v>
      </c>
      <c r="E141" s="43"/>
    </row>
    <row r="142" spans="1:5" hidden="1" outlineLevel="1">
      <c r="A142" s="7" t="s">
        <v>133</v>
      </c>
      <c r="B142" s="8">
        <v>251.02500000000001</v>
      </c>
      <c r="C142" s="8">
        <v>100.44</v>
      </c>
      <c r="D142" s="8">
        <f t="shared" si="2"/>
        <v>25212.951000000001</v>
      </c>
      <c r="E142" s="43"/>
    </row>
    <row r="143" spans="1:5" hidden="1" outlineLevel="1">
      <c r="A143" s="7" t="s">
        <v>134</v>
      </c>
      <c r="B143" s="8">
        <v>79.12</v>
      </c>
      <c r="C143" s="8">
        <v>93.68</v>
      </c>
      <c r="D143" s="8">
        <f t="shared" si="2"/>
        <v>7411.9616000000005</v>
      </c>
      <c r="E143" s="43"/>
    </row>
    <row r="144" spans="1:5" hidden="1" outlineLevel="1">
      <c r="A144" s="7" t="s">
        <v>135</v>
      </c>
      <c r="B144" s="8">
        <v>70.3</v>
      </c>
      <c r="C144" s="8">
        <v>110.15</v>
      </c>
      <c r="D144" s="8">
        <f t="shared" si="2"/>
        <v>7743.5450000000001</v>
      </c>
      <c r="E144" s="43"/>
    </row>
    <row r="145" spans="1:5" hidden="1" outlineLevel="1">
      <c r="A145" s="7" t="s">
        <v>136</v>
      </c>
      <c r="B145" s="8">
        <v>41.85</v>
      </c>
      <c r="C145" s="8">
        <v>106.64</v>
      </c>
      <c r="D145" s="8">
        <f t="shared" si="2"/>
        <v>4462.884</v>
      </c>
      <c r="E145" s="43"/>
    </row>
    <row r="146" spans="1:5" hidden="1" outlineLevel="1">
      <c r="A146" s="7" t="s">
        <v>137</v>
      </c>
      <c r="B146" s="8">
        <v>2407.58</v>
      </c>
      <c r="C146" s="8">
        <v>117.11</v>
      </c>
      <c r="D146" s="8">
        <f t="shared" si="2"/>
        <v>281951.69380000001</v>
      </c>
      <c r="E146" s="43"/>
    </row>
    <row r="147" spans="1:5" hidden="1" outlineLevel="1">
      <c r="A147" s="7" t="s">
        <v>138</v>
      </c>
      <c r="B147" s="8">
        <v>631.9</v>
      </c>
      <c r="C147" s="8">
        <v>103.17</v>
      </c>
      <c r="D147" s="8">
        <f t="shared" si="2"/>
        <v>65193.123</v>
      </c>
      <c r="E147" s="43"/>
    </row>
    <row r="148" spans="1:5" hidden="1" outlineLevel="1">
      <c r="A148" s="7" t="s">
        <v>139</v>
      </c>
      <c r="B148" s="8">
        <v>1794.15</v>
      </c>
      <c r="C148" s="8">
        <v>99.95</v>
      </c>
      <c r="D148" s="8">
        <f t="shared" si="2"/>
        <v>179325.29250000001</v>
      </c>
      <c r="E148" s="43"/>
    </row>
    <row r="149" spans="1:5" hidden="1" outlineLevel="1">
      <c r="A149" s="7" t="s">
        <v>140</v>
      </c>
      <c r="B149" s="8">
        <v>549.4</v>
      </c>
      <c r="C149" s="8">
        <v>77.58</v>
      </c>
      <c r="D149" s="8">
        <f>B149*C149</f>
        <v>42622.451999999997</v>
      </c>
      <c r="E149" s="43"/>
    </row>
    <row r="150" spans="1:5" collapsed="1">
      <c r="A150" s="22"/>
      <c r="B150" s="23">
        <f>SUM(B135:B149)</f>
        <v>14074.22</v>
      </c>
      <c r="C150" s="17"/>
      <c r="D150" s="17">
        <f>SUM(D135:D149)</f>
        <v>1553553.0003499999</v>
      </c>
      <c r="E150" s="43"/>
    </row>
    <row r="151" spans="1:5">
      <c r="A151" s="21" t="s">
        <v>141</v>
      </c>
      <c r="B151" s="21"/>
      <c r="C151" s="39"/>
      <c r="D151" s="40"/>
      <c r="E151" s="43"/>
    </row>
    <row r="152" spans="1:5" hidden="1" outlineLevel="1">
      <c r="A152" s="7" t="s">
        <v>142</v>
      </c>
      <c r="B152" s="8">
        <v>439.15</v>
      </c>
      <c r="C152" s="299">
        <v>105.74</v>
      </c>
      <c r="D152" s="8">
        <f t="shared" ref="D152:D159" si="3">B152*C152</f>
        <v>46435.720999999998</v>
      </c>
      <c r="E152" s="43" t="s">
        <v>1781</v>
      </c>
    </row>
    <row r="153" spans="1:5" hidden="1" outlineLevel="1">
      <c r="A153" s="7" t="s">
        <v>143</v>
      </c>
      <c r="B153" s="8">
        <v>222.95599999999999</v>
      </c>
      <c r="C153" s="299">
        <f>(116.96+137.57)/2</f>
        <v>127.26499999999999</v>
      </c>
      <c r="D153" s="8">
        <f t="shared" si="3"/>
        <v>28374.495339999994</v>
      </c>
      <c r="E153" s="43" t="s">
        <v>1647</v>
      </c>
    </row>
    <row r="154" spans="1:5" hidden="1" outlineLevel="1">
      <c r="A154" s="7" t="s">
        <v>144</v>
      </c>
      <c r="B154" s="8">
        <v>64.840999999999994</v>
      </c>
      <c r="C154" s="299">
        <v>134.96</v>
      </c>
      <c r="D154" s="8">
        <f t="shared" si="3"/>
        <v>8750.9413599999989</v>
      </c>
      <c r="E154" s="43" t="s">
        <v>1646</v>
      </c>
    </row>
    <row r="155" spans="1:5" hidden="1" outlineLevel="1">
      <c r="A155" s="7" t="s">
        <v>145</v>
      </c>
      <c r="B155" s="8">
        <v>28.79</v>
      </c>
      <c r="C155" s="299">
        <v>113.95</v>
      </c>
      <c r="D155" s="8">
        <f t="shared" si="3"/>
        <v>3280.6205</v>
      </c>
      <c r="E155" s="43"/>
    </row>
    <row r="156" spans="1:5" hidden="1" outlineLevel="1">
      <c r="A156" s="7" t="s">
        <v>146</v>
      </c>
      <c r="B156" s="8">
        <v>80.861999999999995</v>
      </c>
      <c r="C156" s="299">
        <f>(112.5+138.3)/2</f>
        <v>125.4</v>
      </c>
      <c r="D156" s="8">
        <f t="shared" si="3"/>
        <v>10140.094799999999</v>
      </c>
      <c r="E156" s="43"/>
    </row>
    <row r="157" spans="1:5" hidden="1" outlineLevel="1">
      <c r="A157" s="7" t="s">
        <v>148</v>
      </c>
      <c r="B157" s="8">
        <v>1606.0360000000001</v>
      </c>
      <c r="C157" s="299">
        <f>(103.92+136.8)/2</f>
        <v>120.36000000000001</v>
      </c>
      <c r="D157" s="8">
        <f t="shared" si="3"/>
        <v>193302.49296000003</v>
      </c>
      <c r="E157" s="43"/>
    </row>
    <row r="158" spans="1:5" hidden="1" outlineLevel="1">
      <c r="A158" s="7" t="s">
        <v>149</v>
      </c>
      <c r="B158" s="8">
        <v>971.62300000000005</v>
      </c>
      <c r="C158" s="299">
        <f>(115.94+143.84)/2</f>
        <v>129.88999999999999</v>
      </c>
      <c r="D158" s="8">
        <f t="shared" si="3"/>
        <v>126204.11146999999</v>
      </c>
      <c r="E158" s="43"/>
    </row>
    <row r="159" spans="1:5" hidden="1" outlineLevel="1">
      <c r="A159" s="7" t="s">
        <v>150</v>
      </c>
      <c r="B159" s="8">
        <v>2814.4690000000001</v>
      </c>
      <c r="C159" s="299">
        <v>97.51</v>
      </c>
      <c r="D159" s="8">
        <f t="shared" si="3"/>
        <v>274438.87219000002</v>
      </c>
      <c r="E159" s="43"/>
    </row>
    <row r="160" spans="1:5" collapsed="1">
      <c r="A160" s="22"/>
      <c r="B160" s="23">
        <f>SUM(B152:B159)</f>
        <v>6228.7270000000008</v>
      </c>
      <c r="C160" s="17"/>
      <c r="D160" s="17">
        <f>SUM(D152:D159)</f>
        <v>690927.34961999999</v>
      </c>
      <c r="E160" s="43"/>
    </row>
    <row r="161" spans="1:5">
      <c r="A161" s="21" t="s">
        <v>1</v>
      </c>
      <c r="B161" s="21"/>
      <c r="C161" s="39"/>
      <c r="D161" s="40"/>
      <c r="E161" s="43"/>
    </row>
    <row r="162" spans="1:5" hidden="1" outlineLevel="1">
      <c r="A162" s="7" t="s">
        <v>128</v>
      </c>
      <c r="B162" s="8">
        <v>156.25200000000001</v>
      </c>
      <c r="C162" s="8">
        <v>108.47</v>
      </c>
      <c r="D162" s="8">
        <f>B162*C162</f>
        <v>16948.654440000002</v>
      </c>
      <c r="E162" s="43"/>
    </row>
    <row r="163" spans="1:5" hidden="1" outlineLevel="1">
      <c r="A163" s="7" t="s">
        <v>129</v>
      </c>
      <c r="B163" s="8">
        <v>1123.6500000000001</v>
      </c>
      <c r="C163" s="8">
        <v>118.1</v>
      </c>
      <c r="D163" s="8">
        <f t="shared" ref="D163:D174" si="4">B163*C163</f>
        <v>132703.065</v>
      </c>
      <c r="E163" s="43"/>
    </row>
    <row r="164" spans="1:5" hidden="1" outlineLevel="1">
      <c r="A164" s="7" t="s">
        <v>151</v>
      </c>
      <c r="B164" s="8">
        <v>79.012</v>
      </c>
      <c r="C164" s="8">
        <v>95.66</v>
      </c>
      <c r="D164" s="8">
        <f t="shared" si="4"/>
        <v>7558.2879199999998</v>
      </c>
      <c r="E164" s="43"/>
    </row>
    <row r="165" spans="1:5" hidden="1" outlineLevel="1">
      <c r="A165" s="7" t="s">
        <v>152</v>
      </c>
      <c r="B165" s="8">
        <v>268.84699999999998</v>
      </c>
      <c r="C165" s="299">
        <v>156.38999999999999</v>
      </c>
      <c r="D165" s="8">
        <f t="shared" si="4"/>
        <v>42044.982329999992</v>
      </c>
      <c r="E165" s="43" t="s">
        <v>1780</v>
      </c>
    </row>
    <row r="166" spans="1:5" hidden="1" outlineLevel="1">
      <c r="A166" s="7" t="s">
        <v>153</v>
      </c>
      <c r="B166" s="8">
        <v>69.2</v>
      </c>
      <c r="C166" s="299">
        <v>110.2</v>
      </c>
      <c r="D166" s="8">
        <f t="shared" si="4"/>
        <v>7625.84</v>
      </c>
      <c r="E166" s="43"/>
    </row>
    <row r="167" spans="1:5" hidden="1" outlineLevel="1">
      <c r="A167" s="7" t="s">
        <v>144</v>
      </c>
      <c r="B167" s="8">
        <v>64.25</v>
      </c>
      <c r="C167" s="299">
        <v>134.96</v>
      </c>
      <c r="D167" s="8">
        <f t="shared" si="4"/>
        <v>8671.18</v>
      </c>
      <c r="E167" s="43"/>
    </row>
    <row r="168" spans="1:5" hidden="1" outlineLevel="1">
      <c r="A168" s="7" t="s">
        <v>154</v>
      </c>
      <c r="B168" s="8">
        <v>76.5</v>
      </c>
      <c r="C168" s="299">
        <v>144.58000000000001</v>
      </c>
      <c r="D168" s="8">
        <f t="shared" si="4"/>
        <v>11060.37</v>
      </c>
      <c r="E168" s="43" t="s">
        <v>1783</v>
      </c>
    </row>
    <row r="169" spans="1:5" hidden="1" outlineLevel="1">
      <c r="A169" s="7" t="s">
        <v>155</v>
      </c>
      <c r="B169" s="8">
        <v>46.15</v>
      </c>
      <c r="C169" s="299">
        <v>115.86</v>
      </c>
      <c r="D169" s="8">
        <f t="shared" si="4"/>
        <v>5346.9389999999994</v>
      </c>
      <c r="E169" s="43" t="s">
        <v>1782</v>
      </c>
    </row>
    <row r="170" spans="1:5" hidden="1" outlineLevel="1">
      <c r="A170" s="7" t="s">
        <v>156</v>
      </c>
      <c r="B170" s="8">
        <v>277.48399999999998</v>
      </c>
      <c r="C170" s="299">
        <v>210.82</v>
      </c>
      <c r="D170" s="8">
        <f t="shared" si="4"/>
        <v>58499.176879999992</v>
      </c>
      <c r="E170" s="43" t="s">
        <v>1779</v>
      </c>
    </row>
    <row r="171" spans="1:5" hidden="1" outlineLevel="1">
      <c r="A171" s="7" t="s">
        <v>157</v>
      </c>
      <c r="B171" s="8">
        <v>43.25</v>
      </c>
      <c r="C171" s="299">
        <v>137.65626582278477</v>
      </c>
      <c r="D171" s="8">
        <f t="shared" si="4"/>
        <v>5953.6334968354413</v>
      </c>
      <c r="E171" s="43" t="s">
        <v>1778</v>
      </c>
    </row>
    <row r="172" spans="1:5" hidden="1" outlineLevel="1">
      <c r="A172" s="7">
        <v>110.05</v>
      </c>
      <c r="B172" s="8">
        <v>42.85</v>
      </c>
      <c r="C172" s="299">
        <v>110.05</v>
      </c>
      <c r="D172" s="8">
        <f t="shared" si="4"/>
        <v>4715.6424999999999</v>
      </c>
      <c r="E172" s="43" t="s">
        <v>1782</v>
      </c>
    </row>
    <row r="173" spans="1:5" hidden="1" outlineLevel="1">
      <c r="A173" s="7" t="s">
        <v>148</v>
      </c>
      <c r="B173" s="8">
        <v>2348.35</v>
      </c>
      <c r="C173" s="299">
        <f>(103.92+136.8)/2</f>
        <v>120.36000000000001</v>
      </c>
      <c r="D173" s="8">
        <f t="shared" si="4"/>
        <v>282647.40600000002</v>
      </c>
      <c r="E173" s="43"/>
    </row>
    <row r="174" spans="1:5" hidden="1" outlineLevel="1">
      <c r="A174" s="7" t="s">
        <v>149</v>
      </c>
      <c r="B174" s="8">
        <v>2016.65</v>
      </c>
      <c r="C174" s="299">
        <f>(115.94+143.84)/2</f>
        <v>129.88999999999999</v>
      </c>
      <c r="D174" s="8">
        <f t="shared" si="4"/>
        <v>261942.66849999997</v>
      </c>
      <c r="E174" s="43"/>
    </row>
    <row r="175" spans="1:5" hidden="1" outlineLevel="1">
      <c r="A175" s="7" t="s">
        <v>150</v>
      </c>
      <c r="B175" s="8">
        <v>4154.5</v>
      </c>
      <c r="C175" s="299">
        <v>97.51</v>
      </c>
      <c r="D175" s="8">
        <f>B175*C175</f>
        <v>405105.29500000004</v>
      </c>
      <c r="E175" s="43"/>
    </row>
    <row r="176" spans="1:5" collapsed="1">
      <c r="A176" s="22"/>
      <c r="B176" s="23">
        <f>SUM(B162:B175)</f>
        <v>10766.945</v>
      </c>
      <c r="C176" s="17"/>
      <c r="D176" s="17">
        <f>SUM(D162:D175)</f>
        <v>1250823.1410668353</v>
      </c>
    </row>
    <row r="178" spans="1:4" ht="15.75">
      <c r="A178" s="24" t="s">
        <v>158</v>
      </c>
      <c r="B178" s="11">
        <f>B150+B160+B176</f>
        <v>31069.892</v>
      </c>
      <c r="C178" s="18"/>
      <c r="D178" s="17">
        <f>D150+D160+D176</f>
        <v>3495303.4910368351</v>
      </c>
    </row>
    <row r="180" spans="1:4">
      <c r="A180" s="3" t="s">
        <v>159</v>
      </c>
      <c r="B180" s="4" t="s">
        <v>2</v>
      </c>
      <c r="C180" s="15" t="s">
        <v>3</v>
      </c>
      <c r="D180" s="15" t="s">
        <v>4</v>
      </c>
    </row>
    <row r="181" spans="1:4" hidden="1" outlineLevel="1">
      <c r="A181" s="25" t="s">
        <v>14</v>
      </c>
      <c r="B181" s="16">
        <v>2000</v>
      </c>
      <c r="C181" s="8"/>
      <c r="D181" s="8"/>
    </row>
    <row r="182" spans="1:4" hidden="1" outlineLevel="1">
      <c r="A182" s="26" t="s">
        <v>16</v>
      </c>
      <c r="B182" s="8">
        <v>500</v>
      </c>
      <c r="C182" s="8">
        <v>254.62</v>
      </c>
      <c r="D182" s="8">
        <f>B182*C182</f>
        <v>127310</v>
      </c>
    </row>
    <row r="183" spans="1:4" hidden="1" outlineLevel="1">
      <c r="A183" s="26" t="s">
        <v>17</v>
      </c>
      <c r="B183" s="8">
        <v>1500</v>
      </c>
      <c r="C183" s="8">
        <v>288.58</v>
      </c>
      <c r="D183" s="8">
        <f t="shared" ref="D183:D213" si="5">B183*C183</f>
        <v>432870</v>
      </c>
    </row>
    <row r="184" spans="1:4" hidden="1" outlineLevel="1">
      <c r="A184" s="25" t="s">
        <v>26</v>
      </c>
      <c r="B184" s="16">
        <v>60</v>
      </c>
      <c r="C184" s="8"/>
      <c r="D184" s="8">
        <f t="shared" si="5"/>
        <v>0</v>
      </c>
    </row>
    <row r="185" spans="1:4" hidden="1" outlineLevel="1">
      <c r="A185" s="26" t="s">
        <v>160</v>
      </c>
      <c r="B185" s="8">
        <v>60</v>
      </c>
      <c r="C185" s="8">
        <v>450</v>
      </c>
      <c r="D185" s="8">
        <f t="shared" si="5"/>
        <v>27000</v>
      </c>
    </row>
    <row r="186" spans="1:4" hidden="1" outlineLevel="1">
      <c r="A186" s="25" t="s">
        <v>161</v>
      </c>
      <c r="B186" s="16">
        <v>5950</v>
      </c>
      <c r="C186" s="8"/>
      <c r="D186" s="8">
        <f t="shared" si="5"/>
        <v>0</v>
      </c>
    </row>
    <row r="187" spans="1:4" hidden="1" outlineLevel="1">
      <c r="A187" s="26" t="s">
        <v>162</v>
      </c>
      <c r="B187" s="8">
        <v>5950</v>
      </c>
      <c r="C187" s="8">
        <v>16.3</v>
      </c>
      <c r="D187" s="8">
        <f t="shared" si="5"/>
        <v>96985</v>
      </c>
    </row>
    <row r="188" spans="1:4" hidden="1" outlineLevel="1">
      <c r="A188" s="25" t="s">
        <v>163</v>
      </c>
      <c r="B188" s="16">
        <v>1000</v>
      </c>
      <c r="C188" s="8"/>
      <c r="D188" s="8">
        <f t="shared" si="5"/>
        <v>0</v>
      </c>
    </row>
    <row r="189" spans="1:4" hidden="1" outlineLevel="1">
      <c r="A189" s="26" t="s">
        <v>164</v>
      </c>
      <c r="B189" s="8">
        <v>1000</v>
      </c>
      <c r="C189" s="8">
        <v>119.1</v>
      </c>
      <c r="D189" s="8">
        <f t="shared" si="5"/>
        <v>119100</v>
      </c>
    </row>
    <row r="190" spans="1:4" hidden="1" outlineLevel="1">
      <c r="A190" s="25" t="s">
        <v>49</v>
      </c>
      <c r="B190" s="16">
        <v>1900</v>
      </c>
      <c r="C190" s="8"/>
      <c r="D190" s="8">
        <f t="shared" si="5"/>
        <v>0</v>
      </c>
    </row>
    <row r="191" spans="1:4" hidden="1" outlineLevel="1">
      <c r="A191" s="26" t="s">
        <v>165</v>
      </c>
      <c r="B191" s="8">
        <v>1000</v>
      </c>
      <c r="C191" s="8">
        <v>440</v>
      </c>
      <c r="D191" s="8">
        <f t="shared" si="5"/>
        <v>440000</v>
      </c>
    </row>
    <row r="192" spans="1:4" hidden="1" outlineLevel="1">
      <c r="A192" s="26" t="s">
        <v>50</v>
      </c>
      <c r="B192" s="8">
        <v>900</v>
      </c>
      <c r="C192" s="8">
        <v>490.21</v>
      </c>
      <c r="D192" s="8">
        <f t="shared" si="5"/>
        <v>441189</v>
      </c>
    </row>
    <row r="193" spans="1:4" hidden="1" outlineLevel="1">
      <c r="A193" s="25" t="s">
        <v>51</v>
      </c>
      <c r="B193" s="16">
        <v>300</v>
      </c>
      <c r="C193" s="8"/>
      <c r="D193" s="8">
        <f t="shared" si="5"/>
        <v>0</v>
      </c>
    </row>
    <row r="194" spans="1:4" hidden="1" outlineLevel="1">
      <c r="A194" s="26" t="s">
        <v>53</v>
      </c>
      <c r="B194" s="8">
        <v>300</v>
      </c>
      <c r="C194" s="8">
        <v>444.7</v>
      </c>
      <c r="D194" s="8">
        <f t="shared" si="5"/>
        <v>133410</v>
      </c>
    </row>
    <row r="195" spans="1:4" hidden="1" outlineLevel="1">
      <c r="A195" s="25" t="s">
        <v>166</v>
      </c>
      <c r="B195" s="16">
        <v>3000</v>
      </c>
      <c r="C195" s="8">
        <v>2.75</v>
      </c>
      <c r="D195" s="8">
        <f t="shared" si="5"/>
        <v>8250</v>
      </c>
    </row>
    <row r="196" spans="1:4" hidden="1" outlineLevel="1">
      <c r="A196" s="25" t="s">
        <v>167</v>
      </c>
      <c r="B196" s="16">
        <v>400</v>
      </c>
      <c r="C196" s="8"/>
      <c r="D196" s="8">
        <f t="shared" si="5"/>
        <v>0</v>
      </c>
    </row>
    <row r="197" spans="1:4" hidden="1" outlineLevel="1">
      <c r="A197" s="27">
        <v>346</v>
      </c>
      <c r="B197" s="8">
        <v>400</v>
      </c>
      <c r="C197" s="8">
        <v>327.14999999999998</v>
      </c>
      <c r="D197" s="8">
        <f t="shared" si="5"/>
        <v>130859.99999999999</v>
      </c>
    </row>
    <row r="198" spans="1:4" hidden="1" outlineLevel="1">
      <c r="A198" s="25" t="s">
        <v>168</v>
      </c>
      <c r="B198" s="16">
        <v>5400</v>
      </c>
      <c r="C198" s="8">
        <v>24.12</v>
      </c>
      <c r="D198" s="8">
        <f t="shared" si="5"/>
        <v>130248</v>
      </c>
    </row>
    <row r="199" spans="1:4" hidden="1" outlineLevel="1">
      <c r="A199" s="25" t="s">
        <v>97</v>
      </c>
      <c r="B199" s="16">
        <v>1000</v>
      </c>
      <c r="C199" s="8"/>
      <c r="D199" s="8">
        <f t="shared" si="5"/>
        <v>0</v>
      </c>
    </row>
    <row r="200" spans="1:4" hidden="1" outlineLevel="1">
      <c r="A200" s="28">
        <v>1860</v>
      </c>
      <c r="B200" s="8">
        <v>1000</v>
      </c>
      <c r="C200" s="8">
        <v>78</v>
      </c>
      <c r="D200" s="8">
        <f t="shared" si="5"/>
        <v>78000</v>
      </c>
    </row>
    <row r="201" spans="1:4" hidden="1" outlineLevel="1">
      <c r="A201" s="25" t="s">
        <v>98</v>
      </c>
      <c r="B201" s="16">
        <v>298</v>
      </c>
      <c r="C201" s="8"/>
      <c r="D201" s="8">
        <f t="shared" si="5"/>
        <v>0</v>
      </c>
    </row>
    <row r="202" spans="1:4" hidden="1" outlineLevel="1">
      <c r="A202" s="25"/>
      <c r="B202" s="8">
        <v>288</v>
      </c>
      <c r="C202" s="8">
        <v>233.09</v>
      </c>
      <c r="D202" s="8"/>
    </row>
    <row r="203" spans="1:4" hidden="1" outlineLevel="1">
      <c r="A203" s="26" t="s">
        <v>169</v>
      </c>
      <c r="B203" s="8">
        <v>10</v>
      </c>
      <c r="C203" s="8">
        <v>2004.8</v>
      </c>
      <c r="D203" s="8">
        <f t="shared" si="5"/>
        <v>20048</v>
      </c>
    </row>
    <row r="204" spans="1:4" hidden="1" outlineLevel="1">
      <c r="A204" s="25" t="s">
        <v>170</v>
      </c>
      <c r="B204" s="16">
        <v>400000</v>
      </c>
      <c r="C204" s="8">
        <v>0.30759999999999998</v>
      </c>
      <c r="D204" s="8">
        <f t="shared" si="5"/>
        <v>123040</v>
      </c>
    </row>
    <row r="205" spans="1:4" hidden="1" outlineLevel="1">
      <c r="A205" s="25" t="s">
        <v>171</v>
      </c>
      <c r="B205" s="8">
        <v>384</v>
      </c>
      <c r="C205" s="8"/>
      <c r="D205" s="8">
        <f t="shared" si="5"/>
        <v>0</v>
      </c>
    </row>
    <row r="206" spans="1:4" hidden="1" outlineLevel="1">
      <c r="A206" s="26" t="s">
        <v>172</v>
      </c>
      <c r="B206" s="8">
        <v>384</v>
      </c>
      <c r="C206" s="8">
        <v>79.8</v>
      </c>
      <c r="D206" s="8">
        <f t="shared" si="5"/>
        <v>30643.199999999997</v>
      </c>
    </row>
    <row r="207" spans="1:4" hidden="1" outlineLevel="1">
      <c r="A207" s="25" t="s">
        <v>173</v>
      </c>
      <c r="B207" s="16">
        <v>100000</v>
      </c>
      <c r="C207" s="8"/>
      <c r="D207" s="8">
        <f t="shared" si="5"/>
        <v>0</v>
      </c>
    </row>
    <row r="208" spans="1:4" hidden="1" outlineLevel="1">
      <c r="A208" s="26" t="s">
        <v>164</v>
      </c>
      <c r="B208" s="8">
        <v>100000</v>
      </c>
      <c r="C208" s="8">
        <v>0.65</v>
      </c>
      <c r="D208" s="8">
        <f t="shared" si="5"/>
        <v>65000</v>
      </c>
    </row>
    <row r="209" spans="1:4" hidden="1" outlineLevel="1">
      <c r="A209" s="25" t="s">
        <v>174</v>
      </c>
      <c r="B209" s="16">
        <v>20000</v>
      </c>
      <c r="C209" s="8"/>
      <c r="D209" s="8">
        <f t="shared" si="5"/>
        <v>0</v>
      </c>
    </row>
    <row r="210" spans="1:4" hidden="1" outlineLevel="1">
      <c r="A210" s="26" t="s">
        <v>175</v>
      </c>
      <c r="B210" s="8">
        <v>10000</v>
      </c>
      <c r="C210" s="8">
        <v>1.55</v>
      </c>
      <c r="D210" s="8">
        <f t="shared" si="5"/>
        <v>15500</v>
      </c>
    </row>
    <row r="211" spans="1:4" hidden="1" outlineLevel="1">
      <c r="A211" s="26" t="s">
        <v>176</v>
      </c>
      <c r="B211" s="8">
        <v>10000</v>
      </c>
      <c r="C211" s="8">
        <v>1.55</v>
      </c>
      <c r="D211" s="8">
        <f t="shared" si="5"/>
        <v>15500</v>
      </c>
    </row>
    <row r="212" spans="1:4" hidden="1" outlineLevel="1">
      <c r="A212" s="25" t="s">
        <v>177</v>
      </c>
      <c r="B212" s="16">
        <v>1</v>
      </c>
      <c r="C212" s="8"/>
      <c r="D212" s="8">
        <f t="shared" si="5"/>
        <v>0</v>
      </c>
    </row>
    <row r="213" spans="1:4" hidden="1" outlineLevel="1">
      <c r="A213" s="26" t="s">
        <v>178</v>
      </c>
      <c r="B213" s="8">
        <v>1</v>
      </c>
      <c r="C213" s="8">
        <v>7820</v>
      </c>
      <c r="D213" s="8">
        <f t="shared" si="5"/>
        <v>7820</v>
      </c>
    </row>
    <row r="214" spans="1:4" collapsed="1">
      <c r="A214" s="10" t="s">
        <v>1776</v>
      </c>
      <c r="B214" s="17"/>
      <c r="C214" s="18"/>
      <c r="D214" s="17">
        <f>D187+D189+D195+D198+D203+D204+D206+D208+D210+D211+D213</f>
        <v>632134.19999999995</v>
      </c>
    </row>
    <row r="215" spans="1:4">
      <c r="A215" s="10" t="s">
        <v>1777</v>
      </c>
      <c r="B215" s="17"/>
      <c r="C215" s="18"/>
      <c r="D215" s="17">
        <f>D182+D183+D185+D191+D192+D194+D197+D200</f>
        <v>1810639</v>
      </c>
    </row>
    <row r="217" spans="1:4">
      <c r="A217" s="29" t="s">
        <v>179</v>
      </c>
      <c r="B217" s="30" t="s">
        <v>2</v>
      </c>
      <c r="C217" s="15" t="s">
        <v>3</v>
      </c>
      <c r="D217" s="15" t="s">
        <v>4</v>
      </c>
    </row>
    <row r="218" spans="1:4" hidden="1" outlineLevel="1">
      <c r="A218" s="33" t="s">
        <v>180</v>
      </c>
      <c r="B218" s="34">
        <v>10</v>
      </c>
      <c r="C218" s="41"/>
      <c r="D218" s="41">
        <f>B218*C218</f>
        <v>0</v>
      </c>
    </row>
    <row r="219" spans="1:4" hidden="1" outlineLevel="1">
      <c r="A219" s="35" t="s">
        <v>181</v>
      </c>
      <c r="B219" s="36">
        <v>10</v>
      </c>
      <c r="C219" s="41">
        <v>99</v>
      </c>
      <c r="D219" s="41">
        <f t="shared" ref="D219:D238" si="6">B219*C219</f>
        <v>990</v>
      </c>
    </row>
    <row r="220" spans="1:4" hidden="1" outlineLevel="1">
      <c r="A220" s="33" t="s">
        <v>182</v>
      </c>
      <c r="B220" s="34">
        <v>505</v>
      </c>
      <c r="C220" s="41"/>
      <c r="D220" s="41">
        <f t="shared" si="6"/>
        <v>0</v>
      </c>
    </row>
    <row r="221" spans="1:4" hidden="1" outlineLevel="1">
      <c r="A221" s="35" t="s">
        <v>183</v>
      </c>
      <c r="B221" s="36">
        <v>315</v>
      </c>
      <c r="C221" s="41">
        <v>269</v>
      </c>
      <c r="D221" s="41">
        <f t="shared" si="6"/>
        <v>84735</v>
      </c>
    </row>
    <row r="222" spans="1:4" hidden="1" outlineLevel="1">
      <c r="A222" s="35" t="s">
        <v>184</v>
      </c>
      <c r="B222" s="36">
        <v>21</v>
      </c>
      <c r="C222" s="41">
        <v>253.7</v>
      </c>
      <c r="D222" s="41">
        <f t="shared" si="6"/>
        <v>5327.7</v>
      </c>
    </row>
    <row r="223" spans="1:4" hidden="1" outlineLevel="1">
      <c r="A223" s="35" t="s">
        <v>185</v>
      </c>
      <c r="B223" s="36">
        <v>4</v>
      </c>
      <c r="C223" s="41">
        <v>172.14</v>
      </c>
      <c r="D223" s="41">
        <f t="shared" si="6"/>
        <v>688.56</v>
      </c>
    </row>
    <row r="224" spans="1:4" hidden="1" outlineLevel="1">
      <c r="A224" s="35" t="s">
        <v>186</v>
      </c>
      <c r="B224" s="36">
        <v>165</v>
      </c>
      <c r="C224" s="41">
        <v>137.75</v>
      </c>
      <c r="D224" s="41">
        <f t="shared" si="6"/>
        <v>22728.75</v>
      </c>
    </row>
    <row r="225" spans="1:5" hidden="1" outlineLevel="1">
      <c r="A225" s="33" t="s">
        <v>187</v>
      </c>
      <c r="B225" s="37">
        <v>1627</v>
      </c>
      <c r="C225" s="44">
        <v>32</v>
      </c>
      <c r="D225" s="41">
        <f t="shared" si="6"/>
        <v>52064</v>
      </c>
    </row>
    <row r="226" spans="1:5" hidden="1" outlineLevel="1">
      <c r="A226" s="33" t="s">
        <v>188</v>
      </c>
      <c r="B226" s="34">
        <v>245</v>
      </c>
      <c r="C226" s="41"/>
      <c r="D226" s="41">
        <f t="shared" si="6"/>
        <v>0</v>
      </c>
    </row>
    <row r="227" spans="1:5" hidden="1" outlineLevel="1">
      <c r="A227" s="35" t="s">
        <v>189</v>
      </c>
      <c r="B227" s="36">
        <v>245</v>
      </c>
      <c r="C227" s="41">
        <v>350.8</v>
      </c>
      <c r="D227" s="41">
        <f t="shared" si="6"/>
        <v>85946</v>
      </c>
    </row>
    <row r="228" spans="1:5" hidden="1" outlineLevel="1">
      <c r="A228" s="33" t="s">
        <v>190</v>
      </c>
      <c r="B228" s="34">
        <v>673</v>
      </c>
      <c r="C228" s="41"/>
      <c r="D228" s="41">
        <f t="shared" si="6"/>
        <v>0</v>
      </c>
    </row>
    <row r="229" spans="1:5" hidden="1" outlineLevel="1">
      <c r="A229" s="35" t="s">
        <v>191</v>
      </c>
      <c r="B229" s="36">
        <v>29</v>
      </c>
      <c r="C229" s="41">
        <v>270</v>
      </c>
      <c r="D229" s="41">
        <f t="shared" si="6"/>
        <v>7830</v>
      </c>
    </row>
    <row r="230" spans="1:5" hidden="1" outlineLevel="1">
      <c r="A230" s="35" t="s">
        <v>57</v>
      </c>
      <c r="B230" s="36">
        <v>342</v>
      </c>
      <c r="C230" s="41">
        <v>285</v>
      </c>
      <c r="D230" s="41">
        <f t="shared" si="6"/>
        <v>97470</v>
      </c>
    </row>
    <row r="231" spans="1:5" hidden="1" outlineLevel="1">
      <c r="A231" s="35" t="s">
        <v>74</v>
      </c>
      <c r="B231" s="36">
        <v>105</v>
      </c>
      <c r="C231" s="41">
        <v>272.85000000000002</v>
      </c>
      <c r="D231" s="41">
        <f t="shared" si="6"/>
        <v>28649.250000000004</v>
      </c>
    </row>
    <row r="232" spans="1:5" hidden="1" outlineLevel="1">
      <c r="A232" s="35" t="s">
        <v>65</v>
      </c>
      <c r="B232" s="36">
        <v>166</v>
      </c>
      <c r="C232" s="41">
        <v>270</v>
      </c>
      <c r="D232" s="41">
        <f t="shared" si="6"/>
        <v>44820</v>
      </c>
    </row>
    <row r="233" spans="1:5" hidden="1" outlineLevel="1">
      <c r="A233" s="35" t="s">
        <v>164</v>
      </c>
      <c r="B233" s="36">
        <v>31</v>
      </c>
      <c r="C233" s="41">
        <v>270</v>
      </c>
      <c r="D233" s="41">
        <f t="shared" si="6"/>
        <v>8370</v>
      </c>
    </row>
    <row r="234" spans="1:5" hidden="1" outlineLevel="1">
      <c r="A234" s="33" t="s">
        <v>192</v>
      </c>
      <c r="B234" s="34">
        <v>157</v>
      </c>
      <c r="C234" s="41"/>
      <c r="D234" s="41">
        <f t="shared" si="6"/>
        <v>0</v>
      </c>
    </row>
    <row r="235" spans="1:5" hidden="1" outlineLevel="1">
      <c r="A235" s="35" t="s">
        <v>193</v>
      </c>
      <c r="B235" s="36">
        <v>25</v>
      </c>
      <c r="C235" s="41"/>
      <c r="D235" s="41">
        <f t="shared" si="6"/>
        <v>0</v>
      </c>
      <c r="E235" s="42" t="s">
        <v>196</v>
      </c>
    </row>
    <row r="236" spans="1:5" hidden="1" outlineLevel="1">
      <c r="A236" s="35" t="s">
        <v>194</v>
      </c>
      <c r="B236" s="36">
        <v>25</v>
      </c>
      <c r="C236" s="41">
        <v>150</v>
      </c>
      <c r="D236" s="41">
        <f t="shared" si="6"/>
        <v>3750</v>
      </c>
    </row>
    <row r="237" spans="1:5" hidden="1" outlineLevel="1">
      <c r="A237" s="35" t="s">
        <v>57</v>
      </c>
      <c r="B237" s="36">
        <v>18</v>
      </c>
      <c r="C237" s="41">
        <v>144.44</v>
      </c>
      <c r="D237" s="41">
        <f t="shared" si="6"/>
        <v>2599.92</v>
      </c>
    </row>
    <row r="238" spans="1:5" hidden="1" outlineLevel="1">
      <c r="A238" s="35" t="s">
        <v>195</v>
      </c>
      <c r="B238" s="36">
        <v>89</v>
      </c>
      <c r="C238" s="41">
        <v>150</v>
      </c>
      <c r="D238" s="41">
        <f t="shared" si="6"/>
        <v>13350</v>
      </c>
    </row>
    <row r="239" spans="1:5" collapsed="1">
      <c r="A239" s="31" t="s">
        <v>121</v>
      </c>
      <c r="B239" s="32"/>
      <c r="C239" s="18"/>
      <c r="D239" s="17">
        <f>SUM(D218:D238)</f>
        <v>459319.18</v>
      </c>
    </row>
    <row r="241" spans="1:4">
      <c r="A241" s="29" t="s">
        <v>197</v>
      </c>
      <c r="B241" s="47"/>
      <c r="C241" s="48"/>
      <c r="D241" s="48"/>
    </row>
    <row r="242" spans="1:4" hidden="1" outlineLevel="1">
      <c r="A242" s="33" t="s">
        <v>198</v>
      </c>
      <c r="B242" s="34">
        <v>2</v>
      </c>
      <c r="C242" s="49"/>
      <c r="D242" s="41">
        <f>B242*C242</f>
        <v>0</v>
      </c>
    </row>
    <row r="243" spans="1:4" hidden="1" outlineLevel="1">
      <c r="A243" s="35"/>
      <c r="B243" s="36">
        <v>1</v>
      </c>
      <c r="C243" s="49">
        <v>12800</v>
      </c>
      <c r="D243" s="41">
        <f t="shared" ref="D243:D259" si="7">B243*C243</f>
        <v>12800</v>
      </c>
    </row>
    <row r="244" spans="1:4" hidden="1" outlineLevel="1">
      <c r="A244" s="35" t="s">
        <v>199</v>
      </c>
      <c r="B244" s="36">
        <v>1</v>
      </c>
      <c r="C244" s="49">
        <v>24100</v>
      </c>
      <c r="D244" s="41">
        <f t="shared" si="7"/>
        <v>24100</v>
      </c>
    </row>
    <row r="245" spans="1:4" hidden="1" outlineLevel="1">
      <c r="A245" s="33" t="s">
        <v>161</v>
      </c>
      <c r="B245" s="34">
        <v>54</v>
      </c>
      <c r="C245" s="49"/>
      <c r="D245" s="41">
        <f t="shared" si="7"/>
        <v>0</v>
      </c>
    </row>
    <row r="246" spans="1:4" hidden="1" outlineLevel="1">
      <c r="A246" s="35" t="s">
        <v>200</v>
      </c>
      <c r="B246" s="36">
        <v>10</v>
      </c>
      <c r="C246" s="49">
        <v>12.18</v>
      </c>
      <c r="D246" s="41">
        <f t="shared" si="7"/>
        <v>121.8</v>
      </c>
    </row>
    <row r="247" spans="1:4" hidden="1" outlineLevel="1">
      <c r="A247" s="35" t="s">
        <v>201</v>
      </c>
      <c r="B247" s="36">
        <v>44</v>
      </c>
      <c r="C247" s="49">
        <v>19.72</v>
      </c>
      <c r="D247" s="41">
        <f t="shared" si="7"/>
        <v>867.68</v>
      </c>
    </row>
    <row r="248" spans="1:4" hidden="1" outlineLevel="1">
      <c r="A248" s="33" t="s">
        <v>202</v>
      </c>
      <c r="B248" s="34">
        <v>520</v>
      </c>
      <c r="C248" s="50">
        <v>9.74</v>
      </c>
      <c r="D248" s="41">
        <f t="shared" si="7"/>
        <v>5064.8</v>
      </c>
    </row>
    <row r="249" spans="1:4" hidden="1" outlineLevel="1">
      <c r="A249" s="33" t="s">
        <v>166</v>
      </c>
      <c r="B249" s="37">
        <v>1031</v>
      </c>
      <c r="C249" s="50">
        <v>2.75</v>
      </c>
      <c r="D249" s="41">
        <f t="shared" si="7"/>
        <v>2835.25</v>
      </c>
    </row>
    <row r="250" spans="1:4" hidden="1" outlineLevel="1">
      <c r="A250" s="33" t="s">
        <v>203</v>
      </c>
      <c r="B250" s="34">
        <v>99</v>
      </c>
      <c r="C250" s="49"/>
      <c r="D250" s="41">
        <f t="shared" si="7"/>
        <v>0</v>
      </c>
    </row>
    <row r="251" spans="1:4" hidden="1" outlineLevel="1">
      <c r="A251" s="35" t="s">
        <v>204</v>
      </c>
      <c r="B251" s="36">
        <v>49</v>
      </c>
      <c r="C251" s="50">
        <v>235.89</v>
      </c>
      <c r="D251" s="41">
        <f t="shared" si="7"/>
        <v>11558.609999999999</v>
      </c>
    </row>
    <row r="252" spans="1:4" hidden="1" outlineLevel="1">
      <c r="A252" s="35" t="s">
        <v>205</v>
      </c>
      <c r="B252" s="36">
        <v>50</v>
      </c>
      <c r="C252" s="50">
        <v>161.72</v>
      </c>
      <c r="D252" s="41">
        <f t="shared" si="7"/>
        <v>8086</v>
      </c>
    </row>
    <row r="253" spans="1:4" hidden="1" outlineLevel="1">
      <c r="A253" s="33" t="s">
        <v>168</v>
      </c>
      <c r="B253" s="37">
        <v>1980</v>
      </c>
      <c r="C253" s="49">
        <v>24.12</v>
      </c>
      <c r="D253" s="41">
        <f t="shared" si="7"/>
        <v>47757.599999999999</v>
      </c>
    </row>
    <row r="254" spans="1:4" hidden="1" outlineLevel="1">
      <c r="A254" s="33" t="s">
        <v>98</v>
      </c>
      <c r="B254" s="34">
        <v>178</v>
      </c>
      <c r="C254" s="50">
        <v>236.72</v>
      </c>
      <c r="D254" s="41">
        <f t="shared" si="7"/>
        <v>42136.159999999996</v>
      </c>
    </row>
    <row r="255" spans="1:4" hidden="1" outlineLevel="1">
      <c r="A255" s="33" t="s">
        <v>206</v>
      </c>
      <c r="B255" s="34">
        <v>2</v>
      </c>
      <c r="C255" s="50">
        <v>787.13</v>
      </c>
      <c r="D255" s="41">
        <f t="shared" si="7"/>
        <v>1574.26</v>
      </c>
    </row>
    <row r="256" spans="1:4" hidden="1" outlineLevel="1">
      <c r="A256" s="33" t="s">
        <v>207</v>
      </c>
      <c r="B256" s="34">
        <v>71</v>
      </c>
      <c r="C256" s="49"/>
      <c r="D256" s="41">
        <f t="shared" si="7"/>
        <v>0</v>
      </c>
    </row>
    <row r="257" spans="1:4" hidden="1" outlineLevel="1">
      <c r="A257" s="35" t="s">
        <v>208</v>
      </c>
      <c r="B257" s="36">
        <v>52</v>
      </c>
      <c r="C257" s="49">
        <v>32.24</v>
      </c>
      <c r="D257" s="41">
        <f t="shared" si="7"/>
        <v>1676.48</v>
      </c>
    </row>
    <row r="258" spans="1:4" hidden="1" outlineLevel="1">
      <c r="A258" s="35" t="s">
        <v>209</v>
      </c>
      <c r="B258" s="36">
        <v>4</v>
      </c>
      <c r="C258" s="49">
        <v>42.46</v>
      </c>
      <c r="D258" s="41">
        <f t="shared" si="7"/>
        <v>169.84</v>
      </c>
    </row>
    <row r="259" spans="1:4" hidden="1" outlineLevel="1">
      <c r="A259" s="35" t="s">
        <v>210</v>
      </c>
      <c r="B259" s="36">
        <v>15</v>
      </c>
      <c r="C259" s="49">
        <v>70.040000000000006</v>
      </c>
      <c r="D259" s="41">
        <f t="shared" si="7"/>
        <v>1050.6000000000001</v>
      </c>
    </row>
    <row r="260" spans="1:4" collapsed="1">
      <c r="A260" s="31" t="s">
        <v>121</v>
      </c>
      <c r="B260" s="32"/>
      <c r="C260" s="18"/>
      <c r="D260" s="17">
        <f>SUM(D242:D259)</f>
        <v>159799.08000000002</v>
      </c>
    </row>
    <row r="262" spans="1:4">
      <c r="A262" s="20" t="s">
        <v>211</v>
      </c>
      <c r="B262" s="45"/>
      <c r="C262" s="46"/>
      <c r="D262" s="46"/>
    </row>
    <row r="263" spans="1:4" hidden="1" outlineLevel="1">
      <c r="A263" s="51" t="s">
        <v>212</v>
      </c>
      <c r="B263" s="52">
        <v>168429.1</v>
      </c>
      <c r="C263" s="49"/>
      <c r="D263" s="41"/>
    </row>
    <row r="264" spans="1:4" hidden="1" outlineLevel="1">
      <c r="A264" s="35" t="s">
        <v>213</v>
      </c>
      <c r="B264" s="36">
        <v>945.5</v>
      </c>
      <c r="C264" s="49">
        <v>48.88</v>
      </c>
      <c r="D264" s="41">
        <f>B264*C264</f>
        <v>46216.04</v>
      </c>
    </row>
    <row r="265" spans="1:4" hidden="1" outlineLevel="1">
      <c r="A265" s="35" t="s">
        <v>214</v>
      </c>
      <c r="B265" s="36">
        <v>1857.5</v>
      </c>
      <c r="C265" s="49">
        <v>39.89</v>
      </c>
      <c r="D265" s="41">
        <f t="shared" ref="D265:D327" si="8">B265*C265</f>
        <v>74095.675000000003</v>
      </c>
    </row>
    <row r="266" spans="1:4" hidden="1" outlineLevel="1">
      <c r="A266" s="35" t="s">
        <v>215</v>
      </c>
      <c r="B266" s="36">
        <v>500</v>
      </c>
      <c r="C266" s="49">
        <v>29.33</v>
      </c>
      <c r="D266" s="41">
        <f t="shared" si="8"/>
        <v>14665</v>
      </c>
    </row>
    <row r="267" spans="1:4" hidden="1" outlineLevel="1">
      <c r="A267" s="35" t="s">
        <v>216</v>
      </c>
      <c r="B267" s="36">
        <v>1500</v>
      </c>
      <c r="C267" s="49">
        <v>29.33</v>
      </c>
      <c r="D267" s="41">
        <f t="shared" si="8"/>
        <v>43995</v>
      </c>
    </row>
    <row r="268" spans="1:4" hidden="1" outlineLevel="1">
      <c r="A268" s="35" t="s">
        <v>217</v>
      </c>
      <c r="B268" s="36">
        <v>1500</v>
      </c>
      <c r="C268" s="49">
        <v>46.35</v>
      </c>
      <c r="D268" s="41">
        <f t="shared" si="8"/>
        <v>69525</v>
      </c>
    </row>
    <row r="269" spans="1:4" hidden="1" outlineLevel="1">
      <c r="A269" s="35" t="s">
        <v>218</v>
      </c>
      <c r="B269" s="36">
        <v>3000</v>
      </c>
      <c r="C269" s="49">
        <v>29.33</v>
      </c>
      <c r="D269" s="41">
        <f t="shared" si="8"/>
        <v>87990</v>
      </c>
    </row>
    <row r="270" spans="1:4" hidden="1" outlineLevel="1">
      <c r="A270" s="35" t="s">
        <v>219</v>
      </c>
      <c r="B270" s="36">
        <v>2000</v>
      </c>
      <c r="C270" s="49">
        <v>29.33</v>
      </c>
      <c r="D270" s="41">
        <f t="shared" si="8"/>
        <v>58660</v>
      </c>
    </row>
    <row r="271" spans="1:4" hidden="1" outlineLevel="1">
      <c r="A271" s="35" t="s">
        <v>220</v>
      </c>
      <c r="B271" s="36">
        <v>1500</v>
      </c>
      <c r="C271" s="49">
        <v>49.52</v>
      </c>
      <c r="D271" s="41">
        <f t="shared" si="8"/>
        <v>74280</v>
      </c>
    </row>
    <row r="272" spans="1:4" hidden="1" outlineLevel="1">
      <c r="A272" s="35" t="s">
        <v>221</v>
      </c>
      <c r="B272" s="36">
        <v>1500</v>
      </c>
      <c r="C272" s="49">
        <v>24.42</v>
      </c>
      <c r="D272" s="41">
        <f t="shared" si="8"/>
        <v>36630</v>
      </c>
    </row>
    <row r="273" spans="1:4" hidden="1" outlineLevel="1">
      <c r="A273" s="35" t="s">
        <v>222</v>
      </c>
      <c r="B273" s="36">
        <v>1500</v>
      </c>
      <c r="C273" s="49">
        <v>35.159999999999997</v>
      </c>
      <c r="D273" s="41">
        <f t="shared" si="8"/>
        <v>52739.999999999993</v>
      </c>
    </row>
    <row r="274" spans="1:4" hidden="1" outlineLevel="1">
      <c r="A274" s="35" t="s">
        <v>223</v>
      </c>
      <c r="B274" s="36">
        <v>4324.5</v>
      </c>
      <c r="C274" s="49">
        <v>35.159999999999997</v>
      </c>
      <c r="D274" s="41">
        <f t="shared" si="8"/>
        <v>152049.41999999998</v>
      </c>
    </row>
    <row r="275" spans="1:4" hidden="1" outlineLevel="1">
      <c r="A275" s="35" t="s">
        <v>224</v>
      </c>
      <c r="B275" s="36">
        <v>1000</v>
      </c>
      <c r="C275" s="49">
        <v>24.42</v>
      </c>
      <c r="D275" s="41">
        <f t="shared" si="8"/>
        <v>24420</v>
      </c>
    </row>
    <row r="276" spans="1:4" hidden="1" outlineLevel="1">
      <c r="A276" s="35" t="s">
        <v>225</v>
      </c>
      <c r="B276" s="36">
        <v>5000</v>
      </c>
      <c r="C276" s="49">
        <v>24.19</v>
      </c>
      <c r="D276" s="41">
        <f t="shared" si="8"/>
        <v>120950</v>
      </c>
    </row>
    <row r="277" spans="1:4" hidden="1" outlineLevel="1">
      <c r="A277" s="35" t="s">
        <v>226</v>
      </c>
      <c r="B277" s="36">
        <v>1029.5</v>
      </c>
      <c r="C277" s="49">
        <v>39.89</v>
      </c>
      <c r="D277" s="41">
        <f t="shared" si="8"/>
        <v>41066.754999999997</v>
      </c>
    </row>
    <row r="278" spans="1:4" hidden="1" outlineLevel="1">
      <c r="A278" s="35" t="s">
        <v>227</v>
      </c>
      <c r="B278" s="36">
        <v>1500</v>
      </c>
      <c r="C278" s="49">
        <v>24.42</v>
      </c>
      <c r="D278" s="41">
        <f t="shared" si="8"/>
        <v>36630</v>
      </c>
    </row>
    <row r="279" spans="1:4" hidden="1" outlineLevel="1">
      <c r="A279" s="35" t="s">
        <v>228</v>
      </c>
      <c r="B279" s="36">
        <v>1500</v>
      </c>
      <c r="C279" s="49">
        <v>39.619999999999997</v>
      </c>
      <c r="D279" s="41">
        <f t="shared" si="8"/>
        <v>59429.999999999993</v>
      </c>
    </row>
    <row r="280" spans="1:4" hidden="1" outlineLevel="1">
      <c r="A280" s="35" t="s">
        <v>229</v>
      </c>
      <c r="B280" s="36">
        <v>1000</v>
      </c>
      <c r="C280" s="49">
        <v>24.42</v>
      </c>
      <c r="D280" s="41">
        <f t="shared" si="8"/>
        <v>24420</v>
      </c>
    </row>
    <row r="281" spans="1:4" hidden="1" outlineLevel="1">
      <c r="A281" s="35" t="s">
        <v>230</v>
      </c>
      <c r="B281" s="36">
        <v>1900</v>
      </c>
      <c r="C281" s="49">
        <v>39.619999999999997</v>
      </c>
      <c r="D281" s="41">
        <f t="shared" si="8"/>
        <v>75278</v>
      </c>
    </row>
    <row r="282" spans="1:4" hidden="1" outlineLevel="1">
      <c r="A282" s="35" t="s">
        <v>231</v>
      </c>
      <c r="B282" s="36">
        <v>4000</v>
      </c>
      <c r="C282" s="49">
        <v>39.89</v>
      </c>
      <c r="D282" s="41">
        <f t="shared" si="8"/>
        <v>159560</v>
      </c>
    </row>
    <row r="283" spans="1:4" hidden="1" outlineLevel="1">
      <c r="A283" s="35" t="s">
        <v>232</v>
      </c>
      <c r="B283" s="36">
        <v>2602.5</v>
      </c>
      <c r="C283" s="49">
        <v>148.57</v>
      </c>
      <c r="D283" s="41">
        <f t="shared" si="8"/>
        <v>386653.42499999999</v>
      </c>
    </row>
    <row r="284" spans="1:4" hidden="1" outlineLevel="1">
      <c r="A284" s="35" t="s">
        <v>233</v>
      </c>
      <c r="B284" s="36">
        <v>2246.5</v>
      </c>
      <c r="C284" s="49">
        <v>148.57</v>
      </c>
      <c r="D284" s="41">
        <f t="shared" si="8"/>
        <v>333762.505</v>
      </c>
    </row>
    <row r="285" spans="1:4" hidden="1" outlineLevel="1">
      <c r="A285" s="35" t="s">
        <v>234</v>
      </c>
      <c r="B285" s="36">
        <v>2103.5</v>
      </c>
      <c r="C285" s="49">
        <v>148.57</v>
      </c>
      <c r="D285" s="41">
        <f t="shared" si="8"/>
        <v>312516.995</v>
      </c>
    </row>
    <row r="286" spans="1:4" hidden="1" outlineLevel="1">
      <c r="A286" s="35" t="s">
        <v>235</v>
      </c>
      <c r="B286" s="36">
        <v>6666</v>
      </c>
      <c r="C286" s="49">
        <v>135.97999999999999</v>
      </c>
      <c r="D286" s="41">
        <f t="shared" si="8"/>
        <v>906442.67999999993</v>
      </c>
    </row>
    <row r="287" spans="1:4" hidden="1" outlineLevel="1">
      <c r="A287" s="35" t="s">
        <v>236</v>
      </c>
      <c r="B287" s="36">
        <v>5860.5</v>
      </c>
      <c r="C287" s="49">
        <v>135.97999999999999</v>
      </c>
      <c r="D287" s="41">
        <f t="shared" si="8"/>
        <v>796910.78999999992</v>
      </c>
    </row>
    <row r="288" spans="1:4" hidden="1" outlineLevel="1">
      <c r="A288" s="35" t="s">
        <v>237</v>
      </c>
      <c r="B288" s="36">
        <v>388</v>
      </c>
      <c r="C288" s="49">
        <v>37.450000000000003</v>
      </c>
      <c r="D288" s="41">
        <f t="shared" si="8"/>
        <v>14530.6</v>
      </c>
    </row>
    <row r="289" spans="1:4" hidden="1" outlineLevel="1">
      <c r="A289" s="35" t="s">
        <v>238</v>
      </c>
      <c r="B289" s="36">
        <v>2000</v>
      </c>
      <c r="C289" s="49">
        <v>62.13</v>
      </c>
      <c r="D289" s="41">
        <f t="shared" si="8"/>
        <v>124260</v>
      </c>
    </row>
    <row r="290" spans="1:4" hidden="1" outlineLevel="1">
      <c r="A290" s="35" t="s">
        <v>239</v>
      </c>
      <c r="B290" s="36">
        <v>2595.5</v>
      </c>
      <c r="C290" s="49">
        <v>68.430000000000007</v>
      </c>
      <c r="D290" s="41">
        <f t="shared" si="8"/>
        <v>177610.06500000003</v>
      </c>
    </row>
    <row r="291" spans="1:4" hidden="1" outlineLevel="1">
      <c r="A291" s="35" t="s">
        <v>240</v>
      </c>
      <c r="B291" s="36">
        <v>2650</v>
      </c>
      <c r="C291" s="49">
        <v>68.430000000000007</v>
      </c>
      <c r="D291" s="41">
        <f t="shared" si="8"/>
        <v>181339.50000000003</v>
      </c>
    </row>
    <row r="292" spans="1:4" hidden="1" outlineLevel="1">
      <c r="A292" s="35" t="s">
        <v>241</v>
      </c>
      <c r="B292" s="36">
        <v>3500</v>
      </c>
      <c r="C292" s="49">
        <v>49.52</v>
      </c>
      <c r="D292" s="41">
        <f t="shared" si="8"/>
        <v>173320</v>
      </c>
    </row>
    <row r="293" spans="1:4" hidden="1" outlineLevel="1">
      <c r="A293" s="35" t="s">
        <v>242</v>
      </c>
      <c r="B293" s="36">
        <v>1099.5</v>
      </c>
      <c r="C293" s="49">
        <v>73.83</v>
      </c>
      <c r="D293" s="41">
        <f t="shared" si="8"/>
        <v>81176.084999999992</v>
      </c>
    </row>
    <row r="294" spans="1:4" hidden="1" outlineLevel="1">
      <c r="A294" s="35" t="s">
        <v>243</v>
      </c>
      <c r="B294" s="36">
        <v>1965.5</v>
      </c>
      <c r="C294" s="49">
        <v>73.83</v>
      </c>
      <c r="D294" s="41">
        <f t="shared" si="8"/>
        <v>145112.86499999999</v>
      </c>
    </row>
    <row r="295" spans="1:4" hidden="1" outlineLevel="1">
      <c r="A295" s="35" t="s">
        <v>244</v>
      </c>
      <c r="B295" s="36">
        <v>1899.5</v>
      </c>
      <c r="C295" s="49">
        <v>73.83</v>
      </c>
      <c r="D295" s="41">
        <f t="shared" si="8"/>
        <v>140240.08499999999</v>
      </c>
    </row>
    <row r="296" spans="1:4" hidden="1" outlineLevel="1">
      <c r="A296" s="35" t="s">
        <v>245</v>
      </c>
      <c r="B296" s="36">
        <v>2090</v>
      </c>
      <c r="C296" s="49">
        <v>73.83</v>
      </c>
      <c r="D296" s="41">
        <f t="shared" si="8"/>
        <v>154304.69999999998</v>
      </c>
    </row>
    <row r="297" spans="1:4" hidden="1" outlineLevel="1">
      <c r="A297" s="35" t="s">
        <v>246</v>
      </c>
      <c r="B297" s="36">
        <v>5877</v>
      </c>
      <c r="C297" s="49">
        <v>73.83</v>
      </c>
      <c r="D297" s="41">
        <f t="shared" si="8"/>
        <v>433898.91</v>
      </c>
    </row>
    <row r="298" spans="1:4" hidden="1" outlineLevel="1">
      <c r="A298" s="35" t="s">
        <v>247</v>
      </c>
      <c r="B298" s="36">
        <v>7726.5</v>
      </c>
      <c r="C298" s="49">
        <v>73.83</v>
      </c>
      <c r="D298" s="41">
        <f t="shared" si="8"/>
        <v>570447.495</v>
      </c>
    </row>
    <row r="299" spans="1:4" hidden="1" outlineLevel="1">
      <c r="A299" s="35" t="s">
        <v>248</v>
      </c>
      <c r="B299" s="36">
        <v>30</v>
      </c>
      <c r="C299" s="49">
        <v>1</v>
      </c>
      <c r="D299" s="41">
        <f t="shared" si="8"/>
        <v>30</v>
      </c>
    </row>
    <row r="300" spans="1:4" hidden="1" outlineLevel="1">
      <c r="A300" s="35" t="s">
        <v>249</v>
      </c>
      <c r="B300" s="36">
        <v>50</v>
      </c>
      <c r="C300" s="49">
        <v>1</v>
      </c>
      <c r="D300" s="41">
        <f t="shared" si="8"/>
        <v>50</v>
      </c>
    </row>
    <row r="301" spans="1:4" hidden="1" outlineLevel="1">
      <c r="A301" s="35" t="s">
        <v>250</v>
      </c>
      <c r="B301" s="36">
        <v>37</v>
      </c>
      <c r="C301" s="49">
        <v>1</v>
      </c>
      <c r="D301" s="41">
        <f t="shared" si="8"/>
        <v>37</v>
      </c>
    </row>
    <row r="302" spans="1:4" hidden="1" outlineLevel="1">
      <c r="A302" s="35" t="s">
        <v>251</v>
      </c>
      <c r="B302" s="36">
        <v>907.5</v>
      </c>
      <c r="C302" s="49">
        <v>91.56</v>
      </c>
      <c r="D302" s="41">
        <f t="shared" si="8"/>
        <v>83090.7</v>
      </c>
    </row>
    <row r="303" spans="1:4" hidden="1" outlineLevel="1">
      <c r="A303" s="35" t="s">
        <v>252</v>
      </c>
      <c r="B303" s="36">
        <v>1000</v>
      </c>
      <c r="C303" s="49">
        <v>37.049999999999997</v>
      </c>
      <c r="D303" s="41">
        <f t="shared" si="8"/>
        <v>37050</v>
      </c>
    </row>
    <row r="304" spans="1:4" hidden="1" outlineLevel="1">
      <c r="A304" s="35" t="s">
        <v>253</v>
      </c>
      <c r="B304" s="36">
        <v>1988.5</v>
      </c>
      <c r="C304" s="49">
        <v>72.52</v>
      </c>
      <c r="D304" s="41">
        <f t="shared" si="8"/>
        <v>144206.01999999999</v>
      </c>
    </row>
    <row r="305" spans="1:4" hidden="1" outlineLevel="1">
      <c r="A305" s="35" t="s">
        <v>254</v>
      </c>
      <c r="B305" s="36">
        <v>2000</v>
      </c>
      <c r="C305" s="49">
        <v>72.03</v>
      </c>
      <c r="D305" s="41">
        <f t="shared" si="8"/>
        <v>144060</v>
      </c>
    </row>
    <row r="306" spans="1:4" hidden="1" outlineLevel="1">
      <c r="A306" s="35" t="s">
        <v>255</v>
      </c>
      <c r="B306" s="36">
        <v>1000</v>
      </c>
      <c r="C306" s="49">
        <v>72.03</v>
      </c>
      <c r="D306" s="41">
        <f t="shared" si="8"/>
        <v>72030</v>
      </c>
    </row>
    <row r="307" spans="1:4" hidden="1" outlineLevel="1">
      <c r="A307" s="35" t="s">
        <v>256</v>
      </c>
      <c r="B307" s="36">
        <v>1500</v>
      </c>
      <c r="C307" s="49">
        <v>32.840000000000003</v>
      </c>
      <c r="D307" s="41">
        <f t="shared" si="8"/>
        <v>49260.000000000007</v>
      </c>
    </row>
    <row r="308" spans="1:4" hidden="1" outlineLevel="1">
      <c r="A308" s="35" t="s">
        <v>257</v>
      </c>
      <c r="B308" s="36">
        <v>1000</v>
      </c>
      <c r="C308" s="49">
        <v>32.840000000000003</v>
      </c>
      <c r="D308" s="41">
        <f t="shared" si="8"/>
        <v>32840</v>
      </c>
    </row>
    <row r="309" spans="1:4" hidden="1" outlineLevel="1">
      <c r="A309" s="35" t="s">
        <v>258</v>
      </c>
      <c r="B309" s="36">
        <v>1500</v>
      </c>
      <c r="C309" s="49">
        <v>32.840000000000003</v>
      </c>
      <c r="D309" s="41">
        <f t="shared" si="8"/>
        <v>49260.000000000007</v>
      </c>
    </row>
    <row r="310" spans="1:4" hidden="1" outlineLevel="1">
      <c r="A310" s="35" t="s">
        <v>259</v>
      </c>
      <c r="B310" s="36">
        <v>1500</v>
      </c>
      <c r="C310" s="49">
        <v>32.840000000000003</v>
      </c>
      <c r="D310" s="41">
        <f t="shared" si="8"/>
        <v>49260.000000000007</v>
      </c>
    </row>
    <row r="311" spans="1:4" hidden="1" outlineLevel="1">
      <c r="A311" s="35" t="s">
        <v>260</v>
      </c>
      <c r="B311" s="36">
        <v>1200</v>
      </c>
      <c r="C311" s="49">
        <v>32.840000000000003</v>
      </c>
      <c r="D311" s="41">
        <f t="shared" si="8"/>
        <v>39408.000000000007</v>
      </c>
    </row>
    <row r="312" spans="1:4" hidden="1" outlineLevel="1">
      <c r="A312" s="35" t="s">
        <v>261</v>
      </c>
      <c r="B312" s="36">
        <v>1260</v>
      </c>
      <c r="C312" s="49">
        <v>1</v>
      </c>
      <c r="D312" s="41">
        <f t="shared" si="8"/>
        <v>1260</v>
      </c>
    </row>
    <row r="313" spans="1:4" hidden="1" outlineLevel="1">
      <c r="A313" s="35" t="s">
        <v>262</v>
      </c>
      <c r="B313" s="36">
        <v>1714.7</v>
      </c>
      <c r="C313" s="49">
        <v>108.05</v>
      </c>
      <c r="D313" s="41">
        <f t="shared" si="8"/>
        <v>185273.33499999999</v>
      </c>
    </row>
    <row r="314" spans="1:4" hidden="1" outlineLevel="1">
      <c r="A314" s="35" t="s">
        <v>263</v>
      </c>
      <c r="B314" s="36">
        <v>680</v>
      </c>
      <c r="C314" s="49">
        <v>43.6</v>
      </c>
      <c r="D314" s="41">
        <f t="shared" si="8"/>
        <v>29648</v>
      </c>
    </row>
    <row r="315" spans="1:4" hidden="1" outlineLevel="1">
      <c r="A315" s="35" t="s">
        <v>264</v>
      </c>
      <c r="B315" s="36">
        <v>600</v>
      </c>
      <c r="C315" s="49">
        <v>43.6</v>
      </c>
      <c r="D315" s="41">
        <f t="shared" si="8"/>
        <v>26160</v>
      </c>
    </row>
    <row r="316" spans="1:4" hidden="1" outlineLevel="1">
      <c r="A316" s="35" t="s">
        <v>265</v>
      </c>
      <c r="B316" s="36">
        <v>1677.2</v>
      </c>
      <c r="C316" s="49">
        <v>108.05</v>
      </c>
      <c r="D316" s="41">
        <f t="shared" si="8"/>
        <v>181221.46</v>
      </c>
    </row>
    <row r="317" spans="1:4" hidden="1" outlineLevel="1">
      <c r="A317" s="35" t="s">
        <v>266</v>
      </c>
      <c r="B317" s="36">
        <v>475.7</v>
      </c>
      <c r="C317" s="49">
        <v>43.6</v>
      </c>
      <c r="D317" s="41">
        <f t="shared" si="8"/>
        <v>20740.52</v>
      </c>
    </row>
    <row r="318" spans="1:4" hidden="1" outlineLevel="1">
      <c r="A318" s="35" t="s">
        <v>267</v>
      </c>
      <c r="B318" s="36">
        <v>120</v>
      </c>
      <c r="C318" s="49">
        <v>43.6</v>
      </c>
      <c r="D318" s="41">
        <f t="shared" si="8"/>
        <v>5232</v>
      </c>
    </row>
    <row r="319" spans="1:4" hidden="1" outlineLevel="1">
      <c r="A319" s="35" t="s">
        <v>268</v>
      </c>
      <c r="B319" s="36">
        <v>1000</v>
      </c>
      <c r="C319" s="49">
        <v>40.56</v>
      </c>
      <c r="D319" s="41">
        <f t="shared" si="8"/>
        <v>40560</v>
      </c>
    </row>
    <row r="320" spans="1:4" hidden="1" outlineLevel="1">
      <c r="A320" s="35" t="s">
        <v>269</v>
      </c>
      <c r="B320" s="36">
        <v>3500</v>
      </c>
      <c r="C320" s="49">
        <v>54.25</v>
      </c>
      <c r="D320" s="41">
        <f t="shared" si="8"/>
        <v>189875</v>
      </c>
    </row>
    <row r="321" spans="1:4" hidden="1" outlineLevel="1">
      <c r="A321" s="35" t="s">
        <v>270</v>
      </c>
      <c r="B321" s="36">
        <v>200</v>
      </c>
      <c r="C321" s="49">
        <v>103.08</v>
      </c>
      <c r="D321" s="41">
        <f t="shared" si="8"/>
        <v>20616</v>
      </c>
    </row>
    <row r="322" spans="1:4" hidden="1" outlineLevel="1">
      <c r="A322" s="35" t="s">
        <v>271</v>
      </c>
      <c r="B322" s="36">
        <v>4760</v>
      </c>
      <c r="C322" s="49">
        <v>103.08</v>
      </c>
      <c r="D322" s="41">
        <f t="shared" si="8"/>
        <v>490660.8</v>
      </c>
    </row>
    <row r="323" spans="1:4" hidden="1" outlineLevel="1">
      <c r="A323" s="35" t="s">
        <v>272</v>
      </c>
      <c r="B323" s="36">
        <v>4559.5</v>
      </c>
      <c r="C323" s="49">
        <v>103.35</v>
      </c>
      <c r="D323" s="41">
        <f t="shared" si="8"/>
        <v>471224.32499999995</v>
      </c>
    </row>
    <row r="324" spans="1:4" hidden="1" outlineLevel="1">
      <c r="A324" s="35" t="s">
        <v>273</v>
      </c>
      <c r="B324" s="36">
        <v>4137</v>
      </c>
      <c r="C324" s="49">
        <v>102.65</v>
      </c>
      <c r="D324" s="41">
        <f t="shared" si="8"/>
        <v>424663.05000000005</v>
      </c>
    </row>
    <row r="325" spans="1:4" hidden="1" outlineLevel="1">
      <c r="A325" s="35" t="s">
        <v>274</v>
      </c>
      <c r="B325" s="36">
        <v>987.5</v>
      </c>
      <c r="C325" s="49">
        <v>102.65</v>
      </c>
      <c r="D325" s="41">
        <f t="shared" si="8"/>
        <v>101366.875</v>
      </c>
    </row>
    <row r="326" spans="1:4" hidden="1" outlineLevel="1">
      <c r="A326" s="35" t="s">
        <v>275</v>
      </c>
      <c r="B326" s="36">
        <v>1754.5</v>
      </c>
      <c r="C326" s="49">
        <v>102.65</v>
      </c>
      <c r="D326" s="41">
        <f t="shared" si="8"/>
        <v>180099.42500000002</v>
      </c>
    </row>
    <row r="327" spans="1:4" hidden="1" outlineLevel="1">
      <c r="A327" s="35" t="s">
        <v>276</v>
      </c>
      <c r="B327" s="36">
        <v>14680</v>
      </c>
      <c r="C327" s="49">
        <v>91.09</v>
      </c>
      <c r="D327" s="41">
        <f t="shared" si="8"/>
        <v>1337201.2</v>
      </c>
    </row>
    <row r="328" spans="1:4" hidden="1" outlineLevel="1">
      <c r="A328" s="35" t="s">
        <v>277</v>
      </c>
      <c r="B328" s="36">
        <v>1093.5</v>
      </c>
      <c r="C328" s="49">
        <v>102.95</v>
      </c>
      <c r="D328" s="41">
        <f t="shared" ref="D328:D341" si="9">B328*C328</f>
        <v>112575.825</v>
      </c>
    </row>
    <row r="329" spans="1:4" hidden="1" outlineLevel="1">
      <c r="A329" s="35" t="s">
        <v>278</v>
      </c>
      <c r="B329" s="36">
        <v>3682</v>
      </c>
      <c r="C329" s="49">
        <v>102.95</v>
      </c>
      <c r="D329" s="41">
        <f t="shared" si="9"/>
        <v>379061.9</v>
      </c>
    </row>
    <row r="330" spans="1:4" hidden="1" outlineLevel="1">
      <c r="A330" s="35" t="s">
        <v>279</v>
      </c>
      <c r="B330" s="36">
        <v>2042.5</v>
      </c>
      <c r="C330" s="49">
        <v>102.95</v>
      </c>
      <c r="D330" s="41">
        <f t="shared" si="9"/>
        <v>210275.375</v>
      </c>
    </row>
    <row r="331" spans="1:4" hidden="1" outlineLevel="1">
      <c r="A331" s="35" t="s">
        <v>280</v>
      </c>
      <c r="B331" s="36">
        <v>2500</v>
      </c>
      <c r="C331" s="49">
        <v>102.95</v>
      </c>
      <c r="D331" s="41">
        <f t="shared" si="9"/>
        <v>257375</v>
      </c>
    </row>
    <row r="332" spans="1:4" hidden="1" outlineLevel="1">
      <c r="A332" s="35" t="s">
        <v>281</v>
      </c>
      <c r="B332" s="36">
        <v>3920</v>
      </c>
      <c r="C332" s="49">
        <v>103.35</v>
      </c>
      <c r="D332" s="41">
        <f t="shared" si="9"/>
        <v>405132</v>
      </c>
    </row>
    <row r="333" spans="1:4" hidden="1" outlineLevel="1">
      <c r="A333" s="35" t="s">
        <v>282</v>
      </c>
      <c r="B333" s="36">
        <v>4107.5</v>
      </c>
      <c r="C333" s="49">
        <v>103.35</v>
      </c>
      <c r="D333" s="41">
        <f t="shared" si="9"/>
        <v>424510.125</v>
      </c>
    </row>
    <row r="334" spans="1:4" hidden="1" outlineLevel="1">
      <c r="A334" s="35" t="s">
        <v>283</v>
      </c>
      <c r="B334" s="36">
        <v>2197.5</v>
      </c>
      <c r="C334" s="49">
        <v>140.52000000000001</v>
      </c>
      <c r="D334" s="41">
        <f t="shared" si="9"/>
        <v>308792.7</v>
      </c>
    </row>
    <row r="335" spans="1:4" hidden="1" outlineLevel="1">
      <c r="A335" s="35" t="s">
        <v>284</v>
      </c>
      <c r="B335" s="36">
        <v>785.5</v>
      </c>
      <c r="C335" s="49">
        <v>82.67</v>
      </c>
      <c r="D335" s="41">
        <f t="shared" si="9"/>
        <v>64937.285000000003</v>
      </c>
    </row>
    <row r="336" spans="1:4" hidden="1" outlineLevel="1">
      <c r="A336" s="35" t="s">
        <v>285</v>
      </c>
      <c r="B336" s="36">
        <v>43.5</v>
      </c>
      <c r="C336" s="49">
        <v>82.67</v>
      </c>
      <c r="D336" s="41">
        <f t="shared" si="9"/>
        <v>3596.145</v>
      </c>
    </row>
    <row r="337" spans="1:5" hidden="1" outlineLevel="1">
      <c r="A337" s="35" t="s">
        <v>286</v>
      </c>
      <c r="B337" s="36">
        <v>557</v>
      </c>
      <c r="C337" s="49">
        <v>82.67</v>
      </c>
      <c r="D337" s="41">
        <f t="shared" si="9"/>
        <v>46047.19</v>
      </c>
    </row>
    <row r="338" spans="1:5" hidden="1" outlineLevel="1">
      <c r="A338" s="35" t="s">
        <v>287</v>
      </c>
      <c r="B338" s="36">
        <v>1037</v>
      </c>
      <c r="C338" s="49">
        <v>82.67</v>
      </c>
      <c r="D338" s="41">
        <f t="shared" si="9"/>
        <v>85728.790000000008</v>
      </c>
    </row>
    <row r="339" spans="1:5" hidden="1" outlineLevel="1">
      <c r="A339" s="35" t="s">
        <v>288</v>
      </c>
      <c r="B339" s="36">
        <v>939</v>
      </c>
      <c r="C339" s="49">
        <v>82.67</v>
      </c>
      <c r="D339" s="41">
        <f t="shared" si="9"/>
        <v>77627.13</v>
      </c>
    </row>
    <row r="340" spans="1:5" hidden="1" outlineLevel="1">
      <c r="A340" s="35" t="s">
        <v>289</v>
      </c>
      <c r="B340" s="36">
        <v>399</v>
      </c>
      <c r="C340" s="49">
        <v>1</v>
      </c>
      <c r="D340" s="41">
        <f t="shared" si="9"/>
        <v>399</v>
      </c>
    </row>
    <row r="341" spans="1:5" hidden="1" outlineLevel="1">
      <c r="A341" s="35" t="s">
        <v>290</v>
      </c>
      <c r="B341" s="36">
        <v>978.5</v>
      </c>
      <c r="C341" s="49">
        <v>1</v>
      </c>
      <c r="D341" s="41">
        <f t="shared" si="9"/>
        <v>978.5</v>
      </c>
    </row>
    <row r="342" spans="1:5" collapsed="1">
      <c r="A342" s="31" t="s">
        <v>121</v>
      </c>
      <c r="B342" s="32"/>
      <c r="C342" s="18"/>
      <c r="D342" s="17">
        <f>SUM(D264:D341)</f>
        <v>12968548.264999999</v>
      </c>
    </row>
    <row r="344" spans="1:5">
      <c r="A344" s="29" t="s">
        <v>291</v>
      </c>
      <c r="B344" s="47"/>
      <c r="C344" s="53"/>
      <c r="D344" s="53"/>
    </row>
    <row r="345" spans="1:5" hidden="1" outlineLevel="1">
      <c r="A345" s="33" t="s">
        <v>292</v>
      </c>
      <c r="B345" s="37">
        <v>22500</v>
      </c>
      <c r="C345" s="54"/>
      <c r="D345" s="54"/>
    </row>
    <row r="346" spans="1:5" hidden="1" outlineLevel="1">
      <c r="A346" s="35" t="s">
        <v>293</v>
      </c>
      <c r="B346" s="36">
        <v>22500</v>
      </c>
      <c r="C346" s="49">
        <v>0.1</v>
      </c>
      <c r="D346" s="41">
        <f>B346*C346</f>
        <v>2250</v>
      </c>
      <c r="E346" s="42" t="s">
        <v>316</v>
      </c>
    </row>
    <row r="347" spans="1:5" hidden="1" outlineLevel="1">
      <c r="A347" s="33" t="s">
        <v>294</v>
      </c>
      <c r="B347" s="34">
        <v>1</v>
      </c>
      <c r="C347" s="54"/>
      <c r="D347" s="54">
        <f t="shared" ref="D347:D366" si="10">B347*C347</f>
        <v>0</v>
      </c>
    </row>
    <row r="348" spans="1:5" hidden="1" outlineLevel="1">
      <c r="A348" s="35" t="s">
        <v>295</v>
      </c>
      <c r="B348" s="36">
        <v>1</v>
      </c>
      <c r="C348" s="49">
        <v>5442</v>
      </c>
      <c r="D348" s="41">
        <f t="shared" si="10"/>
        <v>5442</v>
      </c>
    </row>
    <row r="349" spans="1:5" hidden="1" outlineLevel="1">
      <c r="A349" s="33" t="s">
        <v>296</v>
      </c>
      <c r="B349" s="34">
        <v>95</v>
      </c>
      <c r="C349" s="55">
        <v>94.58</v>
      </c>
      <c r="D349" s="54">
        <f t="shared" si="10"/>
        <v>8985.1</v>
      </c>
    </row>
    <row r="350" spans="1:5" hidden="1" outlineLevel="1">
      <c r="A350" s="33" t="s">
        <v>161</v>
      </c>
      <c r="B350" s="34">
        <v>140</v>
      </c>
      <c r="C350" s="54"/>
      <c r="D350" s="54">
        <f t="shared" si="10"/>
        <v>0</v>
      </c>
    </row>
    <row r="351" spans="1:5" hidden="1" outlineLevel="1">
      <c r="A351" s="35" t="s">
        <v>162</v>
      </c>
      <c r="B351" s="36">
        <v>100</v>
      </c>
      <c r="C351" s="49">
        <v>16.5</v>
      </c>
      <c r="D351" s="41">
        <f t="shared" si="10"/>
        <v>1650</v>
      </c>
      <c r="E351" s="42" t="s">
        <v>317</v>
      </c>
    </row>
    <row r="352" spans="1:5" hidden="1" outlineLevel="1">
      <c r="A352" s="35" t="s">
        <v>201</v>
      </c>
      <c r="B352" s="36">
        <v>40</v>
      </c>
      <c r="C352" s="55">
        <v>19.3</v>
      </c>
      <c r="D352" s="54">
        <f t="shared" si="10"/>
        <v>772</v>
      </c>
    </row>
    <row r="353" spans="1:5" hidden="1" outlineLevel="1">
      <c r="A353" s="33" t="s">
        <v>297</v>
      </c>
      <c r="B353" s="37">
        <v>32046</v>
      </c>
      <c r="C353" s="54"/>
      <c r="D353" s="54">
        <f t="shared" si="10"/>
        <v>0</v>
      </c>
    </row>
    <row r="354" spans="1:5" hidden="1" outlineLevel="1">
      <c r="A354" s="35" t="s">
        <v>298</v>
      </c>
      <c r="B354" s="38">
        <v>30892</v>
      </c>
      <c r="C354" s="49">
        <v>2.2999999999999998</v>
      </c>
      <c r="D354" s="41">
        <f t="shared" si="10"/>
        <v>71051.599999999991</v>
      </c>
      <c r="E354" s="42" t="s">
        <v>318</v>
      </c>
    </row>
    <row r="355" spans="1:5" hidden="1" outlineLevel="1">
      <c r="A355" s="35" t="s">
        <v>299</v>
      </c>
      <c r="B355" s="36">
        <v>500</v>
      </c>
      <c r="C355" s="49">
        <v>1.62</v>
      </c>
      <c r="D355" s="41">
        <f t="shared" si="10"/>
        <v>810</v>
      </c>
    </row>
    <row r="356" spans="1:5" hidden="1" outlineLevel="1">
      <c r="A356" s="35" t="s">
        <v>300</v>
      </c>
      <c r="B356" s="36">
        <v>420</v>
      </c>
      <c r="C356" s="49">
        <v>2.02</v>
      </c>
      <c r="D356" s="41">
        <f t="shared" si="10"/>
        <v>848.4</v>
      </c>
    </row>
    <row r="357" spans="1:5" hidden="1" outlineLevel="1">
      <c r="A357" s="35" t="s">
        <v>301</v>
      </c>
      <c r="B357" s="36">
        <v>234</v>
      </c>
      <c r="C357" s="49">
        <v>2.56</v>
      </c>
      <c r="D357" s="41">
        <f t="shared" si="10"/>
        <v>599.04</v>
      </c>
    </row>
    <row r="358" spans="1:5" hidden="1" outlineLevel="1">
      <c r="A358" s="33" t="s">
        <v>302</v>
      </c>
      <c r="B358" s="34">
        <v>14</v>
      </c>
      <c r="C358" s="55">
        <v>54.78</v>
      </c>
      <c r="D358" s="41">
        <f t="shared" si="10"/>
        <v>766.92000000000007</v>
      </c>
    </row>
    <row r="359" spans="1:5" hidden="1" outlineLevel="1">
      <c r="A359" s="33" t="s">
        <v>168</v>
      </c>
      <c r="B359" s="34">
        <v>936</v>
      </c>
      <c r="C359" s="49">
        <v>24.12</v>
      </c>
      <c r="D359" s="41">
        <f t="shared" si="10"/>
        <v>22576.32</v>
      </c>
      <c r="E359" s="42" t="s">
        <v>319</v>
      </c>
    </row>
    <row r="360" spans="1:5" hidden="1" outlineLevel="1">
      <c r="A360" s="33" t="s">
        <v>303</v>
      </c>
      <c r="B360" s="34">
        <v>576</v>
      </c>
      <c r="C360" s="49"/>
      <c r="D360" s="41">
        <f t="shared" si="10"/>
        <v>0</v>
      </c>
    </row>
    <row r="361" spans="1:5" hidden="1" outlineLevel="1">
      <c r="A361" s="35" t="s">
        <v>74</v>
      </c>
      <c r="B361" s="36">
        <v>576</v>
      </c>
      <c r="C361" s="49">
        <v>41.44</v>
      </c>
      <c r="D361" s="41">
        <f t="shared" si="10"/>
        <v>23869.439999999999</v>
      </c>
    </row>
    <row r="362" spans="1:5" hidden="1" outlineLevel="1">
      <c r="A362" s="33" t="s">
        <v>170</v>
      </c>
      <c r="B362" s="37">
        <v>22000</v>
      </c>
      <c r="C362" s="49">
        <v>0.31</v>
      </c>
      <c r="D362" s="41">
        <f t="shared" si="10"/>
        <v>6820</v>
      </c>
    </row>
    <row r="363" spans="1:5" hidden="1" outlineLevel="1">
      <c r="A363" s="33" t="s">
        <v>304</v>
      </c>
      <c r="B363" s="34">
        <v>1</v>
      </c>
      <c r="C363" s="49">
        <v>0</v>
      </c>
      <c r="D363" s="41">
        <f t="shared" si="10"/>
        <v>0</v>
      </c>
      <c r="E363" s="42" t="s">
        <v>320</v>
      </c>
    </row>
    <row r="364" spans="1:5" hidden="1" outlineLevel="1">
      <c r="A364" s="33" t="s">
        <v>206</v>
      </c>
      <c r="B364" s="34">
        <v>19</v>
      </c>
      <c r="C364" s="50">
        <v>742.61</v>
      </c>
      <c r="D364" s="41">
        <f t="shared" si="10"/>
        <v>14109.59</v>
      </c>
    </row>
    <row r="365" spans="1:5" hidden="1" outlineLevel="1">
      <c r="A365" s="33" t="s">
        <v>305</v>
      </c>
      <c r="B365" s="37">
        <v>4855</v>
      </c>
      <c r="C365" s="49">
        <v>0.6</v>
      </c>
      <c r="D365" s="41">
        <f t="shared" si="10"/>
        <v>2913</v>
      </c>
    </row>
    <row r="366" spans="1:5" hidden="1" outlineLevel="1">
      <c r="A366" s="33" t="s">
        <v>306</v>
      </c>
      <c r="B366" s="37">
        <v>2169</v>
      </c>
      <c r="C366" s="49">
        <v>0.6</v>
      </c>
      <c r="D366" s="41">
        <f t="shared" si="10"/>
        <v>1301.3999999999999</v>
      </c>
    </row>
    <row r="367" spans="1:5" hidden="1" outlineLevel="1">
      <c r="A367" s="33" t="s">
        <v>307</v>
      </c>
      <c r="B367" s="37">
        <v>27756</v>
      </c>
      <c r="C367" s="49">
        <v>0.8</v>
      </c>
      <c r="D367" s="41">
        <f t="shared" ref="D367:D379" si="11">B367*C367</f>
        <v>22204.800000000003</v>
      </c>
      <c r="E367" s="42" t="s">
        <v>321</v>
      </c>
    </row>
    <row r="368" spans="1:5" hidden="1" outlineLevel="1">
      <c r="A368" s="33" t="s">
        <v>308</v>
      </c>
      <c r="B368" s="34">
        <v>450</v>
      </c>
      <c r="C368" s="49"/>
      <c r="D368" s="41">
        <f t="shared" si="11"/>
        <v>0</v>
      </c>
    </row>
    <row r="369" spans="1:5" hidden="1" outlineLevel="1">
      <c r="A369" s="35" t="s">
        <v>309</v>
      </c>
      <c r="B369" s="36">
        <v>450</v>
      </c>
      <c r="C369" s="49">
        <v>7.12</v>
      </c>
      <c r="D369" s="41">
        <f t="shared" si="11"/>
        <v>3204</v>
      </c>
    </row>
    <row r="370" spans="1:5" hidden="1" outlineLevel="1">
      <c r="A370" s="33" t="s">
        <v>310</v>
      </c>
      <c r="B370" s="34">
        <v>400</v>
      </c>
      <c r="C370" s="49">
        <v>0.39</v>
      </c>
      <c r="D370" s="41">
        <f t="shared" si="11"/>
        <v>156</v>
      </c>
    </row>
    <row r="371" spans="1:5" hidden="1" outlineLevel="1">
      <c r="A371" s="33" t="s">
        <v>207</v>
      </c>
      <c r="B371" s="34">
        <v>992</v>
      </c>
      <c r="C371" s="49"/>
      <c r="D371" s="41">
        <f t="shared" si="11"/>
        <v>0</v>
      </c>
    </row>
    <row r="372" spans="1:5" hidden="1" outlineLevel="1">
      <c r="A372" s="35" t="s">
        <v>311</v>
      </c>
      <c r="B372" s="36">
        <v>91</v>
      </c>
      <c r="C372" s="49">
        <v>46.28</v>
      </c>
      <c r="D372" s="41">
        <f t="shared" si="11"/>
        <v>4211.4800000000005</v>
      </c>
    </row>
    <row r="373" spans="1:5" hidden="1" outlineLevel="1">
      <c r="A373" s="35" t="s">
        <v>208</v>
      </c>
      <c r="B373" s="36">
        <v>4</v>
      </c>
      <c r="C373" s="49">
        <v>31.36</v>
      </c>
      <c r="D373" s="41">
        <f t="shared" si="11"/>
        <v>125.44</v>
      </c>
    </row>
    <row r="374" spans="1:5" hidden="1" outlineLevel="1">
      <c r="A374" s="35" t="s">
        <v>312</v>
      </c>
      <c r="B374" s="36">
        <v>98</v>
      </c>
      <c r="C374" s="49">
        <v>35.22</v>
      </c>
      <c r="D374" s="41">
        <f t="shared" si="11"/>
        <v>3451.56</v>
      </c>
    </row>
    <row r="375" spans="1:5" hidden="1" outlineLevel="1">
      <c r="A375" s="35" t="s">
        <v>313</v>
      </c>
      <c r="B375" s="36">
        <v>159</v>
      </c>
      <c r="C375" s="49">
        <v>37.35</v>
      </c>
      <c r="D375" s="41">
        <f t="shared" si="11"/>
        <v>5938.6500000000005</v>
      </c>
    </row>
    <row r="376" spans="1:5" hidden="1" outlineLevel="1">
      <c r="A376" s="35" t="s">
        <v>209</v>
      </c>
      <c r="B376" s="36">
        <v>312</v>
      </c>
      <c r="C376" s="49">
        <v>40.770000000000003</v>
      </c>
      <c r="D376" s="41">
        <f t="shared" si="11"/>
        <v>12720.240000000002</v>
      </c>
      <c r="E376" s="42" t="s">
        <v>319</v>
      </c>
    </row>
    <row r="377" spans="1:5" hidden="1" outlineLevel="1">
      <c r="A377" s="35" t="s">
        <v>314</v>
      </c>
      <c r="B377" s="36">
        <v>10</v>
      </c>
      <c r="C377" s="49">
        <v>44.5</v>
      </c>
      <c r="D377" s="41">
        <f t="shared" si="11"/>
        <v>445</v>
      </c>
    </row>
    <row r="378" spans="1:5" hidden="1" outlineLevel="1">
      <c r="A378" s="35" t="s">
        <v>315</v>
      </c>
      <c r="B378" s="36">
        <v>183</v>
      </c>
      <c r="C378" s="49">
        <v>59</v>
      </c>
      <c r="D378" s="41">
        <f t="shared" si="11"/>
        <v>10797</v>
      </c>
      <c r="E378" s="42" t="s">
        <v>319</v>
      </c>
    </row>
    <row r="379" spans="1:5" hidden="1" outlineLevel="1">
      <c r="A379" s="35" t="s">
        <v>210</v>
      </c>
      <c r="B379" s="36">
        <v>135</v>
      </c>
      <c r="C379" s="49">
        <v>66.930000000000007</v>
      </c>
      <c r="D379" s="41">
        <f t="shared" si="11"/>
        <v>9035.5500000000011</v>
      </c>
      <c r="E379" s="42" t="s">
        <v>319</v>
      </c>
    </row>
    <row r="380" spans="1:5" collapsed="1">
      <c r="A380" s="31" t="s">
        <v>121</v>
      </c>
      <c r="B380" s="32"/>
      <c r="C380" s="18"/>
      <c r="D380" s="17">
        <f>SUM(D346:D379)</f>
        <v>237054.52999999997</v>
      </c>
    </row>
    <row r="382" spans="1:5">
      <c r="A382" s="29" t="s">
        <v>322</v>
      </c>
      <c r="B382" s="47"/>
      <c r="C382" s="53"/>
      <c r="D382" s="53"/>
    </row>
    <row r="383" spans="1:5" hidden="1" outlineLevel="1">
      <c r="A383" s="33" t="s">
        <v>323</v>
      </c>
      <c r="B383" s="34">
        <v>2</v>
      </c>
      <c r="C383" s="49">
        <v>831.89</v>
      </c>
      <c r="D383" s="41">
        <f>B383*C383</f>
        <v>1663.78</v>
      </c>
    </row>
    <row r="384" spans="1:5" hidden="1" outlineLevel="1">
      <c r="A384" s="33" t="s">
        <v>324</v>
      </c>
      <c r="B384" s="34">
        <v>1</v>
      </c>
      <c r="C384" s="49"/>
      <c r="D384" s="41">
        <f t="shared" ref="D384:D434" si="12">B384*C384</f>
        <v>0</v>
      </c>
    </row>
    <row r="385" spans="1:5" hidden="1" outlineLevel="1">
      <c r="A385" s="35" t="s">
        <v>325</v>
      </c>
      <c r="B385" s="36">
        <v>1</v>
      </c>
      <c r="C385" s="49">
        <v>53181.7</v>
      </c>
      <c r="D385" s="41">
        <f t="shared" si="12"/>
        <v>53181.7</v>
      </c>
    </row>
    <row r="386" spans="1:5" hidden="1" outlineLevel="1">
      <c r="A386" s="33" t="s">
        <v>326</v>
      </c>
      <c r="B386" s="34">
        <v>11</v>
      </c>
      <c r="C386" s="49"/>
      <c r="D386" s="41">
        <f t="shared" si="12"/>
        <v>0</v>
      </c>
    </row>
    <row r="387" spans="1:5" hidden="1" outlineLevel="1">
      <c r="A387" s="35" t="s">
        <v>327</v>
      </c>
      <c r="B387" s="36">
        <v>4</v>
      </c>
      <c r="C387" s="49">
        <v>2244.6</v>
      </c>
      <c r="D387" s="41">
        <f t="shared" si="12"/>
        <v>8978.4</v>
      </c>
    </row>
    <row r="388" spans="1:5" hidden="1" outlineLevel="1">
      <c r="A388" s="35" t="s">
        <v>328</v>
      </c>
      <c r="B388" s="36">
        <v>6</v>
      </c>
      <c r="C388" s="49">
        <v>2999.86</v>
      </c>
      <c r="D388" s="41">
        <f t="shared" si="12"/>
        <v>17999.16</v>
      </c>
    </row>
    <row r="389" spans="1:5" hidden="1" outlineLevel="1">
      <c r="A389" s="35" t="s">
        <v>329</v>
      </c>
      <c r="B389" s="36">
        <v>1</v>
      </c>
      <c r="C389" s="49"/>
      <c r="D389" s="41">
        <f t="shared" si="12"/>
        <v>0</v>
      </c>
      <c r="E389" s="42" t="s">
        <v>196</v>
      </c>
    </row>
    <row r="390" spans="1:5" hidden="1" outlineLevel="1">
      <c r="A390" s="33" t="s">
        <v>331</v>
      </c>
      <c r="B390" s="37">
        <v>1161</v>
      </c>
      <c r="C390" s="49"/>
      <c r="D390" s="41">
        <f t="shared" si="12"/>
        <v>0</v>
      </c>
    </row>
    <row r="391" spans="1:5" hidden="1" outlineLevel="1">
      <c r="A391" s="35" t="s">
        <v>332</v>
      </c>
      <c r="B391" s="36">
        <v>50</v>
      </c>
      <c r="C391" s="49">
        <v>39</v>
      </c>
      <c r="D391" s="41">
        <f t="shared" si="12"/>
        <v>1950</v>
      </c>
    </row>
    <row r="392" spans="1:5" hidden="1" outlineLevel="1">
      <c r="A392" s="35" t="s">
        <v>333</v>
      </c>
      <c r="B392" s="36">
        <v>29</v>
      </c>
      <c r="C392" s="49">
        <v>40</v>
      </c>
      <c r="D392" s="41">
        <f t="shared" si="12"/>
        <v>1160</v>
      </c>
    </row>
    <row r="393" spans="1:5" hidden="1" outlineLevel="1">
      <c r="A393" s="35" t="s">
        <v>334</v>
      </c>
      <c r="B393" s="36">
        <v>28</v>
      </c>
      <c r="C393" s="49">
        <v>7.36</v>
      </c>
      <c r="D393" s="41">
        <f t="shared" si="12"/>
        <v>206.08</v>
      </c>
    </row>
    <row r="394" spans="1:5" hidden="1" outlineLevel="1">
      <c r="A394" s="35" t="s">
        <v>335</v>
      </c>
      <c r="B394" s="36">
        <v>45</v>
      </c>
      <c r="C394" s="49">
        <v>59</v>
      </c>
      <c r="D394" s="41">
        <f t="shared" si="12"/>
        <v>2655</v>
      </c>
    </row>
    <row r="395" spans="1:5" hidden="1" outlineLevel="1">
      <c r="A395" s="35" t="s">
        <v>336</v>
      </c>
      <c r="B395" s="36">
        <v>50</v>
      </c>
      <c r="C395" s="49">
        <v>8.3699999999999992</v>
      </c>
      <c r="D395" s="41">
        <f t="shared" si="12"/>
        <v>418.49999999999994</v>
      </c>
    </row>
    <row r="396" spans="1:5" hidden="1" outlineLevel="1">
      <c r="A396" s="35" t="s">
        <v>337</v>
      </c>
      <c r="B396" s="36">
        <v>93</v>
      </c>
      <c r="C396" s="49">
        <v>23.19</v>
      </c>
      <c r="D396" s="41">
        <f t="shared" si="12"/>
        <v>2156.67</v>
      </c>
    </row>
    <row r="397" spans="1:5" hidden="1" outlineLevel="1">
      <c r="A397" s="35" t="s">
        <v>338</v>
      </c>
      <c r="B397" s="36">
        <v>18</v>
      </c>
      <c r="C397" s="49">
        <v>80</v>
      </c>
      <c r="D397" s="41">
        <f t="shared" si="12"/>
        <v>1440</v>
      </c>
    </row>
    <row r="398" spans="1:5" hidden="1" outlineLevel="1">
      <c r="A398" s="35" t="s">
        <v>339</v>
      </c>
      <c r="B398" s="36">
        <v>40</v>
      </c>
      <c r="C398" s="49">
        <v>66.75</v>
      </c>
      <c r="D398" s="41">
        <f t="shared" si="12"/>
        <v>2670</v>
      </c>
    </row>
    <row r="399" spans="1:5" hidden="1" outlineLevel="1">
      <c r="A399" s="35" t="s">
        <v>340</v>
      </c>
      <c r="B399" s="36">
        <v>29</v>
      </c>
      <c r="C399" s="49">
        <v>90</v>
      </c>
      <c r="D399" s="41">
        <f t="shared" si="12"/>
        <v>2610</v>
      </c>
    </row>
    <row r="400" spans="1:5" hidden="1" outlineLevel="1">
      <c r="A400" s="35" t="s">
        <v>341</v>
      </c>
      <c r="B400" s="36">
        <v>30</v>
      </c>
      <c r="C400" s="49">
        <v>132</v>
      </c>
      <c r="D400" s="41">
        <f t="shared" si="12"/>
        <v>3960</v>
      </c>
    </row>
    <row r="401" spans="1:4" hidden="1" outlineLevel="1">
      <c r="A401" s="35" t="s">
        <v>342</v>
      </c>
      <c r="B401" s="36">
        <v>30</v>
      </c>
      <c r="C401" s="49">
        <v>15.04</v>
      </c>
      <c r="D401" s="41">
        <f t="shared" si="12"/>
        <v>451.2</v>
      </c>
    </row>
    <row r="402" spans="1:4" hidden="1" outlineLevel="1">
      <c r="A402" s="35" t="s">
        <v>343</v>
      </c>
      <c r="B402" s="36">
        <v>15</v>
      </c>
      <c r="C402" s="49">
        <v>258</v>
      </c>
      <c r="D402" s="41">
        <f t="shared" si="12"/>
        <v>3870</v>
      </c>
    </row>
    <row r="403" spans="1:4" hidden="1" outlineLevel="1">
      <c r="A403" s="35" t="s">
        <v>344</v>
      </c>
      <c r="B403" s="36">
        <v>30</v>
      </c>
      <c r="C403" s="49">
        <v>131</v>
      </c>
      <c r="D403" s="41">
        <f t="shared" si="12"/>
        <v>3930</v>
      </c>
    </row>
    <row r="404" spans="1:4" hidden="1" outlineLevel="1">
      <c r="A404" s="35" t="s">
        <v>345</v>
      </c>
      <c r="B404" s="36">
        <v>30</v>
      </c>
      <c r="C404" s="49">
        <v>246</v>
      </c>
      <c r="D404" s="41">
        <f t="shared" si="12"/>
        <v>7380</v>
      </c>
    </row>
    <row r="405" spans="1:4" hidden="1" outlineLevel="1">
      <c r="A405" s="35" t="s">
        <v>346</v>
      </c>
      <c r="B405" s="36">
        <v>100</v>
      </c>
      <c r="C405" s="49">
        <v>45.15</v>
      </c>
      <c r="D405" s="41">
        <f t="shared" si="12"/>
        <v>4515</v>
      </c>
    </row>
    <row r="406" spans="1:4" hidden="1" outlineLevel="1">
      <c r="A406" s="35" t="s">
        <v>347</v>
      </c>
      <c r="B406" s="36">
        <v>20</v>
      </c>
      <c r="C406" s="49">
        <v>251</v>
      </c>
      <c r="D406" s="41">
        <f t="shared" si="12"/>
        <v>5020</v>
      </c>
    </row>
    <row r="407" spans="1:4" hidden="1" outlineLevel="1">
      <c r="A407" s="35" t="s">
        <v>348</v>
      </c>
      <c r="B407" s="36">
        <v>20</v>
      </c>
      <c r="C407" s="49">
        <v>266</v>
      </c>
      <c r="D407" s="41">
        <f t="shared" si="12"/>
        <v>5320</v>
      </c>
    </row>
    <row r="408" spans="1:4" hidden="1" outlineLevel="1">
      <c r="A408" s="35" t="s">
        <v>349</v>
      </c>
      <c r="B408" s="36">
        <v>18</v>
      </c>
      <c r="C408" s="49">
        <v>359</v>
      </c>
      <c r="D408" s="41">
        <f t="shared" si="12"/>
        <v>6462</v>
      </c>
    </row>
    <row r="409" spans="1:4" hidden="1" outlineLevel="1">
      <c r="A409" s="35" t="s">
        <v>350</v>
      </c>
      <c r="B409" s="36">
        <v>409</v>
      </c>
      <c r="C409" s="49">
        <v>6.75</v>
      </c>
      <c r="D409" s="41">
        <f t="shared" si="12"/>
        <v>2760.75</v>
      </c>
    </row>
    <row r="410" spans="1:4" hidden="1" outlineLevel="1">
      <c r="A410" s="35" t="s">
        <v>351</v>
      </c>
      <c r="B410" s="36">
        <v>20</v>
      </c>
      <c r="C410" s="49">
        <v>9</v>
      </c>
      <c r="D410" s="41">
        <f t="shared" si="12"/>
        <v>180</v>
      </c>
    </row>
    <row r="411" spans="1:4" hidden="1" outlineLevel="1">
      <c r="A411" s="35" t="s">
        <v>352</v>
      </c>
      <c r="B411" s="36">
        <v>7</v>
      </c>
      <c r="C411" s="49">
        <v>18</v>
      </c>
      <c r="D411" s="41">
        <f t="shared" si="12"/>
        <v>126</v>
      </c>
    </row>
    <row r="412" spans="1:4" hidden="1" outlineLevel="1">
      <c r="A412" s="35" t="s">
        <v>353</v>
      </c>
      <c r="B412" s="36">
        <v>50</v>
      </c>
      <c r="C412" s="49">
        <v>26</v>
      </c>
      <c r="D412" s="41">
        <f t="shared" si="12"/>
        <v>1300</v>
      </c>
    </row>
    <row r="413" spans="1:4" hidden="1" outlineLevel="1">
      <c r="A413" s="33" t="s">
        <v>354</v>
      </c>
      <c r="B413" s="34">
        <v>2</v>
      </c>
      <c r="C413" s="49"/>
      <c r="D413" s="41">
        <f t="shared" si="12"/>
        <v>0</v>
      </c>
    </row>
    <row r="414" spans="1:4" hidden="1" outlineLevel="1">
      <c r="A414" s="35" t="s">
        <v>355</v>
      </c>
      <c r="B414" s="36">
        <v>2</v>
      </c>
      <c r="C414" s="49">
        <v>838.98</v>
      </c>
      <c r="D414" s="41">
        <f t="shared" si="12"/>
        <v>1677.96</v>
      </c>
    </row>
    <row r="415" spans="1:4" hidden="1" outlineLevel="1">
      <c r="A415" s="33" t="s">
        <v>356</v>
      </c>
      <c r="B415" s="34">
        <v>9</v>
      </c>
      <c r="C415" s="49"/>
      <c r="D415" s="41">
        <f t="shared" si="12"/>
        <v>0</v>
      </c>
    </row>
    <row r="416" spans="1:4" hidden="1" outlineLevel="1">
      <c r="A416" s="35" t="s">
        <v>357</v>
      </c>
      <c r="B416" s="36">
        <v>9</v>
      </c>
      <c r="C416" s="49">
        <v>6125.38</v>
      </c>
      <c r="D416" s="41">
        <f t="shared" si="12"/>
        <v>55128.42</v>
      </c>
    </row>
    <row r="417" spans="1:5" hidden="1" outlineLevel="1">
      <c r="A417" s="33" t="s">
        <v>358</v>
      </c>
      <c r="B417" s="34">
        <v>13</v>
      </c>
      <c r="C417" s="49"/>
      <c r="D417" s="41">
        <f t="shared" si="12"/>
        <v>0</v>
      </c>
    </row>
    <row r="418" spans="1:5" hidden="1" outlineLevel="1">
      <c r="A418" s="35" t="s">
        <v>359</v>
      </c>
      <c r="B418" s="36">
        <v>5</v>
      </c>
      <c r="C418" s="49">
        <v>17700</v>
      </c>
      <c r="D418" s="41">
        <f t="shared" si="12"/>
        <v>88500</v>
      </c>
    </row>
    <row r="419" spans="1:5" hidden="1" outlineLevel="1">
      <c r="A419" s="35" t="s">
        <v>360</v>
      </c>
      <c r="B419" s="36">
        <v>4</v>
      </c>
      <c r="C419" s="49">
        <v>17110</v>
      </c>
      <c r="D419" s="41">
        <f t="shared" si="12"/>
        <v>68440</v>
      </c>
    </row>
    <row r="420" spans="1:5" hidden="1" outlineLevel="1">
      <c r="A420" s="35" t="s">
        <v>361</v>
      </c>
      <c r="B420" s="36">
        <v>2</v>
      </c>
      <c r="C420" s="49">
        <v>12390</v>
      </c>
      <c r="D420" s="41">
        <f t="shared" si="12"/>
        <v>24780</v>
      </c>
    </row>
    <row r="421" spans="1:5" hidden="1" outlineLevel="1">
      <c r="A421" s="35" t="s">
        <v>362</v>
      </c>
      <c r="B421" s="36">
        <v>2</v>
      </c>
      <c r="C421" s="49">
        <v>12390</v>
      </c>
      <c r="D421" s="41">
        <f t="shared" si="12"/>
        <v>24780</v>
      </c>
    </row>
    <row r="422" spans="1:5" hidden="1" outlineLevel="1">
      <c r="A422" s="33" t="s">
        <v>363</v>
      </c>
      <c r="B422" s="34">
        <v>3</v>
      </c>
      <c r="C422" s="49"/>
      <c r="D422" s="41">
        <f t="shared" si="12"/>
        <v>0</v>
      </c>
    </row>
    <row r="423" spans="1:5" hidden="1" outlineLevel="1">
      <c r="A423" s="35" t="s">
        <v>364</v>
      </c>
      <c r="B423" s="36">
        <v>3</v>
      </c>
      <c r="C423" s="49">
        <v>445.63</v>
      </c>
      <c r="D423" s="41">
        <f t="shared" si="12"/>
        <v>1336.8899999999999</v>
      </c>
    </row>
    <row r="424" spans="1:5" hidden="1" outlineLevel="1">
      <c r="A424" s="33" t="s">
        <v>365</v>
      </c>
      <c r="B424" s="34">
        <v>117</v>
      </c>
      <c r="C424" s="49"/>
      <c r="D424" s="41">
        <f t="shared" si="12"/>
        <v>0</v>
      </c>
    </row>
    <row r="425" spans="1:5" hidden="1" outlineLevel="1">
      <c r="A425" s="35" t="s">
        <v>366</v>
      </c>
      <c r="B425" s="36">
        <v>30</v>
      </c>
      <c r="C425" s="49">
        <v>40.130000000000003</v>
      </c>
      <c r="D425" s="41">
        <f t="shared" si="12"/>
        <v>1203.9000000000001</v>
      </c>
    </row>
    <row r="426" spans="1:5" hidden="1" outlineLevel="1">
      <c r="A426" s="35" t="s">
        <v>367</v>
      </c>
      <c r="B426" s="36">
        <v>87</v>
      </c>
      <c r="C426" s="49">
        <v>37.380000000000003</v>
      </c>
      <c r="D426" s="41">
        <f t="shared" si="12"/>
        <v>3252.0600000000004</v>
      </c>
    </row>
    <row r="427" spans="1:5" hidden="1" outlineLevel="1">
      <c r="A427" s="33" t="s">
        <v>368</v>
      </c>
      <c r="B427" s="34">
        <v>1</v>
      </c>
      <c r="C427" s="49"/>
      <c r="D427" s="41">
        <f t="shared" si="12"/>
        <v>0</v>
      </c>
    </row>
    <row r="428" spans="1:5" hidden="1" outlineLevel="1">
      <c r="A428" s="35" t="s">
        <v>369</v>
      </c>
      <c r="B428" s="36">
        <v>1</v>
      </c>
      <c r="C428" s="49">
        <v>8850</v>
      </c>
      <c r="D428" s="41">
        <f t="shared" si="12"/>
        <v>8850</v>
      </c>
    </row>
    <row r="429" spans="1:5" hidden="1" outlineLevel="1">
      <c r="A429" s="33" t="s">
        <v>370</v>
      </c>
      <c r="B429" s="34">
        <v>2</v>
      </c>
      <c r="C429" s="49">
        <v>126289.2</v>
      </c>
      <c r="D429" s="41">
        <f t="shared" si="12"/>
        <v>252578.4</v>
      </c>
    </row>
    <row r="430" spans="1:5" hidden="1" outlineLevel="1">
      <c r="A430" s="33" t="s">
        <v>371</v>
      </c>
      <c r="B430" s="34">
        <v>5</v>
      </c>
      <c r="C430" s="49"/>
      <c r="D430" s="41">
        <f t="shared" si="12"/>
        <v>0</v>
      </c>
    </row>
    <row r="431" spans="1:5" hidden="1" outlineLevel="1">
      <c r="A431" s="35" t="s">
        <v>372</v>
      </c>
      <c r="B431" s="36">
        <v>5</v>
      </c>
      <c r="C431" s="49"/>
      <c r="D431" s="41">
        <f t="shared" si="12"/>
        <v>0</v>
      </c>
      <c r="E431" s="42" t="s">
        <v>196</v>
      </c>
    </row>
    <row r="432" spans="1:5" hidden="1" outlineLevel="1">
      <c r="A432" s="33" t="s">
        <v>375</v>
      </c>
      <c r="B432" s="34">
        <v>56</v>
      </c>
      <c r="C432" s="49"/>
      <c r="D432" s="41">
        <f t="shared" si="12"/>
        <v>0</v>
      </c>
    </row>
    <row r="433" spans="1:5" hidden="1" outlineLevel="1">
      <c r="A433" s="35" t="s">
        <v>376</v>
      </c>
      <c r="B433" s="36">
        <v>5</v>
      </c>
      <c r="C433" s="49">
        <v>1876</v>
      </c>
      <c r="D433" s="41">
        <f t="shared" si="12"/>
        <v>9380</v>
      </c>
    </row>
    <row r="434" spans="1:5" hidden="1" outlineLevel="1">
      <c r="A434" s="35" t="s">
        <v>377</v>
      </c>
      <c r="B434" s="36">
        <v>13</v>
      </c>
      <c r="C434" s="49">
        <v>198.06</v>
      </c>
      <c r="D434" s="41">
        <f t="shared" si="12"/>
        <v>2574.7800000000002</v>
      </c>
    </row>
    <row r="435" spans="1:5" hidden="1" outlineLevel="1">
      <c r="A435" s="35" t="s">
        <v>378</v>
      </c>
      <c r="B435" s="36">
        <v>4</v>
      </c>
      <c r="C435" s="49">
        <v>175.41</v>
      </c>
      <c r="D435" s="41">
        <f t="shared" ref="D435:D491" si="13">B435*C435</f>
        <v>701.64</v>
      </c>
    </row>
    <row r="436" spans="1:5" hidden="1" outlineLevel="1">
      <c r="A436" s="35" t="s">
        <v>379</v>
      </c>
      <c r="B436" s="36">
        <v>16</v>
      </c>
      <c r="C436" s="49">
        <v>186.27</v>
      </c>
      <c r="D436" s="41">
        <f t="shared" si="13"/>
        <v>2980.32</v>
      </c>
    </row>
    <row r="437" spans="1:5" hidden="1" outlineLevel="1">
      <c r="A437" s="35" t="s">
        <v>380</v>
      </c>
      <c r="B437" s="36">
        <v>8</v>
      </c>
      <c r="C437" s="49">
        <v>1127.75</v>
      </c>
      <c r="D437" s="41">
        <f t="shared" si="13"/>
        <v>9022</v>
      </c>
    </row>
    <row r="438" spans="1:5" hidden="1" outlineLevel="1">
      <c r="A438" s="35" t="s">
        <v>381</v>
      </c>
      <c r="B438" s="36">
        <v>3</v>
      </c>
      <c r="C438" s="49">
        <v>285.93</v>
      </c>
      <c r="D438" s="41">
        <f t="shared" si="13"/>
        <v>857.79</v>
      </c>
    </row>
    <row r="439" spans="1:5" hidden="1" outlineLevel="1">
      <c r="A439" s="35" t="s">
        <v>382</v>
      </c>
      <c r="B439" s="36">
        <v>4</v>
      </c>
      <c r="C439" s="49">
        <v>241.28</v>
      </c>
      <c r="D439" s="41">
        <f t="shared" si="13"/>
        <v>965.12</v>
      </c>
    </row>
    <row r="440" spans="1:5" hidden="1" outlineLevel="1">
      <c r="A440" s="35" t="s">
        <v>383</v>
      </c>
      <c r="B440" s="36">
        <v>3</v>
      </c>
      <c r="C440" s="49">
        <v>230</v>
      </c>
      <c r="D440" s="41">
        <f t="shared" si="13"/>
        <v>690</v>
      </c>
    </row>
    <row r="441" spans="1:5" hidden="1" outlineLevel="1">
      <c r="A441" s="33" t="s">
        <v>384</v>
      </c>
      <c r="B441" s="34">
        <v>22</v>
      </c>
      <c r="C441" s="49"/>
      <c r="D441" s="41">
        <f t="shared" si="13"/>
        <v>0</v>
      </c>
    </row>
    <row r="442" spans="1:5" hidden="1" outlineLevel="1">
      <c r="A442" s="35" t="s">
        <v>385</v>
      </c>
      <c r="B442" s="36">
        <v>10</v>
      </c>
      <c r="C442" s="49"/>
      <c r="D442" s="41">
        <f t="shared" si="13"/>
        <v>0</v>
      </c>
      <c r="E442" s="42" t="s">
        <v>196</v>
      </c>
    </row>
    <row r="443" spans="1:5" hidden="1" outlineLevel="1">
      <c r="A443" s="35" t="s">
        <v>386</v>
      </c>
      <c r="B443" s="36">
        <v>1</v>
      </c>
      <c r="C443" s="49"/>
      <c r="D443" s="41">
        <f t="shared" si="13"/>
        <v>0</v>
      </c>
      <c r="E443" s="42" t="s">
        <v>196</v>
      </c>
    </row>
    <row r="444" spans="1:5" hidden="1" outlineLevel="1">
      <c r="A444" s="35" t="s">
        <v>387</v>
      </c>
      <c r="B444" s="36">
        <v>3</v>
      </c>
      <c r="C444" s="49">
        <v>237.5</v>
      </c>
      <c r="D444" s="41">
        <f t="shared" si="13"/>
        <v>712.5</v>
      </c>
    </row>
    <row r="445" spans="1:5" hidden="1" outlineLevel="1">
      <c r="A445" s="35" t="s">
        <v>388</v>
      </c>
      <c r="B445" s="36">
        <v>8</v>
      </c>
      <c r="C445" s="49"/>
      <c r="D445" s="41">
        <f t="shared" si="13"/>
        <v>0</v>
      </c>
      <c r="E445" s="42" t="s">
        <v>196</v>
      </c>
    </row>
    <row r="446" spans="1:5" hidden="1" outlineLevel="1">
      <c r="A446" s="33" t="s">
        <v>389</v>
      </c>
      <c r="B446" s="34">
        <v>2</v>
      </c>
      <c r="C446" s="49"/>
      <c r="D446" s="41">
        <f t="shared" si="13"/>
        <v>0</v>
      </c>
    </row>
    <row r="447" spans="1:5" hidden="1" outlineLevel="1">
      <c r="A447" s="35" t="s">
        <v>390</v>
      </c>
      <c r="B447" s="36">
        <v>2</v>
      </c>
      <c r="C447" s="49">
        <v>50</v>
      </c>
      <c r="D447" s="41">
        <f t="shared" si="13"/>
        <v>100</v>
      </c>
    </row>
    <row r="448" spans="1:5" hidden="1" outlineLevel="1">
      <c r="A448" s="33" t="s">
        <v>391</v>
      </c>
      <c r="B448" s="34">
        <v>1</v>
      </c>
      <c r="C448" s="49"/>
      <c r="D448" s="41">
        <f t="shared" si="13"/>
        <v>0</v>
      </c>
    </row>
    <row r="449" spans="1:4" hidden="1" outlineLevel="1">
      <c r="A449" s="35" t="s">
        <v>392</v>
      </c>
      <c r="B449" s="36">
        <v>1</v>
      </c>
      <c r="C449" s="49">
        <v>3298.69</v>
      </c>
      <c r="D449" s="41">
        <f t="shared" si="13"/>
        <v>3298.69</v>
      </c>
    </row>
    <row r="450" spans="1:4" hidden="1" outlineLevel="1">
      <c r="A450" s="33" t="s">
        <v>393</v>
      </c>
      <c r="B450" s="34">
        <v>20</v>
      </c>
      <c r="C450" s="49"/>
      <c r="D450" s="41">
        <f t="shared" si="13"/>
        <v>0</v>
      </c>
    </row>
    <row r="451" spans="1:4" hidden="1" outlineLevel="1">
      <c r="A451" s="35" t="s">
        <v>394</v>
      </c>
      <c r="B451" s="36">
        <v>20</v>
      </c>
      <c r="C451" s="49">
        <v>31.79</v>
      </c>
      <c r="D451" s="41">
        <f t="shared" si="13"/>
        <v>635.79999999999995</v>
      </c>
    </row>
    <row r="452" spans="1:4" hidden="1" outlineLevel="1">
      <c r="A452" s="33" t="s">
        <v>395</v>
      </c>
      <c r="B452" s="34">
        <v>18</v>
      </c>
      <c r="C452" s="49"/>
      <c r="D452" s="41">
        <f t="shared" si="13"/>
        <v>0</v>
      </c>
    </row>
    <row r="453" spans="1:4" hidden="1" outlineLevel="1">
      <c r="A453" s="35" t="s">
        <v>396</v>
      </c>
      <c r="B453" s="36">
        <v>7</v>
      </c>
      <c r="C453" s="59">
        <v>5692.33</v>
      </c>
      <c r="D453" s="41">
        <f t="shared" si="13"/>
        <v>39846.31</v>
      </c>
    </row>
    <row r="454" spans="1:4" hidden="1" outlineLevel="1">
      <c r="A454" s="35" t="s">
        <v>397</v>
      </c>
      <c r="B454" s="36">
        <v>10</v>
      </c>
      <c r="C454" s="59">
        <v>5091.32</v>
      </c>
      <c r="D454" s="41">
        <f t="shared" si="13"/>
        <v>50913.2</v>
      </c>
    </row>
    <row r="455" spans="1:4" hidden="1" outlineLevel="1">
      <c r="A455" s="35" t="s">
        <v>398</v>
      </c>
      <c r="B455" s="36">
        <v>1</v>
      </c>
      <c r="C455" s="59">
        <v>12386.35</v>
      </c>
      <c r="D455" s="41">
        <f t="shared" si="13"/>
        <v>12386.35</v>
      </c>
    </row>
    <row r="456" spans="1:4" hidden="1" outlineLevel="1">
      <c r="A456" s="33" t="s">
        <v>399</v>
      </c>
      <c r="B456" s="34">
        <v>1</v>
      </c>
      <c r="C456" s="49"/>
      <c r="D456" s="41">
        <f t="shared" si="13"/>
        <v>0</v>
      </c>
    </row>
    <row r="457" spans="1:4" hidden="1" outlineLevel="1">
      <c r="A457" s="56">
        <v>5861553</v>
      </c>
      <c r="B457" s="36">
        <v>1</v>
      </c>
      <c r="C457" s="59">
        <v>361922.1</v>
      </c>
      <c r="D457" s="41">
        <f t="shared" si="13"/>
        <v>361922.1</v>
      </c>
    </row>
    <row r="458" spans="1:4" hidden="1" outlineLevel="1">
      <c r="A458" s="33" t="s">
        <v>400</v>
      </c>
      <c r="B458" s="34">
        <v>300</v>
      </c>
      <c r="C458" s="49"/>
      <c r="D458" s="41">
        <f t="shared" si="13"/>
        <v>0</v>
      </c>
    </row>
    <row r="459" spans="1:4" hidden="1" outlineLevel="1">
      <c r="A459" s="35"/>
      <c r="B459" s="36">
        <v>300</v>
      </c>
      <c r="C459" s="59">
        <v>3.22</v>
      </c>
      <c r="D459" s="41">
        <f t="shared" si="13"/>
        <v>966.00000000000011</v>
      </c>
    </row>
    <row r="460" spans="1:4" hidden="1" outlineLevel="1">
      <c r="A460" s="33" t="s">
        <v>401</v>
      </c>
      <c r="B460" s="34">
        <v>14</v>
      </c>
      <c r="C460" s="49"/>
      <c r="D460" s="41">
        <f t="shared" si="13"/>
        <v>0</v>
      </c>
    </row>
    <row r="461" spans="1:4" hidden="1" outlineLevel="1">
      <c r="A461" s="35" t="s">
        <v>402</v>
      </c>
      <c r="B461" s="36">
        <v>14</v>
      </c>
      <c r="C461" s="59">
        <v>63</v>
      </c>
      <c r="D461" s="41">
        <f t="shared" si="13"/>
        <v>882</v>
      </c>
    </row>
    <row r="462" spans="1:4" hidden="1" outlineLevel="1">
      <c r="A462" s="33" t="s">
        <v>403</v>
      </c>
      <c r="B462" s="34">
        <v>27</v>
      </c>
      <c r="C462" s="49"/>
      <c r="D462" s="41">
        <f t="shared" si="13"/>
        <v>0</v>
      </c>
    </row>
    <row r="463" spans="1:4" hidden="1" outlineLevel="1">
      <c r="A463" s="35" t="s">
        <v>404</v>
      </c>
      <c r="B463" s="36">
        <v>1</v>
      </c>
      <c r="C463" s="59">
        <v>6940.88</v>
      </c>
      <c r="D463" s="41">
        <f t="shared" si="13"/>
        <v>6940.88</v>
      </c>
    </row>
    <row r="464" spans="1:4" hidden="1" outlineLevel="1">
      <c r="A464" s="35" t="s">
        <v>405</v>
      </c>
      <c r="B464" s="36">
        <v>2</v>
      </c>
      <c r="C464" s="59">
        <v>7519.28</v>
      </c>
      <c r="D464" s="41">
        <f t="shared" si="13"/>
        <v>15038.56</v>
      </c>
    </row>
    <row r="465" spans="1:5" hidden="1" outlineLevel="1">
      <c r="A465" s="35" t="s">
        <v>406</v>
      </c>
      <c r="B465" s="36">
        <v>2</v>
      </c>
      <c r="C465" s="59">
        <v>9254.49</v>
      </c>
      <c r="D465" s="41">
        <f t="shared" si="13"/>
        <v>18508.98</v>
      </c>
    </row>
    <row r="466" spans="1:5" hidden="1" outlineLevel="1">
      <c r="A466" s="35" t="s">
        <v>407</v>
      </c>
      <c r="B466" s="36">
        <v>1</v>
      </c>
      <c r="C466" s="59">
        <v>10796.92</v>
      </c>
      <c r="D466" s="41">
        <f t="shared" si="13"/>
        <v>10796.92</v>
      </c>
    </row>
    <row r="467" spans="1:5" hidden="1" outlineLevel="1">
      <c r="A467" s="35" t="s">
        <v>408</v>
      </c>
      <c r="B467" s="36">
        <v>1</v>
      </c>
      <c r="C467" s="59">
        <v>10796.91</v>
      </c>
      <c r="D467" s="41">
        <f t="shared" si="13"/>
        <v>10796.91</v>
      </c>
    </row>
    <row r="468" spans="1:5" hidden="1" outlineLevel="1">
      <c r="A468" s="35" t="s">
        <v>409</v>
      </c>
      <c r="B468" s="36">
        <v>3</v>
      </c>
      <c r="C468" s="59">
        <v>19521.169999999998</v>
      </c>
      <c r="D468" s="41">
        <f t="shared" si="13"/>
        <v>58563.509999999995</v>
      </c>
    </row>
    <row r="469" spans="1:5" hidden="1" outlineLevel="1">
      <c r="A469" s="35" t="s">
        <v>410</v>
      </c>
      <c r="B469" s="36">
        <v>5</v>
      </c>
      <c r="C469" s="59">
        <v>17129.400000000001</v>
      </c>
      <c r="D469" s="41">
        <f t="shared" si="13"/>
        <v>85647</v>
      </c>
    </row>
    <row r="470" spans="1:5" hidden="1" outlineLevel="1">
      <c r="A470" s="35" t="s">
        <v>411</v>
      </c>
      <c r="B470" s="36">
        <v>2</v>
      </c>
      <c r="C470" s="59"/>
      <c r="D470" s="41">
        <f t="shared" si="13"/>
        <v>0</v>
      </c>
      <c r="E470" s="42" t="s">
        <v>196</v>
      </c>
    </row>
    <row r="471" spans="1:5" hidden="1" outlineLevel="1">
      <c r="A471" s="35" t="s">
        <v>412</v>
      </c>
      <c r="B471" s="36">
        <v>9</v>
      </c>
      <c r="C471" s="59">
        <v>2254</v>
      </c>
      <c r="D471" s="41">
        <f t="shared" si="13"/>
        <v>20286</v>
      </c>
    </row>
    <row r="472" spans="1:5" hidden="1" outlineLevel="1">
      <c r="A472" s="35" t="s">
        <v>413</v>
      </c>
      <c r="B472" s="36">
        <v>1</v>
      </c>
      <c r="C472" s="59">
        <v>2951.45</v>
      </c>
      <c r="D472" s="41">
        <f t="shared" si="13"/>
        <v>2951.45</v>
      </c>
    </row>
    <row r="473" spans="1:5" hidden="1" outlineLevel="1">
      <c r="A473" s="33" t="s">
        <v>182</v>
      </c>
      <c r="B473" s="34">
        <v>0.2</v>
      </c>
      <c r="C473" s="49"/>
      <c r="D473" s="41">
        <f t="shared" si="13"/>
        <v>0</v>
      </c>
    </row>
    <row r="474" spans="1:5" hidden="1" outlineLevel="1">
      <c r="A474" s="35" t="s">
        <v>414</v>
      </c>
      <c r="B474" s="36">
        <v>0.2</v>
      </c>
      <c r="C474" s="49"/>
      <c r="D474" s="41">
        <v>500</v>
      </c>
    </row>
    <row r="475" spans="1:5" hidden="1" outlineLevel="1">
      <c r="A475" s="33" t="s">
        <v>415</v>
      </c>
      <c r="B475" s="34">
        <v>2</v>
      </c>
      <c r="C475" s="49"/>
      <c r="D475" s="41">
        <f t="shared" si="13"/>
        <v>0</v>
      </c>
    </row>
    <row r="476" spans="1:5" hidden="1" outlineLevel="1">
      <c r="A476" s="35" t="s">
        <v>416</v>
      </c>
      <c r="B476" s="36">
        <v>2</v>
      </c>
      <c r="C476" s="59">
        <v>401.2</v>
      </c>
      <c r="D476" s="41">
        <f t="shared" si="13"/>
        <v>802.4</v>
      </c>
    </row>
    <row r="477" spans="1:5" hidden="1" outlineLevel="1">
      <c r="A477" s="33" t="s">
        <v>417</v>
      </c>
      <c r="B477" s="34">
        <v>131</v>
      </c>
      <c r="C477" s="49"/>
      <c r="D477" s="41">
        <f t="shared" si="13"/>
        <v>0</v>
      </c>
    </row>
    <row r="478" spans="1:5" hidden="1" outlineLevel="1">
      <c r="A478" s="35" t="s">
        <v>418</v>
      </c>
      <c r="B478" s="36">
        <v>5</v>
      </c>
      <c r="C478" s="49"/>
      <c r="D478" s="41">
        <f t="shared" si="13"/>
        <v>0</v>
      </c>
      <c r="E478" s="42" t="s">
        <v>196</v>
      </c>
    </row>
    <row r="479" spans="1:5" hidden="1" outlineLevel="1">
      <c r="A479" s="35" t="s">
        <v>419</v>
      </c>
      <c r="B479" s="36">
        <v>3</v>
      </c>
      <c r="C479" s="49"/>
      <c r="D479" s="41">
        <f t="shared" si="13"/>
        <v>0</v>
      </c>
      <c r="E479" s="42" t="s">
        <v>196</v>
      </c>
    </row>
    <row r="480" spans="1:5" hidden="1" outlineLevel="1">
      <c r="A480" s="35" t="s">
        <v>420</v>
      </c>
      <c r="B480" s="36">
        <v>2</v>
      </c>
      <c r="C480" s="49"/>
      <c r="D480" s="41">
        <f t="shared" si="13"/>
        <v>0</v>
      </c>
      <c r="E480" s="42" t="s">
        <v>196</v>
      </c>
    </row>
    <row r="481" spans="1:5" hidden="1" outlineLevel="1">
      <c r="A481" s="35" t="s">
        <v>421</v>
      </c>
      <c r="B481" s="36">
        <v>1</v>
      </c>
      <c r="C481" s="49"/>
      <c r="D481" s="41">
        <f t="shared" si="13"/>
        <v>0</v>
      </c>
      <c r="E481" s="42" t="s">
        <v>196</v>
      </c>
    </row>
    <row r="482" spans="1:5" hidden="1" outlineLevel="1">
      <c r="A482" s="35" t="s">
        <v>422</v>
      </c>
      <c r="B482" s="36">
        <v>1</v>
      </c>
      <c r="C482" s="49"/>
      <c r="D482" s="41">
        <f t="shared" si="13"/>
        <v>0</v>
      </c>
      <c r="E482" s="42" t="s">
        <v>196</v>
      </c>
    </row>
    <row r="483" spans="1:5" hidden="1" outlineLevel="1">
      <c r="A483" s="35" t="s">
        <v>423</v>
      </c>
      <c r="B483" s="36">
        <v>5</v>
      </c>
      <c r="C483" s="49"/>
      <c r="D483" s="41">
        <f t="shared" si="13"/>
        <v>0</v>
      </c>
      <c r="E483" s="42" t="s">
        <v>196</v>
      </c>
    </row>
    <row r="484" spans="1:5" hidden="1" outlineLevel="1">
      <c r="A484" s="35" t="s">
        <v>424</v>
      </c>
      <c r="B484" s="36">
        <v>3</v>
      </c>
      <c r="C484" s="49"/>
      <c r="D484" s="41">
        <f t="shared" si="13"/>
        <v>0</v>
      </c>
      <c r="E484" s="42" t="s">
        <v>196</v>
      </c>
    </row>
    <row r="485" spans="1:5" hidden="1" outlineLevel="1">
      <c r="A485" s="35" t="s">
        <v>425</v>
      </c>
      <c r="B485" s="36">
        <v>3</v>
      </c>
      <c r="C485" s="49"/>
      <c r="D485" s="41">
        <f t="shared" si="13"/>
        <v>0</v>
      </c>
      <c r="E485" s="42" t="s">
        <v>196</v>
      </c>
    </row>
    <row r="486" spans="1:5" hidden="1" outlineLevel="1">
      <c r="A486" s="35" t="s">
        <v>426</v>
      </c>
      <c r="B486" s="36">
        <v>1</v>
      </c>
      <c r="C486" s="49"/>
      <c r="D486" s="41">
        <f t="shared" si="13"/>
        <v>0</v>
      </c>
      <c r="E486" s="42" t="s">
        <v>196</v>
      </c>
    </row>
    <row r="487" spans="1:5" hidden="1" outlineLevel="1">
      <c r="A487" s="35" t="s">
        <v>427</v>
      </c>
      <c r="B487" s="36">
        <v>1</v>
      </c>
      <c r="C487" s="49"/>
      <c r="D487" s="41">
        <f t="shared" si="13"/>
        <v>0</v>
      </c>
      <c r="E487" s="42" t="s">
        <v>196</v>
      </c>
    </row>
    <row r="488" spans="1:5" hidden="1" outlineLevel="1">
      <c r="A488" s="35" t="s">
        <v>373</v>
      </c>
      <c r="B488" s="36">
        <v>8</v>
      </c>
      <c r="C488" s="49"/>
      <c r="D488" s="41">
        <f t="shared" si="13"/>
        <v>0</v>
      </c>
      <c r="E488" s="42" t="s">
        <v>196</v>
      </c>
    </row>
    <row r="489" spans="1:5" hidden="1" outlineLevel="1">
      <c r="A489" s="35" t="s">
        <v>374</v>
      </c>
      <c r="B489" s="36">
        <v>2</v>
      </c>
      <c r="C489" s="49"/>
      <c r="D489" s="41">
        <f t="shared" si="13"/>
        <v>0</v>
      </c>
      <c r="E489" s="42" t="s">
        <v>196</v>
      </c>
    </row>
    <row r="490" spans="1:5" hidden="1" outlineLevel="1">
      <c r="A490" s="35" t="s">
        <v>428</v>
      </c>
      <c r="B490" s="36">
        <v>5</v>
      </c>
      <c r="C490" s="49"/>
      <c r="D490" s="41">
        <f t="shared" si="13"/>
        <v>0</v>
      </c>
      <c r="E490" s="42" t="s">
        <v>196</v>
      </c>
    </row>
    <row r="491" spans="1:5" hidden="1" outlineLevel="1">
      <c r="A491" s="35" t="s">
        <v>429</v>
      </c>
      <c r="B491" s="36">
        <v>1</v>
      </c>
      <c r="C491" s="49"/>
      <c r="D491" s="41">
        <f t="shared" si="13"/>
        <v>0</v>
      </c>
      <c r="E491" s="42" t="s">
        <v>196</v>
      </c>
    </row>
    <row r="492" spans="1:5" hidden="1" outlineLevel="1">
      <c r="A492" s="35" t="s">
        <v>430</v>
      </c>
      <c r="B492" s="36">
        <v>1</v>
      </c>
      <c r="C492" s="49"/>
      <c r="D492" s="41">
        <f t="shared" ref="D492:D543" si="14">B492*C492</f>
        <v>0</v>
      </c>
      <c r="E492" s="42" t="s">
        <v>196</v>
      </c>
    </row>
    <row r="493" spans="1:5" hidden="1" outlineLevel="1">
      <c r="A493" s="35" t="s">
        <v>431</v>
      </c>
      <c r="B493" s="36">
        <v>24</v>
      </c>
      <c r="C493" s="49"/>
      <c r="D493" s="41">
        <f t="shared" si="14"/>
        <v>0</v>
      </c>
      <c r="E493" s="42" t="s">
        <v>196</v>
      </c>
    </row>
    <row r="494" spans="1:5" hidden="1" outlineLevel="1">
      <c r="A494" s="35" t="s">
        <v>330</v>
      </c>
      <c r="B494" s="36">
        <v>33</v>
      </c>
      <c r="C494" s="49"/>
      <c r="D494" s="41">
        <f t="shared" si="14"/>
        <v>0</v>
      </c>
      <c r="E494" s="42" t="s">
        <v>196</v>
      </c>
    </row>
    <row r="495" spans="1:5" hidden="1" outlineLevel="1">
      <c r="A495" s="35" t="s">
        <v>432</v>
      </c>
      <c r="B495" s="36">
        <v>28</v>
      </c>
      <c r="C495" s="49"/>
      <c r="D495" s="41">
        <f t="shared" si="14"/>
        <v>0</v>
      </c>
      <c r="E495" s="42" t="s">
        <v>196</v>
      </c>
    </row>
    <row r="496" spans="1:5" hidden="1" outlineLevel="1">
      <c r="A496" s="35" t="s">
        <v>433</v>
      </c>
      <c r="B496" s="36">
        <v>4</v>
      </c>
      <c r="C496" s="49"/>
      <c r="D496" s="41">
        <f t="shared" si="14"/>
        <v>0</v>
      </c>
      <c r="E496" s="42" t="s">
        <v>196</v>
      </c>
    </row>
    <row r="497" spans="1:5" hidden="1" outlineLevel="1">
      <c r="A497" s="33" t="s">
        <v>434</v>
      </c>
      <c r="B497" s="34">
        <v>2</v>
      </c>
      <c r="C497" s="49"/>
      <c r="D497" s="41">
        <f t="shared" si="14"/>
        <v>0</v>
      </c>
    </row>
    <row r="498" spans="1:5" hidden="1" outlineLevel="1">
      <c r="A498" s="35" t="s">
        <v>435</v>
      </c>
      <c r="B498" s="36">
        <v>2</v>
      </c>
      <c r="C498" s="59">
        <v>1340.5</v>
      </c>
      <c r="D498" s="41">
        <f t="shared" si="14"/>
        <v>2681</v>
      </c>
    </row>
    <row r="499" spans="1:5" hidden="1" outlineLevel="1">
      <c r="A499" s="33" t="s">
        <v>436</v>
      </c>
      <c r="B499" s="34">
        <v>1</v>
      </c>
      <c r="C499" s="49"/>
      <c r="D499" s="41">
        <f t="shared" si="14"/>
        <v>0</v>
      </c>
    </row>
    <row r="500" spans="1:5" hidden="1" outlineLevel="1">
      <c r="A500" s="35" t="s">
        <v>437</v>
      </c>
      <c r="B500" s="36">
        <v>1</v>
      </c>
      <c r="C500" s="59">
        <v>41.63</v>
      </c>
      <c r="D500" s="41">
        <f t="shared" si="14"/>
        <v>41.63</v>
      </c>
    </row>
    <row r="501" spans="1:5" hidden="1" outlineLevel="1">
      <c r="A501" s="33" t="s">
        <v>438</v>
      </c>
      <c r="B501" s="34">
        <v>8</v>
      </c>
      <c r="C501" s="49"/>
      <c r="D501" s="41">
        <f t="shared" si="14"/>
        <v>0</v>
      </c>
    </row>
    <row r="502" spans="1:5" hidden="1" outlineLevel="1">
      <c r="A502" s="35" t="s">
        <v>439</v>
      </c>
      <c r="B502" s="36">
        <v>3</v>
      </c>
      <c r="C502" s="59">
        <v>1513.6</v>
      </c>
      <c r="D502" s="41">
        <f t="shared" si="14"/>
        <v>4540.7999999999993</v>
      </c>
    </row>
    <row r="503" spans="1:5" hidden="1" outlineLevel="1">
      <c r="A503" s="35" t="s">
        <v>440</v>
      </c>
      <c r="B503" s="36">
        <v>3</v>
      </c>
      <c r="C503" s="59">
        <v>1565.5</v>
      </c>
      <c r="D503" s="41">
        <f t="shared" si="14"/>
        <v>4696.5</v>
      </c>
    </row>
    <row r="504" spans="1:5" hidden="1" outlineLevel="1">
      <c r="A504" s="35" t="s">
        <v>441</v>
      </c>
      <c r="B504" s="36">
        <v>2</v>
      </c>
      <c r="C504" s="59">
        <v>3885</v>
      </c>
      <c r="D504" s="41">
        <f t="shared" si="14"/>
        <v>7770</v>
      </c>
    </row>
    <row r="505" spans="1:5" hidden="1" outlineLevel="1">
      <c r="A505" s="33" t="s">
        <v>442</v>
      </c>
      <c r="B505" s="34">
        <v>36</v>
      </c>
      <c r="C505" s="49"/>
      <c r="D505" s="41">
        <f t="shared" si="14"/>
        <v>0</v>
      </c>
    </row>
    <row r="506" spans="1:5" hidden="1" outlineLevel="1">
      <c r="A506" s="35" t="s">
        <v>443</v>
      </c>
      <c r="B506" s="36">
        <v>36</v>
      </c>
      <c r="C506" s="60">
        <v>103.9</v>
      </c>
      <c r="D506" s="41">
        <f t="shared" si="14"/>
        <v>3740.4</v>
      </c>
    </row>
    <row r="507" spans="1:5" hidden="1" outlineLevel="1">
      <c r="A507" s="33" t="s">
        <v>444</v>
      </c>
      <c r="B507" s="34">
        <v>6</v>
      </c>
      <c r="C507" s="49"/>
      <c r="D507" s="41">
        <f t="shared" si="14"/>
        <v>0</v>
      </c>
    </row>
    <row r="508" spans="1:5" hidden="1" outlineLevel="1">
      <c r="A508" s="35" t="s">
        <v>445</v>
      </c>
      <c r="B508" s="36">
        <v>6</v>
      </c>
      <c r="C508" s="59">
        <v>1709.91</v>
      </c>
      <c r="D508" s="41">
        <f t="shared" si="14"/>
        <v>10259.460000000001</v>
      </c>
    </row>
    <row r="509" spans="1:5" hidden="1" outlineLevel="1">
      <c r="A509" s="33" t="s">
        <v>446</v>
      </c>
      <c r="B509" s="34">
        <v>22</v>
      </c>
      <c r="C509" s="49"/>
      <c r="D509" s="41">
        <f t="shared" si="14"/>
        <v>0</v>
      </c>
    </row>
    <row r="510" spans="1:5" hidden="1" outlineLevel="1">
      <c r="A510" s="35" t="s">
        <v>447</v>
      </c>
      <c r="B510" s="36">
        <v>2</v>
      </c>
      <c r="C510" s="59">
        <v>36</v>
      </c>
      <c r="D510" s="41">
        <f t="shared" si="14"/>
        <v>72</v>
      </c>
    </row>
    <row r="511" spans="1:5" hidden="1" outlineLevel="1">
      <c r="A511" s="35" t="s">
        <v>448</v>
      </c>
      <c r="B511" s="36">
        <v>2</v>
      </c>
      <c r="C511" s="59"/>
      <c r="D511" s="41">
        <f t="shared" si="14"/>
        <v>0</v>
      </c>
      <c r="E511" s="42" t="s">
        <v>196</v>
      </c>
    </row>
    <row r="512" spans="1:5" hidden="1" outlineLevel="1">
      <c r="A512" s="35" t="s">
        <v>449</v>
      </c>
      <c r="B512" s="36">
        <v>3</v>
      </c>
      <c r="C512" s="59"/>
      <c r="D512" s="41">
        <f t="shared" si="14"/>
        <v>0</v>
      </c>
      <c r="E512" s="42" t="s">
        <v>196</v>
      </c>
    </row>
    <row r="513" spans="1:5" hidden="1" outlineLevel="1">
      <c r="A513" s="35" t="s">
        <v>450</v>
      </c>
      <c r="B513" s="36">
        <v>5</v>
      </c>
      <c r="C513" s="59"/>
      <c r="D513" s="41">
        <f t="shared" si="14"/>
        <v>0</v>
      </c>
      <c r="E513" s="42" t="s">
        <v>196</v>
      </c>
    </row>
    <row r="514" spans="1:5" hidden="1" outlineLevel="1">
      <c r="A514" s="35" t="s">
        <v>451</v>
      </c>
      <c r="B514" s="36">
        <v>4</v>
      </c>
      <c r="C514" s="59"/>
      <c r="D514" s="41">
        <f t="shared" si="14"/>
        <v>0</v>
      </c>
      <c r="E514" s="42" t="s">
        <v>196</v>
      </c>
    </row>
    <row r="515" spans="1:5" hidden="1" outlineLevel="1">
      <c r="A515" s="35" t="s">
        <v>452</v>
      </c>
      <c r="B515" s="36">
        <v>4</v>
      </c>
      <c r="C515" s="59">
        <v>1212.8900000000001</v>
      </c>
      <c r="D515" s="41">
        <f t="shared" si="14"/>
        <v>4851.5600000000004</v>
      </c>
    </row>
    <row r="516" spans="1:5" hidden="1" outlineLevel="1">
      <c r="A516" s="35" t="s">
        <v>453</v>
      </c>
      <c r="B516" s="36">
        <v>2</v>
      </c>
      <c r="C516" s="59">
        <v>18870.8</v>
      </c>
      <c r="D516" s="41">
        <f t="shared" si="14"/>
        <v>37741.599999999999</v>
      </c>
    </row>
    <row r="517" spans="1:5" hidden="1" outlineLevel="1">
      <c r="A517" s="33" t="s">
        <v>454</v>
      </c>
      <c r="B517" s="34">
        <v>3</v>
      </c>
      <c r="C517" s="49"/>
      <c r="D517" s="41">
        <f t="shared" si="14"/>
        <v>0</v>
      </c>
    </row>
    <row r="518" spans="1:5" hidden="1" outlineLevel="1">
      <c r="A518" s="35" t="s">
        <v>455</v>
      </c>
      <c r="B518" s="36">
        <v>2</v>
      </c>
      <c r="C518" s="49"/>
      <c r="D518" s="41">
        <f t="shared" si="14"/>
        <v>0</v>
      </c>
      <c r="E518" s="42" t="s">
        <v>196</v>
      </c>
    </row>
    <row r="519" spans="1:5" hidden="1" outlineLevel="1">
      <c r="A519" s="35" t="s">
        <v>456</v>
      </c>
      <c r="B519" s="36">
        <v>1</v>
      </c>
      <c r="C519" s="59">
        <v>1460</v>
      </c>
      <c r="D519" s="41">
        <f t="shared" si="14"/>
        <v>1460</v>
      </c>
    </row>
    <row r="520" spans="1:5" hidden="1" outlineLevel="1">
      <c r="A520" s="33" t="s">
        <v>457</v>
      </c>
      <c r="B520" s="37">
        <v>2226.5</v>
      </c>
      <c r="C520" s="49"/>
      <c r="D520" s="41">
        <f t="shared" si="14"/>
        <v>0</v>
      </c>
    </row>
    <row r="521" spans="1:5" hidden="1" outlineLevel="1">
      <c r="A521" s="35" t="s">
        <v>458</v>
      </c>
      <c r="B521" s="36">
        <v>100</v>
      </c>
      <c r="C521" s="59">
        <v>363.94</v>
      </c>
      <c r="D521" s="41">
        <f t="shared" si="14"/>
        <v>36394</v>
      </c>
    </row>
    <row r="522" spans="1:5" hidden="1" outlineLevel="1">
      <c r="A522" s="35" t="s">
        <v>459</v>
      </c>
      <c r="B522" s="36">
        <v>410</v>
      </c>
      <c r="C522" s="59">
        <v>105.85</v>
      </c>
      <c r="D522" s="41">
        <f t="shared" si="14"/>
        <v>43398.5</v>
      </c>
    </row>
    <row r="523" spans="1:5" hidden="1" outlineLevel="1">
      <c r="A523" s="35" t="s">
        <v>460</v>
      </c>
      <c r="B523" s="36">
        <v>510</v>
      </c>
      <c r="C523" s="59">
        <v>105.85</v>
      </c>
      <c r="D523" s="41">
        <f t="shared" si="14"/>
        <v>53983.5</v>
      </c>
    </row>
    <row r="524" spans="1:5" hidden="1" outlineLevel="1">
      <c r="A524" s="35" t="s">
        <v>461</v>
      </c>
      <c r="B524" s="36">
        <v>80</v>
      </c>
      <c r="C524" s="59">
        <v>255.19</v>
      </c>
      <c r="D524" s="41">
        <f t="shared" si="14"/>
        <v>20415.2</v>
      </c>
    </row>
    <row r="525" spans="1:5" hidden="1" outlineLevel="1">
      <c r="A525" s="35" t="s">
        <v>462</v>
      </c>
      <c r="B525" s="36">
        <v>40</v>
      </c>
      <c r="C525" s="59">
        <v>275.42</v>
      </c>
      <c r="D525" s="41">
        <f t="shared" si="14"/>
        <v>11016.800000000001</v>
      </c>
    </row>
    <row r="526" spans="1:5" hidden="1" outlineLevel="1">
      <c r="A526" s="35" t="s">
        <v>463</v>
      </c>
      <c r="B526" s="36">
        <v>100</v>
      </c>
      <c r="C526" s="59">
        <v>255.19</v>
      </c>
      <c r="D526" s="41">
        <f t="shared" si="14"/>
        <v>25519</v>
      </c>
    </row>
    <row r="527" spans="1:5" hidden="1" outlineLevel="1">
      <c r="A527" s="35" t="s">
        <v>464</v>
      </c>
      <c r="B527" s="36">
        <v>216.5</v>
      </c>
      <c r="C527" s="59">
        <v>126.38</v>
      </c>
      <c r="D527" s="41">
        <f t="shared" si="14"/>
        <v>27361.27</v>
      </c>
    </row>
    <row r="528" spans="1:5" hidden="1" outlineLevel="1">
      <c r="A528" s="35" t="s">
        <v>465</v>
      </c>
      <c r="B528" s="36">
        <v>305</v>
      </c>
      <c r="C528" s="59">
        <v>110.48</v>
      </c>
      <c r="D528" s="41">
        <f t="shared" si="14"/>
        <v>33696.400000000001</v>
      </c>
    </row>
    <row r="529" spans="1:5" hidden="1" outlineLevel="1">
      <c r="A529" s="35" t="s">
        <v>466</v>
      </c>
      <c r="B529" s="36">
        <v>305</v>
      </c>
      <c r="C529" s="59">
        <v>207.67</v>
      </c>
      <c r="D529" s="41">
        <f t="shared" si="14"/>
        <v>63339.35</v>
      </c>
    </row>
    <row r="530" spans="1:5" hidden="1" outlineLevel="1">
      <c r="A530" s="33" t="s">
        <v>467</v>
      </c>
      <c r="B530" s="34">
        <v>1</v>
      </c>
      <c r="C530" s="49"/>
      <c r="D530" s="41">
        <f t="shared" si="14"/>
        <v>0</v>
      </c>
    </row>
    <row r="531" spans="1:5" hidden="1" outlineLevel="1">
      <c r="A531" s="35" t="s">
        <v>468</v>
      </c>
      <c r="B531" s="36">
        <v>1</v>
      </c>
      <c r="C531" s="59">
        <v>25004.58</v>
      </c>
      <c r="D531" s="41">
        <f t="shared" si="14"/>
        <v>25004.58</v>
      </c>
    </row>
    <row r="532" spans="1:5" hidden="1" outlineLevel="1">
      <c r="A532" s="33" t="s">
        <v>469</v>
      </c>
      <c r="B532" s="34">
        <v>3</v>
      </c>
      <c r="C532" s="49"/>
      <c r="D532" s="41">
        <f t="shared" si="14"/>
        <v>0</v>
      </c>
    </row>
    <row r="533" spans="1:5" hidden="1" outlineLevel="1">
      <c r="A533" s="35" t="s">
        <v>470</v>
      </c>
      <c r="B533" s="36">
        <v>3</v>
      </c>
      <c r="C533" s="59">
        <v>6931.65</v>
      </c>
      <c r="D533" s="41">
        <f t="shared" si="14"/>
        <v>20794.949999999997</v>
      </c>
    </row>
    <row r="534" spans="1:5" hidden="1" outlineLevel="1">
      <c r="A534" s="33" t="s">
        <v>471</v>
      </c>
      <c r="B534" s="34">
        <v>8</v>
      </c>
      <c r="C534" s="49"/>
      <c r="D534" s="41">
        <f t="shared" si="14"/>
        <v>0</v>
      </c>
    </row>
    <row r="535" spans="1:5" hidden="1" outlineLevel="1">
      <c r="A535" s="35" t="s">
        <v>472</v>
      </c>
      <c r="B535" s="36">
        <v>2</v>
      </c>
      <c r="C535" s="59">
        <v>20134</v>
      </c>
      <c r="D535" s="41">
        <f t="shared" si="14"/>
        <v>40268</v>
      </c>
    </row>
    <row r="536" spans="1:5" hidden="1" outlineLevel="1">
      <c r="A536" s="35" t="s">
        <v>473</v>
      </c>
      <c r="B536" s="36">
        <v>1</v>
      </c>
      <c r="C536" s="59">
        <v>22379</v>
      </c>
      <c r="D536" s="41">
        <f t="shared" si="14"/>
        <v>22379</v>
      </c>
    </row>
    <row r="537" spans="1:5" hidden="1" outlineLevel="1">
      <c r="A537" s="35" t="s">
        <v>474</v>
      </c>
      <c r="B537" s="36">
        <v>1</v>
      </c>
      <c r="C537" s="59">
        <v>40696</v>
      </c>
      <c r="D537" s="41">
        <f t="shared" si="14"/>
        <v>40696</v>
      </c>
    </row>
    <row r="538" spans="1:5" hidden="1" outlineLevel="1">
      <c r="A538" s="35" t="s">
        <v>475</v>
      </c>
      <c r="B538" s="36">
        <v>2</v>
      </c>
      <c r="C538" s="59">
        <v>12164.74</v>
      </c>
      <c r="D538" s="41">
        <f t="shared" si="14"/>
        <v>24329.48</v>
      </c>
    </row>
    <row r="539" spans="1:5" hidden="1" outlineLevel="1">
      <c r="A539" s="35" t="s">
        <v>476</v>
      </c>
      <c r="B539" s="36">
        <v>1</v>
      </c>
      <c r="C539" s="59">
        <v>17065.02</v>
      </c>
      <c r="D539" s="41">
        <f t="shared" si="14"/>
        <v>17065.02</v>
      </c>
    </row>
    <row r="540" spans="1:5" hidden="1" outlineLevel="1">
      <c r="A540" s="35" t="s">
        <v>477</v>
      </c>
      <c r="B540" s="36">
        <v>1</v>
      </c>
      <c r="C540" s="59">
        <v>33256</v>
      </c>
      <c r="D540" s="41">
        <f t="shared" si="14"/>
        <v>33256</v>
      </c>
    </row>
    <row r="541" spans="1:5" hidden="1" outlineLevel="1">
      <c r="A541" s="33" t="s">
        <v>478</v>
      </c>
      <c r="B541" s="37">
        <v>2000</v>
      </c>
      <c r="C541" s="59">
        <v>3.44</v>
      </c>
      <c r="D541" s="41">
        <f t="shared" si="14"/>
        <v>6880</v>
      </c>
    </row>
    <row r="542" spans="1:5" hidden="1" outlineLevel="1">
      <c r="A542" s="33" t="s">
        <v>479</v>
      </c>
      <c r="B542" s="34">
        <v>3</v>
      </c>
      <c r="C542" s="49"/>
      <c r="D542" s="41">
        <f t="shared" si="14"/>
        <v>0</v>
      </c>
      <c r="E542" s="42" t="s">
        <v>196</v>
      </c>
    </row>
    <row r="543" spans="1:5" hidden="1" outlineLevel="1">
      <c r="A543" s="33" t="s">
        <v>480</v>
      </c>
      <c r="B543" s="34">
        <v>20</v>
      </c>
      <c r="C543" s="49"/>
      <c r="D543" s="41">
        <f t="shared" si="14"/>
        <v>0</v>
      </c>
    </row>
    <row r="544" spans="1:5" hidden="1" outlineLevel="1">
      <c r="A544" s="35" t="s">
        <v>481</v>
      </c>
      <c r="B544" s="36">
        <v>8</v>
      </c>
      <c r="C544" s="59">
        <v>538.45000000000005</v>
      </c>
      <c r="D544" s="41">
        <f t="shared" ref="D544:D600" si="15">B544*C544</f>
        <v>4307.6000000000004</v>
      </c>
    </row>
    <row r="545" spans="1:5" hidden="1" outlineLevel="1">
      <c r="A545" s="35" t="s">
        <v>482</v>
      </c>
      <c r="B545" s="36">
        <v>8</v>
      </c>
      <c r="C545" s="59">
        <v>538.45000000000005</v>
      </c>
      <c r="D545" s="41">
        <f t="shared" si="15"/>
        <v>4307.6000000000004</v>
      </c>
    </row>
    <row r="546" spans="1:5" hidden="1" outlineLevel="1">
      <c r="A546" s="35" t="s">
        <v>483</v>
      </c>
      <c r="B546" s="36">
        <v>4</v>
      </c>
      <c r="C546" s="59">
        <v>3742.44</v>
      </c>
      <c r="D546" s="41">
        <f t="shared" si="15"/>
        <v>14969.76</v>
      </c>
    </row>
    <row r="547" spans="1:5" hidden="1" outlineLevel="1">
      <c r="A547" s="33" t="s">
        <v>484</v>
      </c>
      <c r="B547" s="34">
        <v>2</v>
      </c>
      <c r="C547" s="49"/>
      <c r="D547" s="41">
        <f t="shared" si="15"/>
        <v>0</v>
      </c>
    </row>
    <row r="548" spans="1:5" hidden="1" outlineLevel="1">
      <c r="A548" s="35" t="s">
        <v>485</v>
      </c>
      <c r="B548" s="36">
        <v>2</v>
      </c>
      <c r="C548" s="59">
        <v>16120.04</v>
      </c>
      <c r="D548" s="41">
        <f t="shared" si="15"/>
        <v>32240.080000000002</v>
      </c>
    </row>
    <row r="549" spans="1:5" hidden="1" outlineLevel="1">
      <c r="A549" s="33" t="s">
        <v>486</v>
      </c>
      <c r="B549" s="34">
        <v>10</v>
      </c>
      <c r="C549" s="49"/>
      <c r="D549" s="41">
        <f t="shared" si="15"/>
        <v>0</v>
      </c>
    </row>
    <row r="550" spans="1:5" hidden="1" outlineLevel="1">
      <c r="A550" s="35" t="s">
        <v>487</v>
      </c>
      <c r="B550" s="36">
        <v>10</v>
      </c>
      <c r="C550" s="59">
        <v>100</v>
      </c>
      <c r="D550" s="41">
        <f t="shared" si="15"/>
        <v>1000</v>
      </c>
    </row>
    <row r="551" spans="1:5" hidden="1" outlineLevel="1">
      <c r="A551" s="33" t="s">
        <v>488</v>
      </c>
      <c r="B551" s="34">
        <v>4</v>
      </c>
      <c r="C551" s="59">
        <v>691.65</v>
      </c>
      <c r="D551" s="41">
        <f t="shared" si="15"/>
        <v>2766.6</v>
      </c>
    </row>
    <row r="552" spans="1:5" hidden="1" outlineLevel="1">
      <c r="A552" s="33" t="s">
        <v>489</v>
      </c>
      <c r="B552" s="34">
        <v>1</v>
      </c>
      <c r="C552" s="49"/>
      <c r="D552" s="41">
        <f t="shared" si="15"/>
        <v>0</v>
      </c>
      <c r="E552" s="42" t="s">
        <v>196</v>
      </c>
    </row>
    <row r="553" spans="1:5" hidden="1" outlineLevel="1">
      <c r="A553" s="33" t="s">
        <v>490</v>
      </c>
      <c r="B553" s="34">
        <v>4</v>
      </c>
      <c r="C553" s="49"/>
      <c r="D553" s="41">
        <f t="shared" si="15"/>
        <v>0</v>
      </c>
    </row>
    <row r="554" spans="1:5" hidden="1" outlineLevel="1">
      <c r="A554" s="35" t="s">
        <v>491</v>
      </c>
      <c r="B554" s="36">
        <v>4</v>
      </c>
      <c r="C554" s="59">
        <v>256.86</v>
      </c>
      <c r="D554" s="41">
        <f t="shared" si="15"/>
        <v>1027.44</v>
      </c>
    </row>
    <row r="555" spans="1:5" hidden="1" outlineLevel="1">
      <c r="A555" s="33" t="s">
        <v>492</v>
      </c>
      <c r="B555" s="34">
        <v>43</v>
      </c>
      <c r="C555" s="49"/>
      <c r="D555" s="41">
        <f t="shared" si="15"/>
        <v>0</v>
      </c>
    </row>
    <row r="556" spans="1:5" hidden="1" outlineLevel="1">
      <c r="A556" s="35" t="s">
        <v>493</v>
      </c>
      <c r="B556" s="36">
        <v>1</v>
      </c>
      <c r="C556" s="59">
        <v>71.39</v>
      </c>
      <c r="D556" s="41">
        <f t="shared" si="15"/>
        <v>71.39</v>
      </c>
    </row>
    <row r="557" spans="1:5" hidden="1" outlineLevel="1">
      <c r="A557" s="35" t="s">
        <v>494</v>
      </c>
      <c r="B557" s="36">
        <v>3</v>
      </c>
      <c r="C557" s="59">
        <v>71.39</v>
      </c>
      <c r="D557" s="41">
        <f t="shared" si="15"/>
        <v>214.17000000000002</v>
      </c>
    </row>
    <row r="558" spans="1:5" hidden="1" outlineLevel="1">
      <c r="A558" s="35" t="s">
        <v>495</v>
      </c>
      <c r="B558" s="36">
        <v>29</v>
      </c>
      <c r="C558" s="59"/>
      <c r="D558" s="41">
        <f t="shared" si="15"/>
        <v>0</v>
      </c>
      <c r="E558" s="42" t="s">
        <v>196</v>
      </c>
    </row>
    <row r="559" spans="1:5" hidden="1" outlineLevel="1">
      <c r="A559" s="35" t="s">
        <v>496</v>
      </c>
      <c r="B559" s="36">
        <v>10</v>
      </c>
      <c r="C559" s="59"/>
      <c r="D559" s="41">
        <f t="shared" si="15"/>
        <v>0</v>
      </c>
      <c r="E559" s="42" t="s">
        <v>196</v>
      </c>
    </row>
    <row r="560" spans="1:5" hidden="1" outlineLevel="1">
      <c r="A560" s="33" t="s">
        <v>497</v>
      </c>
      <c r="B560" s="34">
        <v>30</v>
      </c>
      <c r="C560" s="59">
        <v>1.5</v>
      </c>
      <c r="D560" s="41">
        <f t="shared" si="15"/>
        <v>45</v>
      </c>
    </row>
    <row r="561" spans="1:4" hidden="1" outlineLevel="1">
      <c r="A561" s="33" t="s">
        <v>498</v>
      </c>
      <c r="B561" s="34">
        <v>13</v>
      </c>
      <c r="C561" s="49"/>
      <c r="D561" s="41">
        <f t="shared" si="15"/>
        <v>0</v>
      </c>
    </row>
    <row r="562" spans="1:4" hidden="1" outlineLevel="1">
      <c r="A562" s="35" t="s">
        <v>499</v>
      </c>
      <c r="B562" s="36">
        <v>13</v>
      </c>
      <c r="C562" s="59">
        <v>2716.61</v>
      </c>
      <c r="D562" s="41">
        <f t="shared" si="15"/>
        <v>35315.93</v>
      </c>
    </row>
    <row r="563" spans="1:4" hidden="1" outlineLevel="1">
      <c r="A563" s="33" t="s">
        <v>500</v>
      </c>
      <c r="B563" s="34">
        <v>7</v>
      </c>
      <c r="C563" s="49"/>
      <c r="D563" s="41">
        <f t="shared" si="15"/>
        <v>0</v>
      </c>
    </row>
    <row r="564" spans="1:4" hidden="1" outlineLevel="1">
      <c r="A564" s="35"/>
      <c r="B564" s="36">
        <v>1</v>
      </c>
      <c r="C564" s="59">
        <v>3500</v>
      </c>
      <c r="D564" s="41">
        <f t="shared" si="15"/>
        <v>3500</v>
      </c>
    </row>
    <row r="565" spans="1:4" hidden="1" outlineLevel="1">
      <c r="A565" s="35" t="s">
        <v>501</v>
      </c>
      <c r="B565" s="36">
        <v>6</v>
      </c>
      <c r="C565" s="59">
        <v>589.48</v>
      </c>
      <c r="D565" s="41">
        <f t="shared" si="15"/>
        <v>3536.88</v>
      </c>
    </row>
    <row r="566" spans="1:4" hidden="1" outlineLevel="1">
      <c r="A566" s="33" t="s">
        <v>502</v>
      </c>
      <c r="B566" s="34">
        <v>1</v>
      </c>
      <c r="C566" s="49"/>
      <c r="D566" s="41">
        <f t="shared" si="15"/>
        <v>0</v>
      </c>
    </row>
    <row r="567" spans="1:4" hidden="1" outlineLevel="1">
      <c r="A567" s="35" t="s">
        <v>503</v>
      </c>
      <c r="B567" s="36">
        <v>1</v>
      </c>
      <c r="C567" s="49">
        <v>3900</v>
      </c>
      <c r="D567" s="41">
        <f t="shared" si="15"/>
        <v>3900</v>
      </c>
    </row>
    <row r="568" spans="1:4" hidden="1" outlineLevel="1">
      <c r="A568" s="33" t="s">
        <v>504</v>
      </c>
      <c r="B568" s="34">
        <v>22</v>
      </c>
      <c r="C568" s="49"/>
      <c r="D568" s="41">
        <f t="shared" si="15"/>
        <v>0</v>
      </c>
    </row>
    <row r="569" spans="1:4" hidden="1" outlineLevel="1">
      <c r="A569" s="35"/>
      <c r="B569" s="36">
        <v>8</v>
      </c>
      <c r="C569" s="59">
        <v>1864.99</v>
      </c>
      <c r="D569" s="41">
        <f t="shared" si="15"/>
        <v>14919.92</v>
      </c>
    </row>
    <row r="570" spans="1:4" hidden="1" outlineLevel="1">
      <c r="A570" s="35" t="s">
        <v>505</v>
      </c>
      <c r="B570" s="36">
        <v>1</v>
      </c>
      <c r="C570" s="59">
        <v>11184.63</v>
      </c>
      <c r="D570" s="41">
        <f t="shared" si="15"/>
        <v>11184.63</v>
      </c>
    </row>
    <row r="571" spans="1:4" hidden="1" outlineLevel="1">
      <c r="A571" s="35" t="s">
        <v>506</v>
      </c>
      <c r="B571" s="36">
        <v>2</v>
      </c>
      <c r="C571" s="59">
        <v>3634.99</v>
      </c>
      <c r="D571" s="41">
        <f t="shared" si="15"/>
        <v>7269.98</v>
      </c>
    </row>
    <row r="572" spans="1:4" hidden="1" outlineLevel="1">
      <c r="A572" s="35" t="s">
        <v>507</v>
      </c>
      <c r="B572" s="36">
        <v>9</v>
      </c>
      <c r="C572" s="59">
        <v>3122.28</v>
      </c>
      <c r="D572" s="41">
        <f t="shared" si="15"/>
        <v>28100.52</v>
      </c>
    </row>
    <row r="573" spans="1:4" hidden="1" outlineLevel="1">
      <c r="A573" s="35" t="s">
        <v>508</v>
      </c>
      <c r="B573" s="36">
        <v>2</v>
      </c>
      <c r="C573" s="59">
        <v>887.95</v>
      </c>
      <c r="D573" s="41">
        <f t="shared" si="15"/>
        <v>1775.9</v>
      </c>
    </row>
    <row r="574" spans="1:4" hidden="1" outlineLevel="1">
      <c r="A574" s="33" t="s">
        <v>509</v>
      </c>
      <c r="B574" s="34">
        <v>41</v>
      </c>
      <c r="C574" s="49"/>
      <c r="D574" s="41">
        <f t="shared" si="15"/>
        <v>0</v>
      </c>
    </row>
    <row r="575" spans="1:4" hidden="1" outlineLevel="1">
      <c r="A575" s="35" t="s">
        <v>510</v>
      </c>
      <c r="B575" s="36">
        <v>10</v>
      </c>
      <c r="C575" s="59">
        <v>50</v>
      </c>
      <c r="D575" s="41">
        <f t="shared" si="15"/>
        <v>500</v>
      </c>
    </row>
    <row r="576" spans="1:4" hidden="1" outlineLevel="1">
      <c r="A576" s="35" t="s">
        <v>511</v>
      </c>
      <c r="B576" s="36">
        <v>3</v>
      </c>
      <c r="C576" s="59">
        <v>198</v>
      </c>
      <c r="D576" s="41">
        <f t="shared" si="15"/>
        <v>594</v>
      </c>
    </row>
    <row r="577" spans="1:4" hidden="1" outlineLevel="1">
      <c r="A577" s="35" t="s">
        <v>512</v>
      </c>
      <c r="B577" s="36">
        <v>3</v>
      </c>
      <c r="C577" s="59">
        <v>840</v>
      </c>
      <c r="D577" s="41">
        <f t="shared" si="15"/>
        <v>2520</v>
      </c>
    </row>
    <row r="578" spans="1:4" hidden="1" outlineLevel="1">
      <c r="A578" s="35" t="s">
        <v>513</v>
      </c>
      <c r="B578" s="36">
        <v>17</v>
      </c>
      <c r="C578" s="59">
        <v>1030</v>
      </c>
      <c r="D578" s="41">
        <f t="shared" si="15"/>
        <v>17510</v>
      </c>
    </row>
    <row r="579" spans="1:4" hidden="1" outlineLevel="1">
      <c r="A579" s="35" t="s">
        <v>514</v>
      </c>
      <c r="B579" s="36">
        <v>2</v>
      </c>
      <c r="C579" s="59">
        <v>1140</v>
      </c>
      <c r="D579" s="41">
        <f t="shared" si="15"/>
        <v>2280</v>
      </c>
    </row>
    <row r="580" spans="1:4" hidden="1" outlineLevel="1">
      <c r="A580" s="35" t="s">
        <v>515</v>
      </c>
      <c r="B580" s="36">
        <v>6</v>
      </c>
      <c r="C580" s="59">
        <v>1400</v>
      </c>
      <c r="D580" s="41">
        <f t="shared" si="15"/>
        <v>8400</v>
      </c>
    </row>
    <row r="581" spans="1:4" hidden="1" outlineLevel="1">
      <c r="A581" s="33" t="s">
        <v>516</v>
      </c>
      <c r="B581" s="34">
        <v>190</v>
      </c>
      <c r="C581" s="49"/>
      <c r="D581" s="41">
        <f t="shared" si="15"/>
        <v>0</v>
      </c>
    </row>
    <row r="582" spans="1:4" hidden="1" outlineLevel="1">
      <c r="A582" s="35" t="s">
        <v>517</v>
      </c>
      <c r="B582" s="36">
        <v>10</v>
      </c>
      <c r="C582" s="59">
        <v>130</v>
      </c>
      <c r="D582" s="41">
        <f t="shared" si="15"/>
        <v>1300</v>
      </c>
    </row>
    <row r="583" spans="1:4" hidden="1" outlineLevel="1">
      <c r="A583" s="35" t="s">
        <v>518</v>
      </c>
      <c r="B583" s="36">
        <v>10</v>
      </c>
      <c r="C583" s="59">
        <v>130</v>
      </c>
      <c r="D583" s="41">
        <f t="shared" si="15"/>
        <v>1300</v>
      </c>
    </row>
    <row r="584" spans="1:4" hidden="1" outlineLevel="1">
      <c r="A584" s="35" t="s">
        <v>519</v>
      </c>
      <c r="B584" s="36">
        <v>20</v>
      </c>
      <c r="C584" s="59">
        <v>130</v>
      </c>
      <c r="D584" s="41">
        <f t="shared" si="15"/>
        <v>2600</v>
      </c>
    </row>
    <row r="585" spans="1:4" hidden="1" outlineLevel="1">
      <c r="A585" s="35" t="s">
        <v>520</v>
      </c>
      <c r="B585" s="36">
        <v>20</v>
      </c>
      <c r="C585" s="59">
        <v>130</v>
      </c>
      <c r="D585" s="41">
        <f t="shared" si="15"/>
        <v>2600</v>
      </c>
    </row>
    <row r="586" spans="1:4" hidden="1" outlineLevel="1">
      <c r="A586" s="35" t="s">
        <v>521</v>
      </c>
      <c r="B586" s="36">
        <v>30</v>
      </c>
      <c r="C586" s="59">
        <v>130</v>
      </c>
      <c r="D586" s="41">
        <f t="shared" si="15"/>
        <v>3900</v>
      </c>
    </row>
    <row r="587" spans="1:4" hidden="1" outlineLevel="1">
      <c r="A587" s="35" t="s">
        <v>522</v>
      </c>
      <c r="B587" s="36">
        <v>40</v>
      </c>
      <c r="C587" s="59">
        <v>130</v>
      </c>
      <c r="D587" s="41">
        <f t="shared" si="15"/>
        <v>5200</v>
      </c>
    </row>
    <row r="588" spans="1:4" hidden="1" outlineLevel="1">
      <c r="A588" s="35" t="s">
        <v>523</v>
      </c>
      <c r="B588" s="36">
        <v>10</v>
      </c>
      <c r="C588" s="59">
        <v>130</v>
      </c>
      <c r="D588" s="41">
        <f t="shared" si="15"/>
        <v>1300</v>
      </c>
    </row>
    <row r="589" spans="1:4" hidden="1" outlineLevel="1">
      <c r="A589" s="35" t="s">
        <v>524</v>
      </c>
      <c r="B589" s="36">
        <v>30</v>
      </c>
      <c r="C589" s="59">
        <v>130</v>
      </c>
      <c r="D589" s="41">
        <f t="shared" si="15"/>
        <v>3900</v>
      </c>
    </row>
    <row r="590" spans="1:4" hidden="1" outlineLevel="1">
      <c r="A590" s="35" t="s">
        <v>525</v>
      </c>
      <c r="B590" s="36">
        <v>10</v>
      </c>
      <c r="C590" s="59">
        <v>150</v>
      </c>
      <c r="D590" s="41">
        <f t="shared" si="15"/>
        <v>1500</v>
      </c>
    </row>
    <row r="591" spans="1:4" hidden="1" outlineLevel="1">
      <c r="A591" s="35" t="s">
        <v>526</v>
      </c>
      <c r="B591" s="36">
        <v>10</v>
      </c>
      <c r="C591" s="59">
        <v>150</v>
      </c>
      <c r="D591" s="41">
        <f t="shared" si="15"/>
        <v>1500</v>
      </c>
    </row>
    <row r="592" spans="1:4" hidden="1" outlineLevel="1">
      <c r="A592" s="33" t="s">
        <v>527</v>
      </c>
      <c r="B592" s="34">
        <v>5</v>
      </c>
      <c r="C592" s="49"/>
      <c r="D592" s="41">
        <f t="shared" si="15"/>
        <v>0</v>
      </c>
    </row>
    <row r="593" spans="1:5" hidden="1" outlineLevel="1">
      <c r="A593" s="35"/>
      <c r="B593" s="36">
        <v>3</v>
      </c>
      <c r="C593" s="59">
        <v>11563</v>
      </c>
      <c r="D593" s="41">
        <f t="shared" si="15"/>
        <v>34689</v>
      </c>
    </row>
    <row r="594" spans="1:5" hidden="1" outlineLevel="1">
      <c r="A594" s="35" t="s">
        <v>528</v>
      </c>
      <c r="B594" s="36">
        <v>2</v>
      </c>
      <c r="C594" s="59">
        <v>16742</v>
      </c>
      <c r="D594" s="41">
        <f t="shared" si="15"/>
        <v>33484</v>
      </c>
    </row>
    <row r="595" spans="1:5" hidden="1" outlineLevel="1">
      <c r="A595" s="33" t="s">
        <v>529</v>
      </c>
      <c r="B595" s="34">
        <v>2</v>
      </c>
      <c r="C595" s="49"/>
      <c r="D595" s="41">
        <f t="shared" si="15"/>
        <v>0</v>
      </c>
    </row>
    <row r="596" spans="1:5" hidden="1" outlineLevel="1">
      <c r="A596" s="35" t="s">
        <v>530</v>
      </c>
      <c r="B596" s="36">
        <v>2</v>
      </c>
      <c r="C596" s="59">
        <v>32430</v>
      </c>
      <c r="D596" s="41">
        <f t="shared" si="15"/>
        <v>64860</v>
      </c>
    </row>
    <row r="597" spans="1:5" hidden="1" outlineLevel="1">
      <c r="A597" s="33" t="s">
        <v>531</v>
      </c>
      <c r="B597" s="34">
        <v>14</v>
      </c>
      <c r="C597" s="49"/>
      <c r="D597" s="41">
        <f t="shared" si="15"/>
        <v>0</v>
      </c>
    </row>
    <row r="598" spans="1:5" hidden="1" outlineLevel="1">
      <c r="A598" s="35" t="s">
        <v>96</v>
      </c>
      <c r="B598" s="36">
        <v>14</v>
      </c>
      <c r="C598" s="61">
        <v>66.036000000000001</v>
      </c>
      <c r="D598" s="41">
        <f t="shared" si="15"/>
        <v>924.50400000000002</v>
      </c>
    </row>
    <row r="599" spans="1:5" hidden="1" outlineLevel="1">
      <c r="A599" s="33" t="s">
        <v>532</v>
      </c>
      <c r="B599" s="34">
        <v>237</v>
      </c>
      <c r="C599" s="49"/>
      <c r="D599" s="41">
        <f t="shared" si="15"/>
        <v>0</v>
      </c>
    </row>
    <row r="600" spans="1:5" hidden="1" outlineLevel="1">
      <c r="A600" s="35" t="s">
        <v>533</v>
      </c>
      <c r="B600" s="36">
        <v>29</v>
      </c>
      <c r="C600" s="59">
        <v>190.25</v>
      </c>
      <c r="D600" s="41">
        <f t="shared" si="15"/>
        <v>5517.25</v>
      </c>
    </row>
    <row r="601" spans="1:5" hidden="1" outlineLevel="1">
      <c r="A601" s="35" t="s">
        <v>534</v>
      </c>
      <c r="B601" s="36">
        <v>11</v>
      </c>
      <c r="C601" s="59">
        <v>333.18</v>
      </c>
      <c r="D601" s="41">
        <f t="shared" ref="D601:D661" si="16">B601*C601</f>
        <v>3664.98</v>
      </c>
    </row>
    <row r="602" spans="1:5" hidden="1" outlineLevel="1">
      <c r="A602" s="35" t="s">
        <v>535</v>
      </c>
      <c r="B602" s="36">
        <v>48</v>
      </c>
      <c r="C602" s="59">
        <v>158.69999999999999</v>
      </c>
      <c r="D602" s="41">
        <f t="shared" si="16"/>
        <v>7617.5999999999995</v>
      </c>
    </row>
    <row r="603" spans="1:5" hidden="1" outlineLevel="1">
      <c r="A603" s="35" t="s">
        <v>536</v>
      </c>
      <c r="B603" s="36">
        <v>15</v>
      </c>
      <c r="C603" s="59">
        <v>206.02</v>
      </c>
      <c r="D603" s="41">
        <f t="shared" si="16"/>
        <v>3090.3</v>
      </c>
    </row>
    <row r="604" spans="1:5" hidden="1" outlineLevel="1">
      <c r="A604" s="35" t="s">
        <v>537</v>
      </c>
      <c r="B604" s="36">
        <v>53</v>
      </c>
      <c r="C604" s="59">
        <v>140.02000000000001</v>
      </c>
      <c r="D604" s="41">
        <f t="shared" si="16"/>
        <v>7421.06</v>
      </c>
    </row>
    <row r="605" spans="1:5" hidden="1" outlineLevel="1">
      <c r="A605" s="35" t="s">
        <v>538</v>
      </c>
      <c r="B605" s="36">
        <v>34</v>
      </c>
      <c r="C605" s="59">
        <v>417.95</v>
      </c>
      <c r="D605" s="41">
        <f t="shared" si="16"/>
        <v>14210.3</v>
      </c>
    </row>
    <row r="606" spans="1:5" hidden="1" outlineLevel="1">
      <c r="A606" s="35" t="s">
        <v>96</v>
      </c>
      <c r="B606" s="36">
        <v>47</v>
      </c>
      <c r="C606" s="59"/>
      <c r="D606" s="41">
        <f t="shared" si="16"/>
        <v>0</v>
      </c>
      <c r="E606" s="42" t="s">
        <v>196</v>
      </c>
    </row>
    <row r="607" spans="1:5" hidden="1" outlineLevel="1">
      <c r="A607" s="33" t="s">
        <v>539</v>
      </c>
      <c r="B607" s="34">
        <v>10</v>
      </c>
      <c r="C607" s="49"/>
      <c r="D607" s="41">
        <f t="shared" si="16"/>
        <v>0</v>
      </c>
    </row>
    <row r="608" spans="1:5" hidden="1" outlineLevel="1">
      <c r="A608" s="35" t="s">
        <v>540</v>
      </c>
      <c r="B608" s="36">
        <v>10</v>
      </c>
      <c r="C608" s="59">
        <v>856</v>
      </c>
      <c r="D608" s="41">
        <f t="shared" si="16"/>
        <v>8560</v>
      </c>
    </row>
    <row r="609" spans="1:4" hidden="1" outlineLevel="1">
      <c r="A609" s="33" t="s">
        <v>541</v>
      </c>
      <c r="B609" s="34">
        <v>2</v>
      </c>
      <c r="C609" s="49"/>
      <c r="D609" s="41">
        <f t="shared" si="16"/>
        <v>0</v>
      </c>
    </row>
    <row r="610" spans="1:4" hidden="1" outlineLevel="1">
      <c r="A610" s="35" t="s">
        <v>542</v>
      </c>
      <c r="B610" s="36">
        <v>2</v>
      </c>
      <c r="C610" s="59">
        <v>204.22</v>
      </c>
      <c r="D610" s="41">
        <f t="shared" si="16"/>
        <v>408.44</v>
      </c>
    </row>
    <row r="611" spans="1:4" hidden="1" outlineLevel="1">
      <c r="A611" s="33" t="s">
        <v>543</v>
      </c>
      <c r="B611" s="34">
        <v>3</v>
      </c>
      <c r="C611" s="49"/>
      <c r="D611" s="41">
        <f t="shared" si="16"/>
        <v>0</v>
      </c>
    </row>
    <row r="612" spans="1:4" hidden="1" outlineLevel="1">
      <c r="A612" s="35" t="s">
        <v>544</v>
      </c>
      <c r="B612" s="36">
        <v>3</v>
      </c>
      <c r="C612" s="59">
        <v>2893.95</v>
      </c>
      <c r="D612" s="41">
        <f t="shared" si="16"/>
        <v>8681.8499999999985</v>
      </c>
    </row>
    <row r="613" spans="1:4" hidden="1" outlineLevel="1">
      <c r="A613" s="33" t="s">
        <v>545</v>
      </c>
      <c r="B613" s="34">
        <v>183</v>
      </c>
      <c r="C613" s="49"/>
      <c r="D613" s="41">
        <f t="shared" si="16"/>
        <v>0</v>
      </c>
    </row>
    <row r="614" spans="1:4" hidden="1" outlineLevel="1">
      <c r="A614" s="35"/>
      <c r="B614" s="36">
        <v>12</v>
      </c>
      <c r="C614" s="59">
        <v>110.36</v>
      </c>
      <c r="D614" s="41">
        <f t="shared" si="16"/>
        <v>1324.32</v>
      </c>
    </row>
    <row r="615" spans="1:4" hidden="1" outlineLevel="1">
      <c r="A615" s="35" t="s">
        <v>546</v>
      </c>
      <c r="B615" s="36">
        <v>80</v>
      </c>
      <c r="C615" s="59">
        <v>156.22</v>
      </c>
      <c r="D615" s="41">
        <f t="shared" si="16"/>
        <v>12497.6</v>
      </c>
    </row>
    <row r="616" spans="1:4" hidden="1" outlineLevel="1">
      <c r="A616" s="35" t="s">
        <v>547</v>
      </c>
      <c r="B616" s="36">
        <v>50</v>
      </c>
      <c r="C616" s="59">
        <v>154.91999999999999</v>
      </c>
      <c r="D616" s="41">
        <f t="shared" si="16"/>
        <v>7745.9999999999991</v>
      </c>
    </row>
    <row r="617" spans="1:4" hidden="1" outlineLevel="1">
      <c r="A617" s="35" t="s">
        <v>548</v>
      </c>
      <c r="B617" s="36">
        <v>3</v>
      </c>
      <c r="C617" s="59">
        <v>650</v>
      </c>
      <c r="D617" s="41">
        <f t="shared" si="16"/>
        <v>1950</v>
      </c>
    </row>
    <row r="618" spans="1:4" hidden="1" outlineLevel="1">
      <c r="A618" s="35" t="s">
        <v>549</v>
      </c>
      <c r="B618" s="36">
        <v>10</v>
      </c>
      <c r="C618" s="59">
        <v>794.38</v>
      </c>
      <c r="D618" s="41">
        <f t="shared" si="16"/>
        <v>7943.8</v>
      </c>
    </row>
    <row r="619" spans="1:4" hidden="1" outlineLevel="1">
      <c r="A619" s="35" t="s">
        <v>550</v>
      </c>
      <c r="B619" s="36">
        <v>5</v>
      </c>
      <c r="C619" s="59">
        <v>190</v>
      </c>
      <c r="D619" s="41">
        <f t="shared" si="16"/>
        <v>950</v>
      </c>
    </row>
    <row r="620" spans="1:4" hidden="1" outlineLevel="1">
      <c r="A620" s="35" t="s">
        <v>551</v>
      </c>
      <c r="B620" s="36">
        <v>3</v>
      </c>
      <c r="C620" s="59">
        <v>3350.02</v>
      </c>
      <c r="D620" s="41">
        <f t="shared" si="16"/>
        <v>10050.06</v>
      </c>
    </row>
    <row r="621" spans="1:4" hidden="1" outlineLevel="1">
      <c r="A621" s="35" t="s">
        <v>552</v>
      </c>
      <c r="B621" s="36">
        <v>20</v>
      </c>
      <c r="C621" s="59">
        <v>391.17</v>
      </c>
      <c r="D621" s="41">
        <f t="shared" si="16"/>
        <v>7823.4000000000005</v>
      </c>
    </row>
    <row r="622" spans="1:4" hidden="1" outlineLevel="1">
      <c r="A622" s="33" t="s">
        <v>553</v>
      </c>
      <c r="B622" s="34">
        <v>28</v>
      </c>
      <c r="C622" s="49"/>
      <c r="D622" s="41">
        <f t="shared" si="16"/>
        <v>0</v>
      </c>
    </row>
    <row r="623" spans="1:4" hidden="1" outlineLevel="1">
      <c r="A623" s="35" t="s">
        <v>554</v>
      </c>
      <c r="B623" s="36">
        <v>6</v>
      </c>
      <c r="C623" s="59">
        <v>300</v>
      </c>
      <c r="D623" s="41">
        <f t="shared" si="16"/>
        <v>1800</v>
      </c>
    </row>
    <row r="624" spans="1:4" hidden="1" outlineLevel="1">
      <c r="A624" s="35" t="s">
        <v>555</v>
      </c>
      <c r="B624" s="36">
        <v>4</v>
      </c>
      <c r="C624" s="59">
        <v>330</v>
      </c>
      <c r="D624" s="41">
        <f t="shared" si="16"/>
        <v>1320</v>
      </c>
    </row>
    <row r="625" spans="1:4" hidden="1" outlineLevel="1">
      <c r="A625" s="35" t="s">
        <v>556</v>
      </c>
      <c r="B625" s="36">
        <v>8</v>
      </c>
      <c r="C625" s="59">
        <v>370</v>
      </c>
      <c r="D625" s="41">
        <f t="shared" si="16"/>
        <v>2960</v>
      </c>
    </row>
    <row r="626" spans="1:4" hidden="1" outlineLevel="1">
      <c r="A626" s="35" t="s">
        <v>557</v>
      </c>
      <c r="B626" s="36">
        <v>6</v>
      </c>
      <c r="C626" s="59">
        <v>240</v>
      </c>
      <c r="D626" s="41">
        <f t="shared" si="16"/>
        <v>1440</v>
      </c>
    </row>
    <row r="627" spans="1:4" hidden="1" outlineLevel="1">
      <c r="A627" s="35" t="s">
        <v>558</v>
      </c>
      <c r="B627" s="36">
        <v>4</v>
      </c>
      <c r="C627" s="59">
        <v>210</v>
      </c>
      <c r="D627" s="41">
        <f t="shared" si="16"/>
        <v>840</v>
      </c>
    </row>
    <row r="628" spans="1:4" hidden="1" outlineLevel="1">
      <c r="A628" s="33" t="s">
        <v>559</v>
      </c>
      <c r="B628" s="34">
        <v>189</v>
      </c>
      <c r="C628" s="49"/>
      <c r="D628" s="41">
        <f t="shared" si="16"/>
        <v>0</v>
      </c>
    </row>
    <row r="629" spans="1:4" hidden="1" outlineLevel="1">
      <c r="A629" s="35" t="s">
        <v>560</v>
      </c>
      <c r="B629" s="36">
        <v>2</v>
      </c>
      <c r="C629" s="59">
        <v>3485</v>
      </c>
      <c r="D629" s="41">
        <f t="shared" si="16"/>
        <v>6970</v>
      </c>
    </row>
    <row r="630" spans="1:4" hidden="1" outlineLevel="1">
      <c r="A630" s="35" t="s">
        <v>561</v>
      </c>
      <c r="B630" s="36">
        <v>1</v>
      </c>
      <c r="C630" s="59">
        <v>4750</v>
      </c>
      <c r="D630" s="41">
        <f t="shared" si="16"/>
        <v>4750</v>
      </c>
    </row>
    <row r="631" spans="1:4" hidden="1" outlineLevel="1">
      <c r="A631" s="35" t="s">
        <v>562</v>
      </c>
      <c r="B631" s="36">
        <v>12</v>
      </c>
      <c r="C631" s="59">
        <v>1069.9000000000001</v>
      </c>
      <c r="D631" s="41">
        <f t="shared" si="16"/>
        <v>12838.800000000001</v>
      </c>
    </row>
    <row r="632" spans="1:4" hidden="1" outlineLevel="1">
      <c r="A632" s="35" t="s">
        <v>563</v>
      </c>
      <c r="B632" s="36">
        <v>1</v>
      </c>
      <c r="C632" s="59">
        <v>1850</v>
      </c>
      <c r="D632" s="41">
        <f t="shared" si="16"/>
        <v>1850</v>
      </c>
    </row>
    <row r="633" spans="1:4" hidden="1" outlineLevel="1">
      <c r="A633" s="35" t="s">
        <v>564</v>
      </c>
      <c r="B633" s="36">
        <v>1</v>
      </c>
      <c r="C633" s="59">
        <v>2100</v>
      </c>
      <c r="D633" s="41">
        <f t="shared" si="16"/>
        <v>2100</v>
      </c>
    </row>
    <row r="634" spans="1:4" hidden="1" outlineLevel="1">
      <c r="A634" s="35" t="s">
        <v>565</v>
      </c>
      <c r="B634" s="36">
        <v>4</v>
      </c>
      <c r="C634" s="59">
        <v>3950</v>
      </c>
      <c r="D634" s="41">
        <f t="shared" si="16"/>
        <v>15800</v>
      </c>
    </row>
    <row r="635" spans="1:4" hidden="1" outlineLevel="1">
      <c r="A635" s="35" t="s">
        <v>566</v>
      </c>
      <c r="B635" s="36">
        <v>6</v>
      </c>
      <c r="C635" s="59">
        <v>3850</v>
      </c>
      <c r="D635" s="41">
        <f t="shared" si="16"/>
        <v>23100</v>
      </c>
    </row>
    <row r="636" spans="1:4" hidden="1" outlineLevel="1">
      <c r="A636" s="35" t="s">
        <v>567</v>
      </c>
      <c r="B636" s="36">
        <v>2</v>
      </c>
      <c r="C636" s="59">
        <v>5025.8100000000004</v>
      </c>
      <c r="D636" s="41">
        <f t="shared" si="16"/>
        <v>10051.620000000001</v>
      </c>
    </row>
    <row r="637" spans="1:4" hidden="1" outlineLevel="1">
      <c r="A637" s="35" t="s">
        <v>568</v>
      </c>
      <c r="B637" s="36">
        <v>10</v>
      </c>
      <c r="C637" s="59">
        <v>668.93</v>
      </c>
      <c r="D637" s="41">
        <f t="shared" si="16"/>
        <v>6689.2999999999993</v>
      </c>
    </row>
    <row r="638" spans="1:4" hidden="1" outlineLevel="1">
      <c r="A638" s="35" t="s">
        <v>569</v>
      </c>
      <c r="B638" s="36">
        <v>10</v>
      </c>
      <c r="C638" s="59">
        <v>898.42</v>
      </c>
      <c r="D638" s="41">
        <f t="shared" si="16"/>
        <v>8984.1999999999989</v>
      </c>
    </row>
    <row r="639" spans="1:4" hidden="1" outlineLevel="1">
      <c r="A639" s="35" t="s">
        <v>570</v>
      </c>
      <c r="B639" s="36">
        <v>4</v>
      </c>
      <c r="C639" s="59">
        <v>4969.43</v>
      </c>
      <c r="D639" s="41">
        <f t="shared" si="16"/>
        <v>19877.72</v>
      </c>
    </row>
    <row r="640" spans="1:4" hidden="1" outlineLevel="1">
      <c r="A640" s="35" t="s">
        <v>571</v>
      </c>
      <c r="B640" s="36">
        <v>1</v>
      </c>
      <c r="C640" s="59">
        <v>5700</v>
      </c>
      <c r="D640" s="41">
        <f t="shared" si="16"/>
        <v>5700</v>
      </c>
    </row>
    <row r="641" spans="1:4" hidden="1" outlineLevel="1">
      <c r="A641" s="35" t="s">
        <v>572</v>
      </c>
      <c r="B641" s="36">
        <v>5</v>
      </c>
      <c r="C641" s="59">
        <v>2832</v>
      </c>
      <c r="D641" s="41">
        <f t="shared" si="16"/>
        <v>14160</v>
      </c>
    </row>
    <row r="642" spans="1:4" hidden="1" outlineLevel="1">
      <c r="A642" s="35" t="s">
        <v>573</v>
      </c>
      <c r="B642" s="36">
        <v>1</v>
      </c>
      <c r="C642" s="59">
        <v>2838.13</v>
      </c>
      <c r="D642" s="41">
        <f t="shared" si="16"/>
        <v>2838.13</v>
      </c>
    </row>
    <row r="643" spans="1:4" hidden="1" outlineLevel="1">
      <c r="A643" s="35" t="s">
        <v>574</v>
      </c>
      <c r="B643" s="36">
        <v>7</v>
      </c>
      <c r="C643" s="59">
        <v>7000</v>
      </c>
      <c r="D643" s="41">
        <f t="shared" si="16"/>
        <v>49000</v>
      </c>
    </row>
    <row r="644" spans="1:4" hidden="1" outlineLevel="1">
      <c r="A644" s="35" t="s">
        <v>575</v>
      </c>
      <c r="B644" s="36">
        <v>10</v>
      </c>
      <c r="C644" s="59">
        <v>1582.92</v>
      </c>
      <c r="D644" s="41">
        <f t="shared" si="16"/>
        <v>15829.2</v>
      </c>
    </row>
    <row r="645" spans="1:4" hidden="1" outlineLevel="1">
      <c r="A645" s="35" t="s">
        <v>576</v>
      </c>
      <c r="B645" s="36">
        <v>1</v>
      </c>
      <c r="C645" s="59">
        <v>3073.18</v>
      </c>
      <c r="D645" s="41">
        <f t="shared" si="16"/>
        <v>3073.18</v>
      </c>
    </row>
    <row r="646" spans="1:4" hidden="1" outlineLevel="1">
      <c r="A646" s="35" t="s">
        <v>577</v>
      </c>
      <c r="B646" s="36">
        <v>1</v>
      </c>
      <c r="C646" s="59">
        <v>20000</v>
      </c>
      <c r="D646" s="41">
        <f t="shared" si="16"/>
        <v>20000</v>
      </c>
    </row>
    <row r="647" spans="1:4" hidden="1" outlineLevel="1">
      <c r="A647" s="35" t="s">
        <v>578</v>
      </c>
      <c r="B647" s="36">
        <v>10</v>
      </c>
      <c r="C647" s="59">
        <v>1866.34</v>
      </c>
      <c r="D647" s="41">
        <f t="shared" si="16"/>
        <v>18663.399999999998</v>
      </c>
    </row>
    <row r="648" spans="1:4" hidden="1" outlineLevel="1">
      <c r="A648" s="35" t="s">
        <v>579</v>
      </c>
      <c r="B648" s="36">
        <v>7</v>
      </c>
      <c r="C648" s="59">
        <v>3227.75</v>
      </c>
      <c r="D648" s="41">
        <f t="shared" si="16"/>
        <v>22594.25</v>
      </c>
    </row>
    <row r="649" spans="1:4" hidden="1" outlineLevel="1">
      <c r="A649" s="35" t="s">
        <v>580</v>
      </c>
      <c r="B649" s="36">
        <v>6</v>
      </c>
      <c r="C649" s="59">
        <v>2152.4299999999998</v>
      </c>
      <c r="D649" s="41">
        <f t="shared" si="16"/>
        <v>12914.579999999998</v>
      </c>
    </row>
    <row r="650" spans="1:4" hidden="1" outlineLevel="1">
      <c r="A650" s="35" t="s">
        <v>581</v>
      </c>
      <c r="B650" s="36">
        <v>4</v>
      </c>
      <c r="C650" s="59">
        <v>4387</v>
      </c>
      <c r="D650" s="41">
        <f t="shared" si="16"/>
        <v>17548</v>
      </c>
    </row>
    <row r="651" spans="1:4" hidden="1" outlineLevel="1">
      <c r="A651" s="35" t="s">
        <v>582</v>
      </c>
      <c r="B651" s="36">
        <v>8</v>
      </c>
      <c r="C651" s="59">
        <v>2636.5</v>
      </c>
      <c r="D651" s="41">
        <f t="shared" si="16"/>
        <v>21092</v>
      </c>
    </row>
    <row r="652" spans="1:4" hidden="1" outlineLevel="1">
      <c r="A652" s="35" t="s">
        <v>583</v>
      </c>
      <c r="B652" s="36">
        <v>2</v>
      </c>
      <c r="C652" s="59">
        <v>7065.8</v>
      </c>
      <c r="D652" s="41">
        <f t="shared" si="16"/>
        <v>14131.6</v>
      </c>
    </row>
    <row r="653" spans="1:4" hidden="1" outlineLevel="1">
      <c r="A653" s="35" t="s">
        <v>584</v>
      </c>
      <c r="B653" s="36">
        <v>2</v>
      </c>
      <c r="C653" s="59">
        <v>6768.65</v>
      </c>
      <c r="D653" s="41">
        <f t="shared" si="16"/>
        <v>13537.3</v>
      </c>
    </row>
    <row r="654" spans="1:4" hidden="1" outlineLevel="1">
      <c r="A654" s="35" t="s">
        <v>585</v>
      </c>
      <c r="B654" s="36">
        <v>1</v>
      </c>
      <c r="C654" s="59">
        <v>10300</v>
      </c>
      <c r="D654" s="41">
        <f t="shared" si="16"/>
        <v>10300</v>
      </c>
    </row>
    <row r="655" spans="1:4" hidden="1" outlineLevel="1">
      <c r="A655" s="35" t="s">
        <v>586</v>
      </c>
      <c r="B655" s="36">
        <v>5</v>
      </c>
      <c r="C655" s="59">
        <v>5512.55</v>
      </c>
      <c r="D655" s="41">
        <f t="shared" si="16"/>
        <v>27562.75</v>
      </c>
    </row>
    <row r="656" spans="1:4" hidden="1" outlineLevel="1">
      <c r="A656" s="35" t="s">
        <v>587</v>
      </c>
      <c r="B656" s="36">
        <v>8</v>
      </c>
      <c r="C656" s="59">
        <v>3847.69</v>
      </c>
      <c r="D656" s="41">
        <f t="shared" si="16"/>
        <v>30781.52</v>
      </c>
    </row>
    <row r="657" spans="1:4" hidden="1" outlineLevel="1">
      <c r="A657" s="35" t="s">
        <v>588</v>
      </c>
      <c r="B657" s="36">
        <v>3</v>
      </c>
      <c r="C657" s="59">
        <v>7798.68</v>
      </c>
      <c r="D657" s="41">
        <f t="shared" si="16"/>
        <v>23396.04</v>
      </c>
    </row>
    <row r="658" spans="1:4" hidden="1" outlineLevel="1">
      <c r="A658" s="35" t="s">
        <v>589</v>
      </c>
      <c r="B658" s="36">
        <v>7</v>
      </c>
      <c r="C658" s="59">
        <v>3790.16</v>
      </c>
      <c r="D658" s="41">
        <f t="shared" si="16"/>
        <v>26531.119999999999</v>
      </c>
    </row>
    <row r="659" spans="1:4" hidden="1" outlineLevel="1">
      <c r="A659" s="35" t="s">
        <v>590</v>
      </c>
      <c r="B659" s="36">
        <v>1</v>
      </c>
      <c r="C659" s="59">
        <v>5692.06</v>
      </c>
      <c r="D659" s="41">
        <f t="shared" si="16"/>
        <v>5692.06</v>
      </c>
    </row>
    <row r="660" spans="1:4" hidden="1" outlineLevel="1">
      <c r="A660" s="35" t="s">
        <v>591</v>
      </c>
      <c r="B660" s="36">
        <v>1</v>
      </c>
      <c r="C660" s="59">
        <v>7366.42</v>
      </c>
      <c r="D660" s="41">
        <f t="shared" si="16"/>
        <v>7366.42</v>
      </c>
    </row>
    <row r="661" spans="1:4" hidden="1" outlineLevel="1">
      <c r="A661" s="35" t="s">
        <v>592</v>
      </c>
      <c r="B661" s="36">
        <v>1</v>
      </c>
      <c r="C661" s="59">
        <v>7592.69</v>
      </c>
      <c r="D661" s="41">
        <f t="shared" si="16"/>
        <v>7592.69</v>
      </c>
    </row>
    <row r="662" spans="1:4" hidden="1" outlineLevel="1">
      <c r="A662" s="35" t="s">
        <v>593</v>
      </c>
      <c r="B662" s="36">
        <v>1</v>
      </c>
      <c r="C662" s="59">
        <v>7705.82</v>
      </c>
      <c r="D662" s="41">
        <f t="shared" ref="D662:D717" si="17">B662*C662</f>
        <v>7705.82</v>
      </c>
    </row>
    <row r="663" spans="1:4" hidden="1" outlineLevel="1">
      <c r="A663" s="35" t="s">
        <v>594</v>
      </c>
      <c r="B663" s="36">
        <v>1</v>
      </c>
      <c r="C663" s="59">
        <v>8045.22</v>
      </c>
      <c r="D663" s="41">
        <f t="shared" si="17"/>
        <v>8045.22</v>
      </c>
    </row>
    <row r="664" spans="1:4" hidden="1" outlineLevel="1">
      <c r="A664" s="35" t="s">
        <v>595</v>
      </c>
      <c r="B664" s="36">
        <v>1</v>
      </c>
      <c r="C664" s="59">
        <v>9402.81</v>
      </c>
      <c r="D664" s="41">
        <f t="shared" si="17"/>
        <v>9402.81</v>
      </c>
    </row>
    <row r="665" spans="1:4" hidden="1" outlineLevel="1">
      <c r="A665" s="35" t="s">
        <v>596</v>
      </c>
      <c r="B665" s="36">
        <v>1</v>
      </c>
      <c r="C665" s="59">
        <v>9629.07</v>
      </c>
      <c r="D665" s="41">
        <f t="shared" si="17"/>
        <v>9629.07</v>
      </c>
    </row>
    <row r="666" spans="1:4" hidden="1" outlineLevel="1">
      <c r="A666" s="35" t="s">
        <v>597</v>
      </c>
      <c r="B666" s="36">
        <v>1</v>
      </c>
      <c r="C666" s="59">
        <v>9742.2000000000007</v>
      </c>
      <c r="D666" s="41">
        <f t="shared" si="17"/>
        <v>9742.2000000000007</v>
      </c>
    </row>
    <row r="667" spans="1:4" hidden="1" outlineLevel="1">
      <c r="A667" s="35" t="s">
        <v>598</v>
      </c>
      <c r="B667" s="36">
        <v>2</v>
      </c>
      <c r="C667" s="59">
        <v>13249.31</v>
      </c>
      <c r="D667" s="41">
        <f t="shared" si="17"/>
        <v>26498.62</v>
      </c>
    </row>
    <row r="668" spans="1:4" hidden="1" outlineLevel="1">
      <c r="A668" s="35" t="s">
        <v>599</v>
      </c>
      <c r="B668" s="36">
        <v>1</v>
      </c>
      <c r="C668" s="59">
        <v>3406.78</v>
      </c>
      <c r="D668" s="41">
        <f t="shared" si="17"/>
        <v>3406.78</v>
      </c>
    </row>
    <row r="669" spans="1:4" hidden="1" outlineLevel="1">
      <c r="A669" s="35" t="s">
        <v>600</v>
      </c>
      <c r="B669" s="36">
        <v>1</v>
      </c>
      <c r="C669" s="59">
        <v>3519.92</v>
      </c>
      <c r="D669" s="41">
        <f t="shared" si="17"/>
        <v>3519.92</v>
      </c>
    </row>
    <row r="670" spans="1:4" hidden="1" outlineLevel="1">
      <c r="A670" s="35" t="s">
        <v>601</v>
      </c>
      <c r="B670" s="36">
        <v>1</v>
      </c>
      <c r="C670" s="59">
        <v>3633.05</v>
      </c>
      <c r="D670" s="41">
        <f t="shared" si="17"/>
        <v>3633.05</v>
      </c>
    </row>
    <row r="671" spans="1:4" hidden="1" outlineLevel="1">
      <c r="A671" s="35" t="s">
        <v>602</v>
      </c>
      <c r="B671" s="36">
        <v>4</v>
      </c>
      <c r="C671" s="59">
        <v>15106.21</v>
      </c>
      <c r="D671" s="41">
        <f t="shared" si="17"/>
        <v>60424.84</v>
      </c>
    </row>
    <row r="672" spans="1:4" hidden="1" outlineLevel="1">
      <c r="A672" s="35" t="s">
        <v>603</v>
      </c>
      <c r="B672" s="36">
        <v>2</v>
      </c>
      <c r="C672" s="59">
        <v>4279.74</v>
      </c>
      <c r="D672" s="41">
        <f t="shared" si="17"/>
        <v>8559.48</v>
      </c>
    </row>
    <row r="673" spans="1:5" hidden="1" outlineLevel="1">
      <c r="A673" s="35" t="s">
        <v>604</v>
      </c>
      <c r="B673" s="36">
        <v>3</v>
      </c>
      <c r="C673" s="59">
        <v>7030</v>
      </c>
      <c r="D673" s="41">
        <f t="shared" si="17"/>
        <v>21090</v>
      </c>
    </row>
    <row r="674" spans="1:5" hidden="1" outlineLevel="1">
      <c r="A674" s="35" t="s">
        <v>605</v>
      </c>
      <c r="B674" s="36">
        <v>6</v>
      </c>
      <c r="C674" s="59">
        <v>3821.44</v>
      </c>
      <c r="D674" s="41">
        <f t="shared" si="17"/>
        <v>22928.639999999999</v>
      </c>
    </row>
    <row r="675" spans="1:5" hidden="1" outlineLevel="1">
      <c r="A675" s="35" t="s">
        <v>606</v>
      </c>
      <c r="B675" s="36">
        <v>8</v>
      </c>
      <c r="C675" s="59">
        <v>8523</v>
      </c>
      <c r="D675" s="41">
        <f t="shared" si="17"/>
        <v>68184</v>
      </c>
    </row>
    <row r="676" spans="1:5" hidden="1" outlineLevel="1">
      <c r="A676" s="35" t="s">
        <v>607</v>
      </c>
      <c r="B676" s="36">
        <v>5</v>
      </c>
      <c r="C676" s="59">
        <v>800</v>
      </c>
      <c r="D676" s="41">
        <f t="shared" si="17"/>
        <v>4000</v>
      </c>
    </row>
    <row r="677" spans="1:5" hidden="1" outlineLevel="1">
      <c r="A677" s="35" t="s">
        <v>608</v>
      </c>
      <c r="B677" s="36">
        <v>2</v>
      </c>
      <c r="C677" s="59">
        <v>2500</v>
      </c>
      <c r="D677" s="41">
        <f t="shared" si="17"/>
        <v>5000</v>
      </c>
    </row>
    <row r="678" spans="1:5" hidden="1" outlineLevel="1">
      <c r="A678" s="35" t="s">
        <v>609</v>
      </c>
      <c r="B678" s="36">
        <v>3</v>
      </c>
      <c r="C678" s="59">
        <v>2500</v>
      </c>
      <c r="D678" s="41">
        <f t="shared" si="17"/>
        <v>7500</v>
      </c>
    </row>
    <row r="679" spans="1:5" hidden="1" outlineLevel="1">
      <c r="A679" s="35" t="s">
        <v>610</v>
      </c>
      <c r="B679" s="36">
        <v>1</v>
      </c>
      <c r="C679" s="59">
        <v>820</v>
      </c>
      <c r="D679" s="41">
        <f t="shared" si="17"/>
        <v>820</v>
      </c>
    </row>
    <row r="680" spans="1:5" hidden="1" outlineLevel="1">
      <c r="A680" s="33" t="s">
        <v>611</v>
      </c>
      <c r="B680" s="34">
        <v>12</v>
      </c>
      <c r="C680" s="49"/>
      <c r="D680" s="41">
        <f t="shared" si="17"/>
        <v>0</v>
      </c>
    </row>
    <row r="681" spans="1:5" hidden="1" outlineLevel="1">
      <c r="A681" s="35" t="s">
        <v>612</v>
      </c>
      <c r="B681" s="36">
        <v>4</v>
      </c>
      <c r="C681" s="59">
        <v>75</v>
      </c>
      <c r="D681" s="41">
        <f t="shared" si="17"/>
        <v>300</v>
      </c>
    </row>
    <row r="682" spans="1:5" hidden="1" outlineLevel="1">
      <c r="A682" s="35" t="s">
        <v>613</v>
      </c>
      <c r="B682" s="36">
        <v>2</v>
      </c>
      <c r="C682" s="59">
        <v>105</v>
      </c>
      <c r="D682" s="41">
        <f t="shared" si="17"/>
        <v>210</v>
      </c>
    </row>
    <row r="683" spans="1:5" hidden="1" outlineLevel="1">
      <c r="A683" s="35" t="s">
        <v>614</v>
      </c>
      <c r="B683" s="36">
        <v>2</v>
      </c>
      <c r="C683" s="59">
        <v>165</v>
      </c>
      <c r="D683" s="41">
        <f t="shared" si="17"/>
        <v>330</v>
      </c>
    </row>
    <row r="684" spans="1:5" hidden="1" outlineLevel="1">
      <c r="A684" s="35" t="s">
        <v>615</v>
      </c>
      <c r="B684" s="36">
        <v>4</v>
      </c>
      <c r="C684" s="59"/>
      <c r="D684" s="41">
        <f t="shared" si="17"/>
        <v>0</v>
      </c>
      <c r="E684" s="42" t="s">
        <v>196</v>
      </c>
    </row>
    <row r="685" spans="1:5" hidden="1" outlineLevel="1">
      <c r="A685" s="33" t="s">
        <v>167</v>
      </c>
      <c r="B685" s="34">
        <v>100</v>
      </c>
      <c r="C685" s="49"/>
      <c r="D685" s="41">
        <f t="shared" si="17"/>
        <v>0</v>
      </c>
    </row>
    <row r="686" spans="1:5" hidden="1" outlineLevel="1">
      <c r="A686" s="57">
        <v>346</v>
      </c>
      <c r="B686" s="36">
        <v>80</v>
      </c>
      <c r="C686" s="60">
        <v>324.87</v>
      </c>
      <c r="D686" s="41">
        <f t="shared" si="17"/>
        <v>25989.599999999999</v>
      </c>
    </row>
    <row r="687" spans="1:5" hidden="1" outlineLevel="1">
      <c r="A687" s="35" t="s">
        <v>616</v>
      </c>
      <c r="B687" s="36">
        <v>20</v>
      </c>
      <c r="C687" s="59">
        <v>390</v>
      </c>
      <c r="D687" s="41">
        <f t="shared" si="17"/>
        <v>7800</v>
      </c>
    </row>
    <row r="688" spans="1:5" hidden="1" outlineLevel="1">
      <c r="A688" s="33" t="s">
        <v>617</v>
      </c>
      <c r="B688" s="34">
        <v>34</v>
      </c>
      <c r="C688" s="49"/>
      <c r="D688" s="41">
        <f t="shared" si="17"/>
        <v>0</v>
      </c>
    </row>
    <row r="689" spans="1:4" hidden="1" outlineLevel="1">
      <c r="A689" s="35" t="s">
        <v>618</v>
      </c>
      <c r="B689" s="36">
        <v>1</v>
      </c>
      <c r="C689" s="59">
        <v>8398</v>
      </c>
      <c r="D689" s="41">
        <f t="shared" si="17"/>
        <v>8398</v>
      </c>
    </row>
    <row r="690" spans="1:4" hidden="1" outlineLevel="1">
      <c r="A690" s="35" t="s">
        <v>619</v>
      </c>
      <c r="B690" s="36">
        <v>1</v>
      </c>
      <c r="C690" s="59">
        <v>7473.3</v>
      </c>
      <c r="D690" s="41">
        <f t="shared" si="17"/>
        <v>7473.3</v>
      </c>
    </row>
    <row r="691" spans="1:4" hidden="1" outlineLevel="1">
      <c r="A691" s="35" t="s">
        <v>620</v>
      </c>
      <c r="B691" s="36">
        <v>10</v>
      </c>
      <c r="C691" s="59">
        <v>392.6</v>
      </c>
      <c r="D691" s="41">
        <f t="shared" si="17"/>
        <v>3926</v>
      </c>
    </row>
    <row r="692" spans="1:4" hidden="1" outlineLevel="1">
      <c r="A692" s="35" t="s">
        <v>621</v>
      </c>
      <c r="B692" s="36">
        <v>22</v>
      </c>
      <c r="C692" s="59">
        <v>68</v>
      </c>
      <c r="D692" s="41">
        <f t="shared" si="17"/>
        <v>1496</v>
      </c>
    </row>
    <row r="693" spans="1:4" hidden="1" outlineLevel="1">
      <c r="A693" s="33" t="s">
        <v>622</v>
      </c>
      <c r="B693" s="34">
        <v>5</v>
      </c>
      <c r="C693" s="49"/>
      <c r="D693" s="41">
        <f t="shared" si="17"/>
        <v>0</v>
      </c>
    </row>
    <row r="694" spans="1:4" hidden="1" outlineLevel="1">
      <c r="A694" s="35" t="s">
        <v>623</v>
      </c>
      <c r="B694" s="36">
        <v>3</v>
      </c>
      <c r="C694" s="59">
        <v>9267.76</v>
      </c>
      <c r="D694" s="41">
        <f t="shared" si="17"/>
        <v>27803.279999999999</v>
      </c>
    </row>
    <row r="695" spans="1:4" hidden="1" outlineLevel="1">
      <c r="A695" s="35" t="s">
        <v>624</v>
      </c>
      <c r="B695" s="36">
        <v>2</v>
      </c>
      <c r="C695" s="59">
        <v>9267.76</v>
      </c>
      <c r="D695" s="41">
        <f t="shared" si="17"/>
        <v>18535.52</v>
      </c>
    </row>
    <row r="696" spans="1:4" hidden="1" outlineLevel="1">
      <c r="A696" s="33" t="s">
        <v>625</v>
      </c>
      <c r="B696" s="34">
        <v>19</v>
      </c>
      <c r="C696" s="49"/>
      <c r="D696" s="41">
        <f t="shared" si="17"/>
        <v>0</v>
      </c>
    </row>
    <row r="697" spans="1:4" hidden="1" outlineLevel="1">
      <c r="A697" s="35" t="s">
        <v>626</v>
      </c>
      <c r="B697" s="36">
        <v>3</v>
      </c>
      <c r="C697" s="59">
        <v>489.7</v>
      </c>
      <c r="D697" s="41">
        <f t="shared" si="17"/>
        <v>1469.1</v>
      </c>
    </row>
    <row r="698" spans="1:4" hidden="1" outlineLevel="1">
      <c r="A698" s="35" t="s">
        <v>627</v>
      </c>
      <c r="B698" s="36">
        <v>4</v>
      </c>
      <c r="C698" s="59">
        <v>1106.94</v>
      </c>
      <c r="D698" s="41">
        <f t="shared" si="17"/>
        <v>4427.76</v>
      </c>
    </row>
    <row r="699" spans="1:4" hidden="1" outlineLevel="1">
      <c r="A699" s="35" t="s">
        <v>628</v>
      </c>
      <c r="B699" s="36">
        <v>10</v>
      </c>
      <c r="C699" s="59">
        <v>536.30999999999995</v>
      </c>
      <c r="D699" s="41">
        <f t="shared" si="17"/>
        <v>5363.0999999999995</v>
      </c>
    </row>
    <row r="700" spans="1:4" hidden="1" outlineLevel="1">
      <c r="A700" s="35" t="s">
        <v>629</v>
      </c>
      <c r="B700" s="36">
        <v>2</v>
      </c>
      <c r="C700" s="59">
        <v>183.49</v>
      </c>
      <c r="D700" s="41">
        <f t="shared" si="17"/>
        <v>366.98</v>
      </c>
    </row>
    <row r="701" spans="1:4" hidden="1" outlineLevel="1">
      <c r="A701" s="33" t="s">
        <v>630</v>
      </c>
      <c r="B701" s="34">
        <v>19</v>
      </c>
      <c r="C701" s="59">
        <v>41.45</v>
      </c>
      <c r="D701" s="41">
        <f t="shared" si="17"/>
        <v>787.55000000000007</v>
      </c>
    </row>
    <row r="702" spans="1:4" hidden="1" outlineLevel="1">
      <c r="A702" s="33" t="s">
        <v>631</v>
      </c>
      <c r="B702" s="34">
        <v>5</v>
      </c>
      <c r="C702" s="49"/>
      <c r="D702" s="41">
        <f t="shared" si="17"/>
        <v>0</v>
      </c>
    </row>
    <row r="703" spans="1:4" hidden="1" outlineLevel="1">
      <c r="A703" s="35" t="s">
        <v>632</v>
      </c>
      <c r="B703" s="36">
        <v>5</v>
      </c>
      <c r="C703" s="59">
        <v>126800</v>
      </c>
      <c r="D703" s="41">
        <f t="shared" si="17"/>
        <v>634000</v>
      </c>
    </row>
    <row r="704" spans="1:4" hidden="1" outlineLevel="1">
      <c r="A704" s="33" t="s">
        <v>633</v>
      </c>
      <c r="B704" s="34">
        <v>9.1</v>
      </c>
      <c r="C704" s="49"/>
      <c r="D704" s="41">
        <f t="shared" si="17"/>
        <v>0</v>
      </c>
    </row>
    <row r="705" spans="1:5" hidden="1" outlineLevel="1">
      <c r="A705" s="35" t="s">
        <v>634</v>
      </c>
      <c r="B705" s="36">
        <v>9.1</v>
      </c>
      <c r="C705" s="59">
        <v>487.34</v>
      </c>
      <c r="D705" s="41">
        <f t="shared" si="17"/>
        <v>4434.7939999999999</v>
      </c>
    </row>
    <row r="706" spans="1:5" hidden="1" outlineLevel="1">
      <c r="A706" s="33" t="s">
        <v>635</v>
      </c>
      <c r="B706" s="34">
        <v>6</v>
      </c>
      <c r="C706" s="49"/>
      <c r="D706" s="41">
        <f t="shared" si="17"/>
        <v>0</v>
      </c>
    </row>
    <row r="707" spans="1:5" hidden="1" outlineLevel="1">
      <c r="A707" s="35"/>
      <c r="B707" s="36">
        <v>3</v>
      </c>
      <c r="C707" s="49"/>
      <c r="D707" s="41">
        <f t="shared" si="17"/>
        <v>0</v>
      </c>
      <c r="E707" s="42" t="s">
        <v>196</v>
      </c>
    </row>
    <row r="708" spans="1:5" hidden="1" outlineLevel="1">
      <c r="A708" s="35" t="s">
        <v>636</v>
      </c>
      <c r="B708" s="36">
        <v>3</v>
      </c>
      <c r="C708" s="49"/>
      <c r="D708" s="41">
        <f t="shared" si="17"/>
        <v>0</v>
      </c>
      <c r="E708" s="42" t="s">
        <v>196</v>
      </c>
    </row>
    <row r="709" spans="1:5" hidden="1" outlineLevel="1">
      <c r="A709" s="33" t="s">
        <v>637</v>
      </c>
      <c r="B709" s="34">
        <v>308</v>
      </c>
      <c r="C709" s="49"/>
      <c r="D709" s="41">
        <f t="shared" si="17"/>
        <v>0</v>
      </c>
    </row>
    <row r="710" spans="1:5" hidden="1" outlineLevel="1">
      <c r="A710" s="35" t="s">
        <v>638</v>
      </c>
      <c r="B710" s="36">
        <v>80</v>
      </c>
      <c r="C710" s="59">
        <v>300.31</v>
      </c>
      <c r="D710" s="41">
        <f t="shared" si="17"/>
        <v>24024.799999999999</v>
      </c>
    </row>
    <row r="711" spans="1:5" hidden="1" outlineLevel="1">
      <c r="A711" s="35" t="s">
        <v>639</v>
      </c>
      <c r="B711" s="36">
        <v>85</v>
      </c>
      <c r="C711" s="59">
        <v>348.1</v>
      </c>
      <c r="D711" s="41">
        <f t="shared" si="17"/>
        <v>29588.500000000004</v>
      </c>
    </row>
    <row r="712" spans="1:5" hidden="1" outlineLevel="1">
      <c r="A712" s="35" t="s">
        <v>640</v>
      </c>
      <c r="B712" s="36">
        <v>55</v>
      </c>
      <c r="C712" s="59">
        <v>851.96</v>
      </c>
      <c r="D712" s="41">
        <f t="shared" si="17"/>
        <v>46857.8</v>
      </c>
    </row>
    <row r="713" spans="1:5" hidden="1" outlineLevel="1">
      <c r="A713" s="35" t="s">
        <v>641</v>
      </c>
      <c r="B713" s="36">
        <v>20</v>
      </c>
      <c r="C713" s="59">
        <v>107.97</v>
      </c>
      <c r="D713" s="41">
        <f t="shared" si="17"/>
        <v>2159.4</v>
      </c>
    </row>
    <row r="714" spans="1:5" hidden="1" outlineLevel="1">
      <c r="A714" s="35" t="s">
        <v>642</v>
      </c>
      <c r="B714" s="36">
        <v>20</v>
      </c>
      <c r="C714" s="59">
        <v>47.79</v>
      </c>
      <c r="D714" s="41">
        <f t="shared" si="17"/>
        <v>955.8</v>
      </c>
    </row>
    <row r="715" spans="1:5" hidden="1" outlineLevel="1">
      <c r="A715" s="35" t="s">
        <v>643</v>
      </c>
      <c r="B715" s="36">
        <v>12</v>
      </c>
      <c r="C715" s="59">
        <v>76.7</v>
      </c>
      <c r="D715" s="41">
        <f t="shared" si="17"/>
        <v>920.40000000000009</v>
      </c>
    </row>
    <row r="716" spans="1:5" hidden="1" outlineLevel="1">
      <c r="A716" s="35" t="s">
        <v>644</v>
      </c>
      <c r="B716" s="36">
        <v>22</v>
      </c>
      <c r="C716" s="59">
        <v>61.95</v>
      </c>
      <c r="D716" s="41">
        <f t="shared" si="17"/>
        <v>1362.9</v>
      </c>
    </row>
    <row r="717" spans="1:5" hidden="1" outlineLevel="1">
      <c r="A717" s="35" t="s">
        <v>645</v>
      </c>
      <c r="B717" s="36">
        <v>14</v>
      </c>
      <c r="C717" s="59">
        <v>716.26</v>
      </c>
      <c r="D717" s="41">
        <f t="shared" si="17"/>
        <v>10027.64</v>
      </c>
    </row>
    <row r="718" spans="1:5" hidden="1" outlineLevel="1">
      <c r="A718" s="33" t="s">
        <v>646</v>
      </c>
      <c r="B718" s="34">
        <v>48</v>
      </c>
      <c r="C718" s="49"/>
      <c r="D718" s="41">
        <f t="shared" ref="D718:D749" si="18">B718*C718</f>
        <v>0</v>
      </c>
    </row>
    <row r="719" spans="1:5" hidden="1" outlineLevel="1">
      <c r="A719" s="35" t="s">
        <v>647</v>
      </c>
      <c r="B719" s="36">
        <v>14</v>
      </c>
      <c r="C719" s="59">
        <v>1387.68</v>
      </c>
      <c r="D719" s="41">
        <f t="shared" si="18"/>
        <v>19427.52</v>
      </c>
    </row>
    <row r="720" spans="1:5" hidden="1" outlineLevel="1">
      <c r="A720" s="35" t="s">
        <v>648</v>
      </c>
      <c r="B720" s="36">
        <v>3</v>
      </c>
      <c r="C720" s="59">
        <v>1499.78</v>
      </c>
      <c r="D720" s="41">
        <f t="shared" si="18"/>
        <v>4499.34</v>
      </c>
    </row>
    <row r="721" spans="1:5" hidden="1" outlineLevel="1">
      <c r="A721" s="35" t="s">
        <v>649</v>
      </c>
      <c r="B721" s="36">
        <v>16</v>
      </c>
      <c r="C721" s="59">
        <v>1600</v>
      </c>
      <c r="D721" s="41">
        <f t="shared" si="18"/>
        <v>25600</v>
      </c>
    </row>
    <row r="722" spans="1:5" hidden="1" outlineLevel="1">
      <c r="A722" s="35" t="s">
        <v>650</v>
      </c>
      <c r="B722" s="36">
        <v>6</v>
      </c>
      <c r="C722" s="59">
        <v>3499.88</v>
      </c>
      <c r="D722" s="41">
        <f t="shared" si="18"/>
        <v>20999.279999999999</v>
      </c>
    </row>
    <row r="723" spans="1:5" hidden="1" outlineLevel="1">
      <c r="A723" s="35" t="s">
        <v>651</v>
      </c>
      <c r="B723" s="36">
        <v>1</v>
      </c>
      <c r="C723" s="59">
        <v>915</v>
      </c>
      <c r="D723" s="41">
        <f t="shared" si="18"/>
        <v>915</v>
      </c>
    </row>
    <row r="724" spans="1:5" hidden="1" outlineLevel="1">
      <c r="A724" s="35" t="s">
        <v>652</v>
      </c>
      <c r="B724" s="36">
        <v>2</v>
      </c>
      <c r="C724" s="59">
        <v>1325</v>
      </c>
      <c r="D724" s="41">
        <f t="shared" si="18"/>
        <v>2650</v>
      </c>
    </row>
    <row r="725" spans="1:5" hidden="1" outlineLevel="1">
      <c r="A725" s="35" t="s">
        <v>653</v>
      </c>
      <c r="B725" s="36">
        <v>2</v>
      </c>
      <c r="C725" s="59">
        <v>1295</v>
      </c>
      <c r="D725" s="41">
        <f t="shared" si="18"/>
        <v>2590</v>
      </c>
    </row>
    <row r="726" spans="1:5" hidden="1" outlineLevel="1">
      <c r="A726" s="35" t="s">
        <v>654</v>
      </c>
      <c r="B726" s="36">
        <v>1</v>
      </c>
      <c r="C726" s="59">
        <v>16248.6</v>
      </c>
      <c r="D726" s="41">
        <f t="shared" si="18"/>
        <v>16248.6</v>
      </c>
    </row>
    <row r="727" spans="1:5" hidden="1" outlineLevel="1">
      <c r="A727" s="35" t="s">
        <v>655</v>
      </c>
      <c r="B727" s="36">
        <v>3</v>
      </c>
      <c r="C727" s="49"/>
      <c r="D727" s="41">
        <f t="shared" si="18"/>
        <v>0</v>
      </c>
      <c r="E727" s="42" t="s">
        <v>196</v>
      </c>
    </row>
    <row r="728" spans="1:5" hidden="1" outlineLevel="1">
      <c r="A728" s="33" t="s">
        <v>656</v>
      </c>
      <c r="B728" s="34">
        <v>501</v>
      </c>
      <c r="C728" s="49"/>
      <c r="D728" s="41">
        <f t="shared" si="18"/>
        <v>0</v>
      </c>
    </row>
    <row r="729" spans="1:5" hidden="1" outlineLevel="1">
      <c r="A729" s="35" t="s">
        <v>657</v>
      </c>
      <c r="B729" s="36">
        <v>10</v>
      </c>
      <c r="C729" s="59">
        <v>3.35</v>
      </c>
      <c r="D729" s="41">
        <f t="shared" si="18"/>
        <v>33.5</v>
      </c>
    </row>
    <row r="730" spans="1:5" hidden="1" outlineLevel="1">
      <c r="A730" s="35" t="s">
        <v>658</v>
      </c>
      <c r="B730" s="36">
        <v>8</v>
      </c>
      <c r="C730" s="59">
        <v>3.7</v>
      </c>
      <c r="D730" s="41">
        <f t="shared" si="18"/>
        <v>29.6</v>
      </c>
    </row>
    <row r="731" spans="1:5" hidden="1" outlineLevel="1">
      <c r="A731" s="35" t="s">
        <v>659</v>
      </c>
      <c r="B731" s="36">
        <v>8</v>
      </c>
      <c r="C731" s="59">
        <v>3.9</v>
      </c>
      <c r="D731" s="41">
        <f t="shared" si="18"/>
        <v>31.2</v>
      </c>
    </row>
    <row r="732" spans="1:5" hidden="1" outlineLevel="1">
      <c r="A732" s="35" t="s">
        <v>660</v>
      </c>
      <c r="B732" s="36">
        <v>19</v>
      </c>
      <c r="C732" s="59">
        <v>0.96</v>
      </c>
      <c r="D732" s="41">
        <f t="shared" si="18"/>
        <v>18.239999999999998</v>
      </c>
    </row>
    <row r="733" spans="1:5" hidden="1" outlineLevel="1">
      <c r="A733" s="35" t="s">
        <v>661</v>
      </c>
      <c r="B733" s="36">
        <v>10</v>
      </c>
      <c r="C733" s="59">
        <v>3.35</v>
      </c>
      <c r="D733" s="41">
        <f t="shared" si="18"/>
        <v>33.5</v>
      </c>
    </row>
    <row r="734" spans="1:5" hidden="1" outlineLevel="1">
      <c r="A734" s="35" t="s">
        <v>662</v>
      </c>
      <c r="B734" s="36">
        <v>9</v>
      </c>
      <c r="C734" s="59">
        <v>2.12</v>
      </c>
      <c r="D734" s="41">
        <f t="shared" si="18"/>
        <v>19.080000000000002</v>
      </c>
    </row>
    <row r="735" spans="1:5" hidden="1" outlineLevel="1">
      <c r="A735" s="35" t="s">
        <v>663</v>
      </c>
      <c r="B735" s="36">
        <v>10</v>
      </c>
      <c r="C735" s="59">
        <v>3.08</v>
      </c>
      <c r="D735" s="41">
        <f t="shared" si="18"/>
        <v>30.8</v>
      </c>
    </row>
    <row r="736" spans="1:5" hidden="1" outlineLevel="1">
      <c r="A736" s="35" t="s">
        <v>664</v>
      </c>
      <c r="B736" s="36">
        <v>20</v>
      </c>
      <c r="C736" s="59">
        <v>363.24</v>
      </c>
      <c r="D736" s="41">
        <f t="shared" si="18"/>
        <v>7264.8</v>
      </c>
    </row>
    <row r="737" spans="1:4" hidden="1" outlineLevel="1">
      <c r="A737" s="35" t="s">
        <v>665</v>
      </c>
      <c r="B737" s="36">
        <v>4</v>
      </c>
      <c r="C737" s="59">
        <v>4.0599999999999996</v>
      </c>
      <c r="D737" s="41">
        <f t="shared" si="18"/>
        <v>16.239999999999998</v>
      </c>
    </row>
    <row r="738" spans="1:4" hidden="1" outlineLevel="1">
      <c r="A738" s="35" t="s">
        <v>666</v>
      </c>
      <c r="B738" s="36">
        <v>6</v>
      </c>
      <c r="C738" s="59">
        <v>2.65</v>
      </c>
      <c r="D738" s="41">
        <f t="shared" si="18"/>
        <v>15.899999999999999</v>
      </c>
    </row>
    <row r="739" spans="1:4" hidden="1" outlineLevel="1">
      <c r="A739" s="35" t="s">
        <v>667</v>
      </c>
      <c r="B739" s="36">
        <v>10</v>
      </c>
      <c r="C739" s="59">
        <v>3.96</v>
      </c>
      <c r="D739" s="41">
        <f t="shared" si="18"/>
        <v>39.6</v>
      </c>
    </row>
    <row r="740" spans="1:4" hidden="1" outlineLevel="1">
      <c r="A740" s="35" t="s">
        <v>668</v>
      </c>
      <c r="B740" s="36">
        <v>8</v>
      </c>
      <c r="C740" s="59">
        <v>5.83</v>
      </c>
      <c r="D740" s="41">
        <f t="shared" si="18"/>
        <v>46.64</v>
      </c>
    </row>
    <row r="741" spans="1:4" hidden="1" outlineLevel="1">
      <c r="A741" s="35" t="s">
        <v>669</v>
      </c>
      <c r="B741" s="36">
        <v>10</v>
      </c>
      <c r="C741" s="59">
        <v>6.54</v>
      </c>
      <c r="D741" s="41">
        <f t="shared" si="18"/>
        <v>65.400000000000006</v>
      </c>
    </row>
    <row r="742" spans="1:4" hidden="1" outlineLevel="1">
      <c r="A742" s="35" t="s">
        <v>670</v>
      </c>
      <c r="B742" s="36">
        <v>92</v>
      </c>
      <c r="C742" s="59">
        <v>8.0399999999999991</v>
      </c>
      <c r="D742" s="41">
        <f t="shared" si="18"/>
        <v>739.68</v>
      </c>
    </row>
    <row r="743" spans="1:4" hidden="1" outlineLevel="1">
      <c r="A743" s="35" t="s">
        <v>671</v>
      </c>
      <c r="B743" s="36">
        <v>3</v>
      </c>
      <c r="C743" s="59">
        <v>53.32</v>
      </c>
      <c r="D743" s="41">
        <f t="shared" si="18"/>
        <v>159.96</v>
      </c>
    </row>
    <row r="744" spans="1:4" hidden="1" outlineLevel="1">
      <c r="A744" s="35" t="s">
        <v>672</v>
      </c>
      <c r="B744" s="36">
        <v>8</v>
      </c>
      <c r="C744" s="59">
        <v>8.3000000000000007</v>
      </c>
      <c r="D744" s="41">
        <f t="shared" si="18"/>
        <v>66.400000000000006</v>
      </c>
    </row>
    <row r="745" spans="1:4" hidden="1" outlineLevel="1">
      <c r="A745" s="35" t="s">
        <v>673</v>
      </c>
      <c r="B745" s="36">
        <v>29</v>
      </c>
      <c r="C745" s="59">
        <v>5</v>
      </c>
      <c r="D745" s="41">
        <f t="shared" si="18"/>
        <v>145</v>
      </c>
    </row>
    <row r="746" spans="1:4" hidden="1" outlineLevel="1">
      <c r="A746" s="35" t="s">
        <v>674</v>
      </c>
      <c r="B746" s="36">
        <v>2</v>
      </c>
      <c r="C746" s="59">
        <v>725</v>
      </c>
      <c r="D746" s="41">
        <f t="shared" si="18"/>
        <v>1450</v>
      </c>
    </row>
    <row r="747" spans="1:4" hidden="1" outlineLevel="1">
      <c r="A747" s="35" t="s">
        <v>675</v>
      </c>
      <c r="B747" s="36">
        <v>3</v>
      </c>
      <c r="C747" s="59">
        <v>589.48</v>
      </c>
      <c r="D747" s="41">
        <f t="shared" si="18"/>
        <v>1768.44</v>
      </c>
    </row>
    <row r="748" spans="1:4" hidden="1" outlineLevel="1">
      <c r="A748" s="35" t="s">
        <v>676</v>
      </c>
      <c r="B748" s="36">
        <v>6</v>
      </c>
      <c r="C748" s="59">
        <v>589.48</v>
      </c>
      <c r="D748" s="41">
        <f t="shared" si="18"/>
        <v>3536.88</v>
      </c>
    </row>
    <row r="749" spans="1:4" hidden="1" outlineLevel="1">
      <c r="A749" s="35" t="s">
        <v>677</v>
      </c>
      <c r="B749" s="36">
        <v>3</v>
      </c>
      <c r="C749" s="59">
        <v>589.48</v>
      </c>
      <c r="D749" s="41">
        <f t="shared" si="18"/>
        <v>1768.44</v>
      </c>
    </row>
    <row r="750" spans="1:4" hidden="1" outlineLevel="1">
      <c r="A750" s="35" t="s">
        <v>678</v>
      </c>
      <c r="B750" s="36">
        <v>6</v>
      </c>
      <c r="C750" s="59">
        <v>589.48</v>
      </c>
      <c r="D750" s="41">
        <f t="shared" ref="D750:D781" si="19">B750*C750</f>
        <v>3536.88</v>
      </c>
    </row>
    <row r="751" spans="1:4" hidden="1" outlineLevel="1">
      <c r="A751" s="35" t="s">
        <v>679</v>
      </c>
      <c r="B751" s="36">
        <v>2</v>
      </c>
      <c r="C751" s="59">
        <v>7417.75</v>
      </c>
      <c r="D751" s="41">
        <f t="shared" si="19"/>
        <v>14835.5</v>
      </c>
    </row>
    <row r="752" spans="1:4" hidden="1" outlineLevel="1">
      <c r="A752" s="35" t="s">
        <v>680</v>
      </c>
      <c r="B752" s="36">
        <v>2</v>
      </c>
      <c r="C752" s="59">
        <v>21413.14</v>
      </c>
      <c r="D752" s="41">
        <f t="shared" si="19"/>
        <v>42826.28</v>
      </c>
    </row>
    <row r="753" spans="1:4" hidden="1" outlineLevel="1">
      <c r="A753" s="35" t="s">
        <v>681</v>
      </c>
      <c r="B753" s="36">
        <v>3</v>
      </c>
      <c r="C753" s="59">
        <v>822.85</v>
      </c>
      <c r="D753" s="41">
        <f t="shared" si="19"/>
        <v>2468.5500000000002</v>
      </c>
    </row>
    <row r="754" spans="1:4" hidden="1" outlineLevel="1">
      <c r="A754" s="35" t="s">
        <v>682</v>
      </c>
      <c r="B754" s="36">
        <v>3</v>
      </c>
      <c r="C754" s="59">
        <v>948.1</v>
      </c>
      <c r="D754" s="41">
        <f t="shared" si="19"/>
        <v>2844.3</v>
      </c>
    </row>
    <row r="755" spans="1:4" hidden="1" outlineLevel="1">
      <c r="A755" s="35" t="s">
        <v>683</v>
      </c>
      <c r="B755" s="36">
        <v>15</v>
      </c>
      <c r="C755" s="59">
        <v>1198.18</v>
      </c>
      <c r="D755" s="41">
        <f t="shared" si="19"/>
        <v>17972.7</v>
      </c>
    </row>
    <row r="756" spans="1:4" hidden="1" outlineLevel="1">
      <c r="A756" s="35" t="s">
        <v>684</v>
      </c>
      <c r="B756" s="36">
        <v>3</v>
      </c>
      <c r="C756" s="59">
        <v>589.48</v>
      </c>
      <c r="D756" s="41">
        <f t="shared" si="19"/>
        <v>1768.44</v>
      </c>
    </row>
    <row r="757" spans="1:4" hidden="1" outlineLevel="1">
      <c r="A757" s="35" t="s">
        <v>685</v>
      </c>
      <c r="B757" s="36">
        <v>6</v>
      </c>
      <c r="C757" s="59">
        <v>619.07000000000005</v>
      </c>
      <c r="D757" s="41">
        <f t="shared" si="19"/>
        <v>3714.42</v>
      </c>
    </row>
    <row r="758" spans="1:4" hidden="1" outlineLevel="1">
      <c r="A758" s="35" t="s">
        <v>686</v>
      </c>
      <c r="B758" s="36">
        <v>20</v>
      </c>
      <c r="C758" s="59">
        <v>147.71</v>
      </c>
      <c r="D758" s="41">
        <f t="shared" si="19"/>
        <v>2954.2000000000003</v>
      </c>
    </row>
    <row r="759" spans="1:4" hidden="1" outlineLevel="1">
      <c r="A759" s="35" t="s">
        <v>687</v>
      </c>
      <c r="B759" s="36">
        <v>18</v>
      </c>
      <c r="C759" s="59">
        <v>136.78</v>
      </c>
      <c r="D759" s="41">
        <f t="shared" si="19"/>
        <v>2462.04</v>
      </c>
    </row>
    <row r="760" spans="1:4" hidden="1" outlineLevel="1">
      <c r="A760" s="35" t="s">
        <v>688</v>
      </c>
      <c r="B760" s="36">
        <v>23</v>
      </c>
      <c r="C760" s="62">
        <v>659</v>
      </c>
      <c r="D760" s="41">
        <f t="shared" si="19"/>
        <v>15157</v>
      </c>
    </row>
    <row r="761" spans="1:4" hidden="1" outlineLevel="1">
      <c r="A761" s="35" t="s">
        <v>689</v>
      </c>
      <c r="B761" s="36">
        <v>3</v>
      </c>
      <c r="C761" s="59">
        <v>256.23</v>
      </c>
      <c r="D761" s="41">
        <f t="shared" si="19"/>
        <v>768.69</v>
      </c>
    </row>
    <row r="762" spans="1:4" hidden="1" outlineLevel="1">
      <c r="A762" s="35" t="s">
        <v>690</v>
      </c>
      <c r="B762" s="36">
        <v>6</v>
      </c>
      <c r="C762" s="59">
        <v>261.13</v>
      </c>
      <c r="D762" s="41">
        <f t="shared" si="19"/>
        <v>1566.78</v>
      </c>
    </row>
    <row r="763" spans="1:4" hidden="1" outlineLevel="1">
      <c r="A763" s="35" t="s">
        <v>691</v>
      </c>
      <c r="B763" s="36">
        <v>45</v>
      </c>
      <c r="C763" s="59">
        <v>153.26</v>
      </c>
      <c r="D763" s="41">
        <f t="shared" si="19"/>
        <v>6896.7</v>
      </c>
    </row>
    <row r="764" spans="1:4" hidden="1" outlineLevel="1">
      <c r="A764" s="35" t="s">
        <v>692</v>
      </c>
      <c r="B764" s="36">
        <v>15</v>
      </c>
      <c r="C764" s="59">
        <v>99.6</v>
      </c>
      <c r="D764" s="41">
        <f t="shared" si="19"/>
        <v>1494</v>
      </c>
    </row>
    <row r="765" spans="1:4" hidden="1" outlineLevel="1">
      <c r="A765" s="35" t="s">
        <v>693</v>
      </c>
      <c r="B765" s="36">
        <v>19</v>
      </c>
      <c r="C765" s="59">
        <v>147.71</v>
      </c>
      <c r="D765" s="41">
        <f t="shared" si="19"/>
        <v>2806.4900000000002</v>
      </c>
    </row>
    <row r="766" spans="1:4" hidden="1" outlineLevel="1">
      <c r="A766" s="35" t="s">
        <v>694</v>
      </c>
      <c r="B766" s="36">
        <v>3</v>
      </c>
      <c r="C766" s="59">
        <v>589.48</v>
      </c>
      <c r="D766" s="41">
        <f t="shared" si="19"/>
        <v>1768.44</v>
      </c>
    </row>
    <row r="767" spans="1:4" hidden="1" outlineLevel="1">
      <c r="A767" s="35" t="s">
        <v>695</v>
      </c>
      <c r="B767" s="36">
        <v>3</v>
      </c>
      <c r="C767" s="59">
        <v>589.48</v>
      </c>
      <c r="D767" s="41">
        <f t="shared" si="19"/>
        <v>1768.44</v>
      </c>
    </row>
    <row r="768" spans="1:4" hidden="1" outlineLevel="1">
      <c r="A768" s="35" t="s">
        <v>696</v>
      </c>
      <c r="B768" s="36">
        <v>5</v>
      </c>
      <c r="C768" s="59">
        <v>200.69</v>
      </c>
      <c r="D768" s="41">
        <f t="shared" si="19"/>
        <v>1003.45</v>
      </c>
    </row>
    <row r="769" spans="1:4" hidden="1" outlineLevel="1">
      <c r="A769" s="35" t="s">
        <v>697</v>
      </c>
      <c r="B769" s="36">
        <v>20</v>
      </c>
      <c r="C769" s="62">
        <v>178.56</v>
      </c>
      <c r="D769" s="41">
        <f t="shared" si="19"/>
        <v>3571.2</v>
      </c>
    </row>
    <row r="770" spans="1:4" hidden="1" outlineLevel="1">
      <c r="A770" s="35" t="s">
        <v>698</v>
      </c>
      <c r="B770" s="36">
        <v>3</v>
      </c>
      <c r="C770" s="59">
        <v>1643.83</v>
      </c>
      <c r="D770" s="41">
        <f t="shared" si="19"/>
        <v>4931.49</v>
      </c>
    </row>
    <row r="771" spans="1:4" hidden="1" outlineLevel="1">
      <c r="A771" s="33" t="s">
        <v>699</v>
      </c>
      <c r="B771" s="34">
        <v>3</v>
      </c>
      <c r="C771" s="49"/>
      <c r="D771" s="41">
        <f t="shared" si="19"/>
        <v>0</v>
      </c>
    </row>
    <row r="772" spans="1:4" hidden="1" outlineLevel="1">
      <c r="A772" s="35" t="s">
        <v>700</v>
      </c>
      <c r="B772" s="36">
        <v>2</v>
      </c>
      <c r="C772" s="61">
        <v>4398.576</v>
      </c>
      <c r="D772" s="41">
        <f t="shared" si="19"/>
        <v>8797.152</v>
      </c>
    </row>
    <row r="773" spans="1:4" hidden="1" outlineLevel="1">
      <c r="A773" s="35" t="s">
        <v>701</v>
      </c>
      <c r="B773" s="36">
        <v>1</v>
      </c>
      <c r="C773" s="61">
        <v>4398.576</v>
      </c>
      <c r="D773" s="41">
        <f t="shared" si="19"/>
        <v>4398.576</v>
      </c>
    </row>
    <row r="774" spans="1:4" hidden="1" outlineLevel="1">
      <c r="A774" s="33" t="s">
        <v>702</v>
      </c>
      <c r="B774" s="34">
        <v>50</v>
      </c>
      <c r="C774" s="49"/>
      <c r="D774" s="41">
        <f t="shared" si="19"/>
        <v>0</v>
      </c>
    </row>
    <row r="775" spans="1:4" hidden="1" outlineLevel="1">
      <c r="A775" s="35" t="s">
        <v>703</v>
      </c>
      <c r="B775" s="36">
        <v>8</v>
      </c>
      <c r="C775" s="59">
        <v>2440.1</v>
      </c>
      <c r="D775" s="41">
        <f t="shared" si="19"/>
        <v>19520.8</v>
      </c>
    </row>
    <row r="776" spans="1:4" hidden="1" outlineLevel="1">
      <c r="A776" s="35" t="s">
        <v>704</v>
      </c>
      <c r="B776" s="36">
        <v>4</v>
      </c>
      <c r="C776" s="59">
        <v>601.97</v>
      </c>
      <c r="D776" s="41">
        <f t="shared" si="19"/>
        <v>2407.88</v>
      </c>
    </row>
    <row r="777" spans="1:4" hidden="1" outlineLevel="1">
      <c r="A777" s="35" t="s">
        <v>705</v>
      </c>
      <c r="B777" s="36">
        <v>13</v>
      </c>
      <c r="C777" s="60">
        <v>5334.3</v>
      </c>
      <c r="D777" s="41">
        <f t="shared" si="19"/>
        <v>69345.900000000009</v>
      </c>
    </row>
    <row r="778" spans="1:4" hidden="1" outlineLevel="1">
      <c r="A778" s="35" t="s">
        <v>706</v>
      </c>
      <c r="B778" s="36">
        <v>5</v>
      </c>
      <c r="C778" s="60">
        <v>5104.72</v>
      </c>
      <c r="D778" s="41">
        <f t="shared" si="19"/>
        <v>25523.600000000002</v>
      </c>
    </row>
    <row r="779" spans="1:4" hidden="1" outlineLevel="1">
      <c r="A779" s="35" t="s">
        <v>707</v>
      </c>
      <c r="B779" s="36">
        <v>3</v>
      </c>
      <c r="C779" s="59">
        <v>5276.82</v>
      </c>
      <c r="D779" s="41">
        <f t="shared" si="19"/>
        <v>15830.46</v>
      </c>
    </row>
    <row r="780" spans="1:4" hidden="1" outlineLevel="1">
      <c r="A780" s="35" t="s">
        <v>708</v>
      </c>
      <c r="B780" s="36">
        <v>10</v>
      </c>
      <c r="C780" s="60">
        <v>550.08000000000004</v>
      </c>
      <c r="D780" s="41">
        <f t="shared" si="19"/>
        <v>5500.8</v>
      </c>
    </row>
    <row r="781" spans="1:4" hidden="1" outlineLevel="1">
      <c r="A781" s="35" t="s">
        <v>709</v>
      </c>
      <c r="B781" s="36">
        <v>7</v>
      </c>
      <c r="C781" s="59">
        <v>1057.4100000000001</v>
      </c>
      <c r="D781" s="41">
        <f t="shared" si="19"/>
        <v>7401.8700000000008</v>
      </c>
    </row>
    <row r="782" spans="1:4" hidden="1" outlineLevel="1">
      <c r="A782" s="33" t="s">
        <v>710</v>
      </c>
      <c r="B782" s="34">
        <v>3</v>
      </c>
      <c r="C782" s="49"/>
      <c r="D782" s="41">
        <f t="shared" ref="D782:D813" si="20">B782*C782</f>
        <v>0</v>
      </c>
    </row>
    <row r="783" spans="1:4" hidden="1" outlineLevel="1">
      <c r="A783" s="35" t="s">
        <v>711</v>
      </c>
      <c r="B783" s="36">
        <v>3</v>
      </c>
      <c r="C783" s="59">
        <v>7671.11</v>
      </c>
      <c r="D783" s="41">
        <f t="shared" si="20"/>
        <v>23013.329999999998</v>
      </c>
    </row>
    <row r="784" spans="1:4" hidden="1" outlineLevel="1">
      <c r="A784" s="33" t="s">
        <v>712</v>
      </c>
      <c r="B784" s="34">
        <v>218</v>
      </c>
      <c r="C784" s="49"/>
      <c r="D784" s="41">
        <f t="shared" si="20"/>
        <v>0</v>
      </c>
    </row>
    <row r="785" spans="1:5" hidden="1" outlineLevel="1">
      <c r="A785" s="35" t="s">
        <v>713</v>
      </c>
      <c r="B785" s="36">
        <v>2</v>
      </c>
      <c r="C785" s="59"/>
      <c r="D785" s="41">
        <f t="shared" si="20"/>
        <v>0</v>
      </c>
      <c r="E785" s="42" t="s">
        <v>196</v>
      </c>
    </row>
    <row r="786" spans="1:5" hidden="1" outlineLevel="1">
      <c r="A786" s="35" t="s">
        <v>714</v>
      </c>
      <c r="B786" s="36">
        <v>3</v>
      </c>
      <c r="C786" s="59"/>
      <c r="D786" s="41">
        <f t="shared" si="20"/>
        <v>0</v>
      </c>
      <c r="E786" s="42" t="s">
        <v>196</v>
      </c>
    </row>
    <row r="787" spans="1:5" hidden="1" outlineLevel="1">
      <c r="A787" s="35" t="s">
        <v>715</v>
      </c>
      <c r="B787" s="36">
        <v>3</v>
      </c>
      <c r="C787" s="59">
        <v>98.53</v>
      </c>
      <c r="D787" s="41">
        <f t="shared" si="20"/>
        <v>295.59000000000003</v>
      </c>
    </row>
    <row r="788" spans="1:5" hidden="1" outlineLevel="1">
      <c r="A788" s="35" t="s">
        <v>716</v>
      </c>
      <c r="B788" s="36">
        <v>7</v>
      </c>
      <c r="C788" s="59"/>
      <c r="D788" s="41">
        <f t="shared" si="20"/>
        <v>0</v>
      </c>
      <c r="E788" s="42" t="s">
        <v>196</v>
      </c>
    </row>
    <row r="789" spans="1:5" hidden="1" outlineLevel="1">
      <c r="A789" s="35" t="s">
        <v>717</v>
      </c>
      <c r="B789" s="36">
        <v>3</v>
      </c>
      <c r="C789" s="59">
        <v>143.37</v>
      </c>
      <c r="D789" s="41">
        <f t="shared" si="20"/>
        <v>430.11</v>
      </c>
    </row>
    <row r="790" spans="1:5" hidden="1" outlineLevel="1">
      <c r="A790" s="35" t="s">
        <v>718</v>
      </c>
      <c r="B790" s="36">
        <v>5</v>
      </c>
      <c r="C790" s="59">
        <v>146.91</v>
      </c>
      <c r="D790" s="41">
        <f t="shared" si="20"/>
        <v>734.55</v>
      </c>
    </row>
    <row r="791" spans="1:5" hidden="1" outlineLevel="1">
      <c r="A791" s="35" t="s">
        <v>719</v>
      </c>
      <c r="B791" s="36">
        <v>15</v>
      </c>
      <c r="C791" s="59">
        <v>84.37</v>
      </c>
      <c r="D791" s="41">
        <f t="shared" si="20"/>
        <v>1265.5500000000002</v>
      </c>
    </row>
    <row r="792" spans="1:5" hidden="1" outlineLevel="1">
      <c r="A792" s="35" t="s">
        <v>720</v>
      </c>
      <c r="B792" s="36">
        <v>10</v>
      </c>
      <c r="C792" s="59">
        <v>67.260000000000005</v>
      </c>
      <c r="D792" s="41">
        <f t="shared" si="20"/>
        <v>672.6</v>
      </c>
    </row>
    <row r="793" spans="1:5" hidden="1" outlineLevel="1">
      <c r="A793" s="35" t="s">
        <v>721</v>
      </c>
      <c r="B793" s="36">
        <v>14</v>
      </c>
      <c r="C793" s="59">
        <v>107.38</v>
      </c>
      <c r="D793" s="41">
        <f t="shared" si="20"/>
        <v>1503.32</v>
      </c>
    </row>
    <row r="794" spans="1:5" hidden="1" outlineLevel="1">
      <c r="A794" s="35" t="s">
        <v>722</v>
      </c>
      <c r="B794" s="36">
        <v>23</v>
      </c>
      <c r="C794" s="59"/>
      <c r="D794" s="41">
        <f t="shared" si="20"/>
        <v>0</v>
      </c>
      <c r="E794" s="42" t="s">
        <v>196</v>
      </c>
    </row>
    <row r="795" spans="1:5" hidden="1" outlineLevel="1">
      <c r="A795" s="35" t="s">
        <v>723</v>
      </c>
      <c r="B795" s="36">
        <v>23</v>
      </c>
      <c r="C795" s="60">
        <v>183.98</v>
      </c>
      <c r="D795" s="41">
        <f t="shared" si="20"/>
        <v>4231.54</v>
      </c>
    </row>
    <row r="796" spans="1:5" hidden="1" outlineLevel="1">
      <c r="A796" s="35" t="s">
        <v>724</v>
      </c>
      <c r="B796" s="36">
        <v>5</v>
      </c>
      <c r="C796" s="59"/>
      <c r="D796" s="41">
        <f t="shared" si="20"/>
        <v>0</v>
      </c>
      <c r="E796" s="42" t="s">
        <v>196</v>
      </c>
    </row>
    <row r="797" spans="1:5" hidden="1" outlineLevel="1">
      <c r="A797" s="35" t="s">
        <v>725</v>
      </c>
      <c r="B797" s="36">
        <v>10</v>
      </c>
      <c r="C797" s="59">
        <v>94.99</v>
      </c>
      <c r="D797" s="41">
        <f t="shared" si="20"/>
        <v>949.9</v>
      </c>
    </row>
    <row r="798" spans="1:5" hidden="1" outlineLevel="1">
      <c r="A798" s="35" t="s">
        <v>726</v>
      </c>
      <c r="B798" s="36">
        <v>6</v>
      </c>
      <c r="C798" s="59">
        <v>125.67</v>
      </c>
      <c r="D798" s="41">
        <f t="shared" si="20"/>
        <v>754.02</v>
      </c>
    </row>
    <row r="799" spans="1:5" hidden="1" outlineLevel="1">
      <c r="A799" s="35" t="s">
        <v>727</v>
      </c>
      <c r="B799" s="36">
        <v>8</v>
      </c>
      <c r="C799" s="59">
        <v>130.84</v>
      </c>
      <c r="D799" s="41">
        <f t="shared" si="20"/>
        <v>1046.72</v>
      </c>
    </row>
    <row r="800" spans="1:5" hidden="1" outlineLevel="1">
      <c r="A800" s="35" t="s">
        <v>728</v>
      </c>
      <c r="B800" s="36">
        <v>10</v>
      </c>
      <c r="C800" s="59">
        <v>341.02</v>
      </c>
      <c r="D800" s="41">
        <f t="shared" si="20"/>
        <v>3410.2</v>
      </c>
    </row>
    <row r="801" spans="1:5" hidden="1" outlineLevel="1">
      <c r="A801" s="35" t="s">
        <v>729</v>
      </c>
      <c r="B801" s="36">
        <v>5</v>
      </c>
      <c r="C801" s="59"/>
      <c r="D801" s="41">
        <f t="shared" si="20"/>
        <v>0</v>
      </c>
      <c r="E801" s="42" t="s">
        <v>196</v>
      </c>
    </row>
    <row r="802" spans="1:5" hidden="1" outlineLevel="1">
      <c r="A802" s="35" t="s">
        <v>730</v>
      </c>
      <c r="B802" s="36">
        <v>10</v>
      </c>
      <c r="C802" s="59">
        <v>122.13</v>
      </c>
      <c r="D802" s="41">
        <f t="shared" si="20"/>
        <v>1221.3</v>
      </c>
    </row>
    <row r="803" spans="1:5" hidden="1" outlineLevel="1">
      <c r="A803" s="35" t="s">
        <v>731</v>
      </c>
      <c r="B803" s="36">
        <v>4</v>
      </c>
      <c r="C803" s="59">
        <v>142.78</v>
      </c>
      <c r="D803" s="41">
        <f t="shared" si="20"/>
        <v>571.12</v>
      </c>
    </row>
    <row r="804" spans="1:5" hidden="1" outlineLevel="1">
      <c r="A804" s="35" t="s">
        <v>732</v>
      </c>
      <c r="B804" s="36">
        <v>16</v>
      </c>
      <c r="C804" s="59">
        <v>224.79</v>
      </c>
      <c r="D804" s="41">
        <f t="shared" si="20"/>
        <v>3596.64</v>
      </c>
    </row>
    <row r="805" spans="1:5" hidden="1" outlineLevel="1">
      <c r="A805" s="35" t="s">
        <v>733</v>
      </c>
      <c r="B805" s="36">
        <v>15</v>
      </c>
      <c r="C805" s="59">
        <v>218.3</v>
      </c>
      <c r="D805" s="41">
        <f t="shared" si="20"/>
        <v>3274.5</v>
      </c>
    </row>
    <row r="806" spans="1:5" hidden="1" outlineLevel="1">
      <c r="A806" s="35" t="s">
        <v>734</v>
      </c>
      <c r="B806" s="36">
        <v>2</v>
      </c>
      <c r="C806" s="59"/>
      <c r="D806" s="41">
        <f t="shared" si="20"/>
        <v>0</v>
      </c>
      <c r="E806" s="42" t="s">
        <v>196</v>
      </c>
    </row>
    <row r="807" spans="1:5" hidden="1" outlineLevel="1">
      <c r="A807" s="35" t="s">
        <v>735</v>
      </c>
      <c r="B807" s="36">
        <v>1</v>
      </c>
      <c r="C807" s="59"/>
      <c r="D807" s="41">
        <f t="shared" si="20"/>
        <v>0</v>
      </c>
      <c r="E807" s="42" t="s">
        <v>196</v>
      </c>
    </row>
    <row r="808" spans="1:5" hidden="1" outlineLevel="1">
      <c r="A808" s="35" t="s">
        <v>736</v>
      </c>
      <c r="B808" s="36">
        <v>1</v>
      </c>
      <c r="C808" s="59"/>
      <c r="D808" s="41">
        <f t="shared" si="20"/>
        <v>0</v>
      </c>
      <c r="E808" s="42" t="s">
        <v>196</v>
      </c>
    </row>
    <row r="809" spans="1:5" hidden="1" outlineLevel="1">
      <c r="A809" s="35" t="s">
        <v>737</v>
      </c>
      <c r="B809" s="36">
        <v>3</v>
      </c>
      <c r="C809" s="59"/>
      <c r="D809" s="41">
        <f t="shared" si="20"/>
        <v>0</v>
      </c>
      <c r="E809" s="42" t="s">
        <v>196</v>
      </c>
    </row>
    <row r="810" spans="1:5" hidden="1" outlineLevel="1">
      <c r="A810" s="35" t="s">
        <v>738</v>
      </c>
      <c r="B810" s="36">
        <v>1</v>
      </c>
      <c r="C810" s="59">
        <v>418.9</v>
      </c>
      <c r="D810" s="41">
        <f t="shared" si="20"/>
        <v>418.9</v>
      </c>
    </row>
    <row r="811" spans="1:5" hidden="1" outlineLevel="1">
      <c r="A811" s="35" t="s">
        <v>740</v>
      </c>
      <c r="B811" s="36">
        <v>9</v>
      </c>
      <c r="C811" s="59">
        <v>127.44</v>
      </c>
      <c r="D811" s="41">
        <f t="shared" si="20"/>
        <v>1146.96</v>
      </c>
    </row>
    <row r="812" spans="1:5" hidden="1" outlineLevel="1">
      <c r="A812" s="35" t="s">
        <v>741</v>
      </c>
      <c r="B812" s="36">
        <v>4</v>
      </c>
      <c r="C812" s="59">
        <v>134.52000000000001</v>
      </c>
      <c r="D812" s="41">
        <f t="shared" si="20"/>
        <v>538.08000000000004</v>
      </c>
    </row>
    <row r="813" spans="1:5" hidden="1" outlineLevel="1">
      <c r="A813" s="33" t="s">
        <v>742</v>
      </c>
      <c r="B813" s="34">
        <v>2</v>
      </c>
      <c r="C813" s="49"/>
      <c r="D813" s="41">
        <f t="shared" si="20"/>
        <v>0</v>
      </c>
    </row>
    <row r="814" spans="1:5" hidden="1" outlineLevel="1">
      <c r="A814" s="35" t="s">
        <v>743</v>
      </c>
      <c r="B814" s="36">
        <v>2</v>
      </c>
      <c r="C814" s="59">
        <v>4800</v>
      </c>
      <c r="D814" s="41">
        <f t="shared" ref="D814:D834" si="21">B814*C814</f>
        <v>9600</v>
      </c>
    </row>
    <row r="815" spans="1:5" hidden="1" outlineLevel="1">
      <c r="A815" s="33" t="s">
        <v>744</v>
      </c>
      <c r="B815" s="34">
        <v>8</v>
      </c>
      <c r="C815" s="59">
        <v>48.03</v>
      </c>
      <c r="D815" s="41">
        <f t="shared" si="21"/>
        <v>384.24</v>
      </c>
    </row>
    <row r="816" spans="1:5" hidden="1" outlineLevel="1">
      <c r="A816" s="33" t="s">
        <v>745</v>
      </c>
      <c r="B816" s="34">
        <v>4</v>
      </c>
      <c r="C816" s="49"/>
      <c r="D816" s="41">
        <f t="shared" si="21"/>
        <v>0</v>
      </c>
    </row>
    <row r="817" spans="1:5" hidden="1" outlineLevel="1">
      <c r="A817" s="35" t="s">
        <v>746</v>
      </c>
      <c r="B817" s="36">
        <v>3</v>
      </c>
      <c r="C817" s="59">
        <v>750</v>
      </c>
      <c r="D817" s="41">
        <f t="shared" si="21"/>
        <v>2250</v>
      </c>
    </row>
    <row r="818" spans="1:5" hidden="1" outlineLevel="1">
      <c r="A818" s="35" t="s">
        <v>747</v>
      </c>
      <c r="B818" s="36">
        <v>1</v>
      </c>
      <c r="C818" s="59">
        <v>5200</v>
      </c>
      <c r="D818" s="41">
        <f t="shared" si="21"/>
        <v>5200</v>
      </c>
    </row>
    <row r="819" spans="1:5" hidden="1" outlineLevel="1">
      <c r="A819" s="33" t="s">
        <v>748</v>
      </c>
      <c r="B819" s="34">
        <v>1</v>
      </c>
      <c r="C819" s="49"/>
      <c r="D819" s="41">
        <f t="shared" si="21"/>
        <v>0</v>
      </c>
    </row>
    <row r="820" spans="1:5" hidden="1" outlineLevel="1">
      <c r="A820" s="35" t="s">
        <v>749</v>
      </c>
      <c r="B820" s="36">
        <v>1</v>
      </c>
      <c r="C820" s="49"/>
      <c r="D820" s="41">
        <f t="shared" si="21"/>
        <v>0</v>
      </c>
      <c r="E820" s="42" t="s">
        <v>196</v>
      </c>
    </row>
    <row r="821" spans="1:5" hidden="1" outlineLevel="1">
      <c r="A821" s="33" t="s">
        <v>750</v>
      </c>
      <c r="B821" s="34">
        <v>1</v>
      </c>
      <c r="C821" s="59">
        <v>3540</v>
      </c>
      <c r="D821" s="41">
        <f t="shared" si="21"/>
        <v>3540</v>
      </c>
    </row>
    <row r="822" spans="1:5" hidden="1" outlineLevel="1">
      <c r="A822" s="33" t="s">
        <v>751</v>
      </c>
      <c r="B822" s="34">
        <v>15</v>
      </c>
      <c r="C822" s="59">
        <v>416</v>
      </c>
      <c r="D822" s="41">
        <f t="shared" si="21"/>
        <v>6240</v>
      </c>
    </row>
    <row r="823" spans="1:5" hidden="1" outlineLevel="1">
      <c r="A823" s="33" t="s">
        <v>752</v>
      </c>
      <c r="B823" s="34">
        <v>5</v>
      </c>
      <c r="C823" s="49"/>
      <c r="D823" s="41">
        <f t="shared" si="21"/>
        <v>0</v>
      </c>
    </row>
    <row r="824" spans="1:5" hidden="1" outlineLevel="1">
      <c r="A824" s="58">
        <v>2</v>
      </c>
      <c r="B824" s="36">
        <v>5</v>
      </c>
      <c r="C824" s="59">
        <v>700</v>
      </c>
      <c r="D824" s="41">
        <f t="shared" si="21"/>
        <v>3500</v>
      </c>
    </row>
    <row r="825" spans="1:5" hidden="1" outlineLevel="1">
      <c r="A825" s="33" t="s">
        <v>753</v>
      </c>
      <c r="B825" s="34">
        <v>7</v>
      </c>
      <c r="C825" s="49"/>
      <c r="D825" s="41">
        <f t="shared" si="21"/>
        <v>0</v>
      </c>
    </row>
    <row r="826" spans="1:5" hidden="1" outlineLevel="1">
      <c r="A826" s="35" t="s">
        <v>754</v>
      </c>
      <c r="B826" s="36">
        <v>3</v>
      </c>
      <c r="C826" s="59">
        <v>491.91</v>
      </c>
      <c r="D826" s="41">
        <f t="shared" si="21"/>
        <v>1475.73</v>
      </c>
    </row>
    <row r="827" spans="1:5" hidden="1" outlineLevel="1">
      <c r="A827" s="35" t="s">
        <v>755</v>
      </c>
      <c r="B827" s="36">
        <v>4</v>
      </c>
      <c r="C827" s="59">
        <v>305</v>
      </c>
      <c r="D827" s="41">
        <f t="shared" si="21"/>
        <v>1220</v>
      </c>
    </row>
    <row r="828" spans="1:5" hidden="1" outlineLevel="1">
      <c r="A828" s="33" t="s">
        <v>756</v>
      </c>
      <c r="B828" s="34">
        <v>20</v>
      </c>
      <c r="C828" s="59">
        <v>447.37</v>
      </c>
      <c r="D828" s="41">
        <f t="shared" si="21"/>
        <v>8947.4</v>
      </c>
    </row>
    <row r="829" spans="1:5" hidden="1" outlineLevel="1">
      <c r="A829" s="33" t="s">
        <v>757</v>
      </c>
      <c r="B829" s="34">
        <v>12</v>
      </c>
      <c r="C829" s="49"/>
      <c r="D829" s="41">
        <f t="shared" si="21"/>
        <v>0</v>
      </c>
    </row>
    <row r="830" spans="1:5" hidden="1" outlineLevel="1">
      <c r="A830" s="35" t="s">
        <v>758</v>
      </c>
      <c r="B830" s="36">
        <v>4</v>
      </c>
      <c r="C830" s="59">
        <v>84.96</v>
      </c>
      <c r="D830" s="41">
        <f t="shared" si="21"/>
        <v>339.84</v>
      </c>
    </row>
    <row r="831" spans="1:5" hidden="1" outlineLevel="1">
      <c r="A831" s="35" t="s">
        <v>759</v>
      </c>
      <c r="B831" s="36">
        <v>2</v>
      </c>
      <c r="C831" s="59">
        <v>97.35</v>
      </c>
      <c r="D831" s="41">
        <f t="shared" si="21"/>
        <v>194.7</v>
      </c>
    </row>
    <row r="832" spans="1:5" hidden="1" outlineLevel="1">
      <c r="A832" s="35" t="s">
        <v>760</v>
      </c>
      <c r="B832" s="36">
        <v>2</v>
      </c>
      <c r="C832" s="59">
        <v>97.35</v>
      </c>
      <c r="D832" s="41">
        <f t="shared" si="21"/>
        <v>194.7</v>
      </c>
    </row>
    <row r="833" spans="1:5" hidden="1" outlineLevel="1">
      <c r="A833" s="35" t="s">
        <v>761</v>
      </c>
      <c r="B833" s="36">
        <v>2</v>
      </c>
      <c r="C833" s="59">
        <v>1000</v>
      </c>
      <c r="D833" s="41">
        <f t="shared" si="21"/>
        <v>2000</v>
      </c>
    </row>
    <row r="834" spans="1:5" hidden="1" outlineLevel="1">
      <c r="A834" s="35" t="s">
        <v>762</v>
      </c>
      <c r="B834" s="36">
        <v>2</v>
      </c>
      <c r="C834" s="59">
        <v>1000</v>
      </c>
      <c r="D834" s="41">
        <f t="shared" si="21"/>
        <v>2000</v>
      </c>
    </row>
    <row r="835" spans="1:5" collapsed="1">
      <c r="A835" s="31" t="s">
        <v>121</v>
      </c>
      <c r="B835" s="32"/>
      <c r="C835" s="18"/>
      <c r="D835" s="17">
        <f>SUM(D383:D834)</f>
        <v>4639971.1060000025</v>
      </c>
    </row>
    <row r="837" spans="1:5">
      <c r="A837" s="65" t="s">
        <v>764</v>
      </c>
      <c r="B837" s="66"/>
      <c r="C837" s="67"/>
      <c r="D837" s="68"/>
    </row>
    <row r="838" spans="1:5" hidden="1" outlineLevel="1">
      <c r="A838" s="69" t="s">
        <v>292</v>
      </c>
      <c r="B838" s="70">
        <v>32500</v>
      </c>
      <c r="C838" s="71"/>
      <c r="D838" s="72"/>
    </row>
    <row r="839" spans="1:5" hidden="1" outlineLevel="1">
      <c r="A839" s="73" t="s">
        <v>293</v>
      </c>
      <c r="B839" s="74">
        <v>32500</v>
      </c>
      <c r="C839" s="59">
        <v>0.1</v>
      </c>
      <c r="D839" s="41">
        <f>B839*C839</f>
        <v>3250</v>
      </c>
      <c r="E839" s="42" t="s">
        <v>319</v>
      </c>
    </row>
    <row r="840" spans="1:5" hidden="1" outlineLevel="1">
      <c r="A840" s="69" t="s">
        <v>765</v>
      </c>
      <c r="B840" s="70">
        <v>60400</v>
      </c>
      <c r="C840" s="59"/>
      <c r="D840" s="41">
        <f t="shared" ref="D840:D869" si="22">B840*C840</f>
        <v>0</v>
      </c>
    </row>
    <row r="841" spans="1:5" hidden="1" outlineLevel="1">
      <c r="A841" s="73" t="s">
        <v>766</v>
      </c>
      <c r="B841" s="74">
        <v>60400</v>
      </c>
      <c r="C841" s="59">
        <v>1.1000000000000001</v>
      </c>
      <c r="D841" s="41">
        <f t="shared" si="22"/>
        <v>66440</v>
      </c>
    </row>
    <row r="842" spans="1:5" hidden="1" outlineLevel="1">
      <c r="A842" s="69" t="s">
        <v>297</v>
      </c>
      <c r="B842" s="70">
        <v>31870</v>
      </c>
      <c r="C842" s="59"/>
      <c r="D842" s="41">
        <f t="shared" si="22"/>
        <v>0</v>
      </c>
    </row>
    <row r="843" spans="1:5" hidden="1" outlineLevel="1">
      <c r="A843" s="73" t="s">
        <v>299</v>
      </c>
      <c r="B843" s="74">
        <v>10500</v>
      </c>
      <c r="C843" s="60">
        <v>1.64</v>
      </c>
      <c r="D843" s="41">
        <f t="shared" si="22"/>
        <v>17220</v>
      </c>
      <c r="E843" s="42" t="s">
        <v>788</v>
      </c>
    </row>
    <row r="844" spans="1:5" hidden="1" outlineLevel="1">
      <c r="A844" s="73" t="s">
        <v>767</v>
      </c>
      <c r="B844" s="74">
        <v>21370</v>
      </c>
      <c r="C844" s="59">
        <v>0.26</v>
      </c>
      <c r="D844" s="41">
        <f t="shared" si="22"/>
        <v>5556.2</v>
      </c>
    </row>
    <row r="845" spans="1:5" hidden="1" outlineLevel="1">
      <c r="A845" s="69" t="s">
        <v>166</v>
      </c>
      <c r="B845" s="75">
        <v>250</v>
      </c>
      <c r="C845" s="59">
        <v>2.9</v>
      </c>
      <c r="D845" s="41">
        <f t="shared" si="22"/>
        <v>725</v>
      </c>
    </row>
    <row r="846" spans="1:5" hidden="1" outlineLevel="1">
      <c r="A846" s="78" t="s">
        <v>168</v>
      </c>
      <c r="B846" s="75">
        <v>36</v>
      </c>
      <c r="C846" s="59">
        <v>24.12</v>
      </c>
      <c r="D846" s="41">
        <f t="shared" si="22"/>
        <v>868.32</v>
      </c>
      <c r="E846" s="42" t="s">
        <v>319</v>
      </c>
    </row>
    <row r="847" spans="1:5" hidden="1" outlineLevel="1">
      <c r="A847" s="78" t="s">
        <v>303</v>
      </c>
      <c r="B847" s="70">
        <v>1110</v>
      </c>
      <c r="C847" s="59"/>
      <c r="D847" s="41">
        <f t="shared" si="22"/>
        <v>0</v>
      </c>
    </row>
    <row r="848" spans="1:5" hidden="1" outlineLevel="1">
      <c r="A848" s="77" t="s">
        <v>65</v>
      </c>
      <c r="B848" s="74">
        <v>1110</v>
      </c>
      <c r="C848" s="59">
        <v>46</v>
      </c>
      <c r="D848" s="41">
        <f t="shared" si="22"/>
        <v>51060</v>
      </c>
    </row>
    <row r="849" spans="1:4" hidden="1" outlineLevel="1">
      <c r="A849" s="78" t="s">
        <v>305</v>
      </c>
      <c r="B849" s="70">
        <v>17490</v>
      </c>
      <c r="C849" s="59">
        <v>0.6</v>
      </c>
      <c r="D849" s="41">
        <f t="shared" si="22"/>
        <v>10494</v>
      </c>
    </row>
    <row r="850" spans="1:4" hidden="1" outlineLevel="1">
      <c r="A850" s="78" t="s">
        <v>306</v>
      </c>
      <c r="B850" s="70">
        <v>74328</v>
      </c>
      <c r="C850" s="59"/>
      <c r="D850" s="41">
        <f t="shared" si="22"/>
        <v>0</v>
      </c>
    </row>
    <row r="851" spans="1:4" hidden="1" outlineLevel="1">
      <c r="A851" s="81"/>
      <c r="B851" s="82">
        <v>12350</v>
      </c>
      <c r="C851" s="59">
        <v>0.6</v>
      </c>
      <c r="D851" s="41">
        <f t="shared" si="22"/>
        <v>7410</v>
      </c>
    </row>
    <row r="852" spans="1:4" hidden="1" outlineLevel="1">
      <c r="A852" s="81" t="s">
        <v>770</v>
      </c>
      <c r="B852" s="82">
        <v>16050</v>
      </c>
      <c r="C852" s="59">
        <v>0.7</v>
      </c>
      <c r="D852" s="41">
        <f t="shared" si="22"/>
        <v>11235</v>
      </c>
    </row>
    <row r="853" spans="1:4" hidden="1" outlineLevel="1">
      <c r="A853" s="81" t="s">
        <v>771</v>
      </c>
      <c r="B853" s="82">
        <v>3950</v>
      </c>
      <c r="C853" s="59">
        <v>0.6</v>
      </c>
      <c r="D853" s="41">
        <f t="shared" si="22"/>
        <v>2370</v>
      </c>
    </row>
    <row r="854" spans="1:4" hidden="1" outlineLevel="1">
      <c r="A854" s="81" t="s">
        <v>772</v>
      </c>
      <c r="B854" s="83">
        <v>900</v>
      </c>
      <c r="C854" s="59">
        <v>0.6</v>
      </c>
      <c r="D854" s="41">
        <f t="shared" si="22"/>
        <v>540</v>
      </c>
    </row>
    <row r="855" spans="1:4" hidden="1" outlineLevel="1">
      <c r="A855" s="81" t="s">
        <v>773</v>
      </c>
      <c r="B855" s="83">
        <v>935</v>
      </c>
      <c r="C855" s="59">
        <v>0.6</v>
      </c>
      <c r="D855" s="41">
        <f t="shared" si="22"/>
        <v>561</v>
      </c>
    </row>
    <row r="856" spans="1:4" hidden="1" outlineLevel="1">
      <c r="A856" s="81" t="s">
        <v>774</v>
      </c>
      <c r="B856" s="82">
        <v>11200</v>
      </c>
      <c r="C856" s="59">
        <v>0.6</v>
      </c>
      <c r="D856" s="41">
        <f t="shared" si="22"/>
        <v>6720</v>
      </c>
    </row>
    <row r="857" spans="1:4" hidden="1" outlineLevel="1">
      <c r="A857" s="81" t="s">
        <v>775</v>
      </c>
      <c r="B857" s="83">
        <v>300</v>
      </c>
      <c r="C857" s="59">
        <v>0.6</v>
      </c>
      <c r="D857" s="41">
        <f t="shared" si="22"/>
        <v>180</v>
      </c>
    </row>
    <row r="858" spans="1:4" hidden="1" outlineLevel="1">
      <c r="A858" s="81" t="s">
        <v>776</v>
      </c>
      <c r="B858" s="82">
        <v>4985</v>
      </c>
      <c r="C858" s="59">
        <v>0.6</v>
      </c>
      <c r="D858" s="41">
        <f t="shared" si="22"/>
        <v>2991</v>
      </c>
    </row>
    <row r="859" spans="1:4" hidden="1" outlineLevel="1">
      <c r="A859" s="81" t="s">
        <v>777</v>
      </c>
      <c r="B859" s="83">
        <v>100</v>
      </c>
      <c r="C859" s="59">
        <v>0.6</v>
      </c>
      <c r="D859" s="41">
        <f t="shared" si="22"/>
        <v>60</v>
      </c>
    </row>
    <row r="860" spans="1:4" hidden="1" outlineLevel="1">
      <c r="A860" s="81" t="s">
        <v>778</v>
      </c>
      <c r="B860" s="83">
        <v>200</v>
      </c>
      <c r="C860" s="59">
        <v>0.6</v>
      </c>
      <c r="D860" s="41">
        <f t="shared" si="22"/>
        <v>120</v>
      </c>
    </row>
    <row r="861" spans="1:4" hidden="1" outlineLevel="1">
      <c r="A861" s="81" t="s">
        <v>779</v>
      </c>
      <c r="B861" s="82">
        <v>2200</v>
      </c>
      <c r="C861" s="59">
        <v>0.6</v>
      </c>
      <c r="D861" s="41">
        <f t="shared" si="22"/>
        <v>1320</v>
      </c>
    </row>
    <row r="862" spans="1:4" hidden="1" outlineLevel="1">
      <c r="A862" s="81" t="s">
        <v>780</v>
      </c>
      <c r="B862" s="82">
        <v>6390</v>
      </c>
      <c r="C862" s="59">
        <v>0.6</v>
      </c>
      <c r="D862" s="41">
        <f t="shared" si="22"/>
        <v>3834</v>
      </c>
    </row>
    <row r="863" spans="1:4" hidden="1" outlineLevel="1">
      <c r="A863" s="81" t="s">
        <v>781</v>
      </c>
      <c r="B863" s="83">
        <v>318</v>
      </c>
      <c r="C863" s="59">
        <v>0.6</v>
      </c>
      <c r="D863" s="41">
        <f t="shared" si="22"/>
        <v>190.79999999999998</v>
      </c>
    </row>
    <row r="864" spans="1:4" hidden="1" outlineLevel="1">
      <c r="A864" s="81" t="s">
        <v>782</v>
      </c>
      <c r="B864" s="82">
        <v>2200</v>
      </c>
      <c r="C864" s="59">
        <v>0.6</v>
      </c>
      <c r="D864" s="41">
        <f t="shared" si="22"/>
        <v>1320</v>
      </c>
    </row>
    <row r="865" spans="1:5" hidden="1" outlineLevel="1">
      <c r="A865" s="81" t="s">
        <v>783</v>
      </c>
      <c r="B865" s="83">
        <v>600</v>
      </c>
      <c r="C865" s="59">
        <v>0.6</v>
      </c>
      <c r="D865" s="41">
        <f t="shared" si="22"/>
        <v>360</v>
      </c>
    </row>
    <row r="866" spans="1:5" hidden="1" outlineLevel="1">
      <c r="A866" s="81" t="s">
        <v>784</v>
      </c>
      <c r="B866" s="82">
        <v>11650</v>
      </c>
      <c r="C866" s="59">
        <v>0.54</v>
      </c>
      <c r="D866" s="41">
        <f t="shared" si="22"/>
        <v>6291</v>
      </c>
      <c r="E866" s="42" t="s">
        <v>319</v>
      </c>
    </row>
    <row r="867" spans="1:5" hidden="1" outlineLevel="1">
      <c r="A867" s="78" t="s">
        <v>308</v>
      </c>
      <c r="B867" s="70">
        <v>6900</v>
      </c>
      <c r="C867" s="71"/>
      <c r="D867" s="41">
        <f t="shared" si="22"/>
        <v>0</v>
      </c>
    </row>
    <row r="868" spans="1:5" hidden="1" outlineLevel="1">
      <c r="A868" s="77" t="s">
        <v>785</v>
      </c>
      <c r="B868" s="74">
        <v>5200</v>
      </c>
      <c r="C868" s="59">
        <v>2.2200000000000002</v>
      </c>
      <c r="D868" s="41">
        <f t="shared" si="22"/>
        <v>11544.000000000002</v>
      </c>
    </row>
    <row r="869" spans="1:5" hidden="1" outlineLevel="1">
      <c r="A869" s="77" t="s">
        <v>309</v>
      </c>
      <c r="B869" s="74">
        <v>1700</v>
      </c>
      <c r="C869" s="59">
        <v>5.43</v>
      </c>
      <c r="D869" s="41">
        <f t="shared" si="22"/>
        <v>9231</v>
      </c>
    </row>
    <row r="870" spans="1:5" hidden="1" outlineLevel="1">
      <c r="A870" s="78" t="s">
        <v>207</v>
      </c>
      <c r="B870" s="70">
        <v>4620</v>
      </c>
      <c r="C870" s="71"/>
      <c r="D870" s="41">
        <f t="shared" ref="D870:D873" si="23">B870*C870</f>
        <v>0</v>
      </c>
    </row>
    <row r="871" spans="1:5" hidden="1" outlineLevel="1">
      <c r="A871" s="77" t="s">
        <v>208</v>
      </c>
      <c r="B871" s="76">
        <v>660</v>
      </c>
      <c r="C871" s="60">
        <v>31.03</v>
      </c>
      <c r="D871" s="41">
        <f t="shared" si="23"/>
        <v>20479.8</v>
      </c>
    </row>
    <row r="872" spans="1:5" hidden="1" outlineLevel="1">
      <c r="A872" s="77" t="s">
        <v>313</v>
      </c>
      <c r="B872" s="74">
        <v>2000</v>
      </c>
      <c r="C872" s="60">
        <f>(36.08*1000+35.76*1000)/2000</f>
        <v>35.92</v>
      </c>
      <c r="D872" s="41">
        <f t="shared" si="23"/>
        <v>71840</v>
      </c>
      <c r="E872" s="42" t="s">
        <v>319</v>
      </c>
    </row>
    <row r="873" spans="1:5" hidden="1" outlineLevel="1">
      <c r="A873" s="79" t="s">
        <v>209</v>
      </c>
      <c r="B873" s="80">
        <v>1960</v>
      </c>
      <c r="C873" s="59">
        <v>40.770000000000003</v>
      </c>
      <c r="D873" s="41">
        <f t="shared" si="23"/>
        <v>79909.200000000012</v>
      </c>
    </row>
    <row r="874" spans="1:5" collapsed="1">
      <c r="A874" s="31" t="s">
        <v>121</v>
      </c>
      <c r="B874" s="32"/>
      <c r="C874" s="18"/>
      <c r="D874" s="17">
        <f>SUM(D839:D873)</f>
        <v>394120.32</v>
      </c>
    </row>
    <row r="875" spans="1:5">
      <c r="A875" s="20" t="s">
        <v>789</v>
      </c>
      <c r="B875" s="45"/>
      <c r="C875" s="46"/>
      <c r="D875" s="46"/>
    </row>
    <row r="876" spans="1:5" hidden="1" outlineLevel="1">
      <c r="A876" s="84" t="s">
        <v>790</v>
      </c>
      <c r="B876" s="85">
        <v>68012</v>
      </c>
      <c r="C876" s="59"/>
      <c r="D876" s="41"/>
    </row>
    <row r="877" spans="1:5" hidden="1" outlineLevel="1">
      <c r="A877" s="81" t="s">
        <v>791</v>
      </c>
      <c r="B877" s="82">
        <v>2660</v>
      </c>
      <c r="C877" s="59">
        <v>0.14000000000000001</v>
      </c>
      <c r="D877" s="41">
        <f>B877*C877</f>
        <v>372.40000000000003</v>
      </c>
    </row>
    <row r="878" spans="1:5" hidden="1" outlineLevel="1">
      <c r="A878" s="81" t="s">
        <v>792</v>
      </c>
      <c r="B878" s="82">
        <v>65352</v>
      </c>
      <c r="C878" s="59">
        <v>0.24</v>
      </c>
      <c r="D878" s="41">
        <f t="shared" ref="D878:D929" si="24">B878*C878</f>
        <v>15684.48</v>
      </c>
    </row>
    <row r="879" spans="1:5" hidden="1" outlineLevel="1">
      <c r="A879" s="86" t="s">
        <v>793</v>
      </c>
      <c r="B879" s="88">
        <v>4101.6000000000004</v>
      </c>
      <c r="C879" s="59"/>
      <c r="D879" s="41">
        <f t="shared" si="24"/>
        <v>0</v>
      </c>
    </row>
    <row r="880" spans="1:5" hidden="1" outlineLevel="1">
      <c r="A880" s="81"/>
      <c r="B880" s="82">
        <v>1401.6</v>
      </c>
      <c r="C880" s="59">
        <v>2.85</v>
      </c>
      <c r="D880" s="41">
        <f t="shared" si="24"/>
        <v>3994.56</v>
      </c>
    </row>
    <row r="881" spans="1:5" hidden="1" outlineLevel="1">
      <c r="A881" s="81" t="s">
        <v>794</v>
      </c>
      <c r="B881" s="82">
        <v>2700</v>
      </c>
      <c r="C881" s="59">
        <v>2.85</v>
      </c>
      <c r="D881" s="41">
        <f t="shared" si="24"/>
        <v>7695</v>
      </c>
    </row>
    <row r="882" spans="1:5" hidden="1" outlineLevel="1">
      <c r="A882" s="86" t="s">
        <v>182</v>
      </c>
      <c r="B882" s="87">
        <v>92.4</v>
      </c>
      <c r="C882" s="59"/>
      <c r="D882" s="41">
        <f t="shared" si="24"/>
        <v>0</v>
      </c>
    </row>
    <row r="883" spans="1:5" hidden="1" outlineLevel="1">
      <c r="A883" s="81" t="s">
        <v>795</v>
      </c>
      <c r="B883" s="83">
        <v>92.4</v>
      </c>
      <c r="C883" s="60">
        <v>211.69</v>
      </c>
      <c r="D883" s="41">
        <f t="shared" si="24"/>
        <v>19560.156000000003</v>
      </c>
    </row>
    <row r="884" spans="1:5" hidden="1" outlineLevel="1">
      <c r="A884" s="86" t="s">
        <v>796</v>
      </c>
      <c r="B884" s="88">
        <v>11128</v>
      </c>
      <c r="C884" s="59">
        <v>0.88</v>
      </c>
      <c r="D884" s="41">
        <f t="shared" si="24"/>
        <v>9792.64</v>
      </c>
    </row>
    <row r="885" spans="1:5" hidden="1" outlineLevel="1">
      <c r="A885" s="86" t="s">
        <v>798</v>
      </c>
      <c r="B885" s="88">
        <v>29455.599999999999</v>
      </c>
      <c r="C885" s="59"/>
      <c r="D885" s="41">
        <f t="shared" si="24"/>
        <v>0</v>
      </c>
    </row>
    <row r="886" spans="1:5" hidden="1" outlineLevel="1">
      <c r="A886" s="81" t="s">
        <v>799</v>
      </c>
      <c r="B886" s="82">
        <v>7094.2</v>
      </c>
      <c r="C886" s="59">
        <v>1.06</v>
      </c>
      <c r="D886" s="41">
        <f t="shared" si="24"/>
        <v>7519.8519999999999</v>
      </c>
    </row>
    <row r="887" spans="1:5" hidden="1" outlineLevel="1">
      <c r="A887" s="81" t="s">
        <v>800</v>
      </c>
      <c r="B887" s="82">
        <v>1025.5999999999999</v>
      </c>
      <c r="C887" s="59">
        <v>1.53</v>
      </c>
      <c r="D887" s="41">
        <f t="shared" si="24"/>
        <v>1569.1679999999999</v>
      </c>
    </row>
    <row r="888" spans="1:5" hidden="1" outlineLevel="1">
      <c r="A888" s="81" t="s">
        <v>801</v>
      </c>
      <c r="B888" s="82">
        <v>21335.8</v>
      </c>
      <c r="C888" s="59">
        <v>3.07</v>
      </c>
      <c r="D888" s="41">
        <f t="shared" si="24"/>
        <v>65500.905999999995</v>
      </c>
      <c r="E888" s="42" t="s">
        <v>319</v>
      </c>
    </row>
    <row r="889" spans="1:5" hidden="1" outlineLevel="1">
      <c r="A889" s="86" t="s">
        <v>802</v>
      </c>
      <c r="B889" s="88">
        <v>67938</v>
      </c>
      <c r="C889" s="59"/>
      <c r="D889" s="41">
        <f t="shared" si="24"/>
        <v>0</v>
      </c>
    </row>
    <row r="890" spans="1:5" hidden="1" outlineLevel="1">
      <c r="A890" s="81" t="s">
        <v>803</v>
      </c>
      <c r="B890" s="82">
        <v>24300</v>
      </c>
      <c r="C890" s="59">
        <v>0.62</v>
      </c>
      <c r="D890" s="41">
        <f t="shared" si="24"/>
        <v>15066</v>
      </c>
    </row>
    <row r="891" spans="1:5" hidden="1" outlineLevel="1">
      <c r="A891" s="81" t="s">
        <v>804</v>
      </c>
      <c r="B891" s="82">
        <v>25638</v>
      </c>
      <c r="C891" s="59">
        <v>0.62</v>
      </c>
      <c r="D891" s="41">
        <f t="shared" si="24"/>
        <v>15895.56</v>
      </c>
    </row>
    <row r="892" spans="1:5" hidden="1" outlineLevel="1">
      <c r="A892" s="81" t="s">
        <v>805</v>
      </c>
      <c r="B892" s="82">
        <v>18000</v>
      </c>
      <c r="C892" s="59">
        <v>0.63</v>
      </c>
      <c r="D892" s="41">
        <f t="shared" si="24"/>
        <v>11340</v>
      </c>
    </row>
    <row r="893" spans="1:5" hidden="1" outlineLevel="1">
      <c r="A893" s="86" t="s">
        <v>806</v>
      </c>
      <c r="B893" s="88">
        <v>35170</v>
      </c>
      <c r="C893" s="59"/>
      <c r="D893" s="41">
        <f t="shared" si="24"/>
        <v>0</v>
      </c>
    </row>
    <row r="894" spans="1:5" hidden="1" outlineLevel="1">
      <c r="A894" s="81" t="s">
        <v>807</v>
      </c>
      <c r="B894" s="82">
        <v>8060</v>
      </c>
      <c r="C894" s="59">
        <v>2.36</v>
      </c>
      <c r="D894" s="41">
        <f t="shared" si="24"/>
        <v>19021.599999999999</v>
      </c>
    </row>
    <row r="895" spans="1:5" hidden="1" outlineLevel="1">
      <c r="A895" s="81" t="s">
        <v>808</v>
      </c>
      <c r="B895" s="82">
        <v>27110</v>
      </c>
      <c r="C895" s="59">
        <v>1.23</v>
      </c>
      <c r="D895" s="41">
        <f t="shared" si="24"/>
        <v>33345.300000000003</v>
      </c>
      <c r="E895" s="42" t="s">
        <v>319</v>
      </c>
    </row>
    <row r="896" spans="1:5" hidden="1" outlineLevel="1">
      <c r="A896" s="86" t="s">
        <v>809</v>
      </c>
      <c r="B896" s="88">
        <v>1104</v>
      </c>
      <c r="C896" s="59"/>
      <c r="D896" s="41">
        <f t="shared" si="24"/>
        <v>0</v>
      </c>
    </row>
    <row r="897" spans="1:5" hidden="1" outlineLevel="1">
      <c r="A897" s="81" t="s">
        <v>810</v>
      </c>
      <c r="B897" s="82">
        <v>1104</v>
      </c>
      <c r="C897" s="59">
        <v>0.55000000000000004</v>
      </c>
      <c r="D897" s="41">
        <f t="shared" si="24"/>
        <v>607.20000000000005</v>
      </c>
    </row>
    <row r="898" spans="1:5" hidden="1" outlineLevel="1">
      <c r="A898" s="86" t="s">
        <v>163</v>
      </c>
      <c r="B898" s="88">
        <v>2096720</v>
      </c>
      <c r="C898" s="59"/>
      <c r="D898" s="41">
        <f t="shared" si="24"/>
        <v>0</v>
      </c>
    </row>
    <row r="899" spans="1:5" hidden="1" outlineLevel="1">
      <c r="A899" s="81" t="s">
        <v>811</v>
      </c>
      <c r="B899" s="82">
        <v>500000</v>
      </c>
      <c r="C899" s="61">
        <v>4.8000000000000001E-2</v>
      </c>
      <c r="D899" s="41">
        <f t="shared" si="24"/>
        <v>24000</v>
      </c>
      <c r="E899" s="42" t="s">
        <v>319</v>
      </c>
    </row>
    <row r="900" spans="1:5" hidden="1" outlineLevel="1">
      <c r="A900" s="81" t="s">
        <v>164</v>
      </c>
      <c r="B900" s="82">
        <v>1596720</v>
      </c>
      <c r="C900" s="61">
        <v>4.8000000000000001E-2</v>
      </c>
      <c r="D900" s="41">
        <f t="shared" si="24"/>
        <v>76642.559999999998</v>
      </c>
      <c r="E900" s="42" t="s">
        <v>319</v>
      </c>
    </row>
    <row r="901" spans="1:5" hidden="1" outlineLevel="1">
      <c r="A901" s="86" t="s">
        <v>812</v>
      </c>
      <c r="B901" s="87">
        <v>532</v>
      </c>
      <c r="C901" s="59">
        <v>3.2</v>
      </c>
      <c r="D901" s="41">
        <f t="shared" si="24"/>
        <v>1702.4</v>
      </c>
    </row>
    <row r="902" spans="1:5" hidden="1" outlineLevel="1">
      <c r="A902" s="86" t="s">
        <v>813</v>
      </c>
      <c r="B902" s="88">
        <v>2278</v>
      </c>
      <c r="C902" s="59"/>
      <c r="D902" s="41">
        <f t="shared" si="24"/>
        <v>0</v>
      </c>
    </row>
    <row r="903" spans="1:5" hidden="1" outlineLevel="1">
      <c r="A903" s="81" t="s">
        <v>814</v>
      </c>
      <c r="B903" s="82">
        <v>2278</v>
      </c>
      <c r="C903" s="59">
        <v>0.22</v>
      </c>
      <c r="D903" s="41">
        <f t="shared" si="24"/>
        <v>501.16</v>
      </c>
    </row>
    <row r="904" spans="1:5" hidden="1" outlineLevel="1">
      <c r="A904" s="86" t="s">
        <v>815</v>
      </c>
      <c r="B904" s="88">
        <v>36772</v>
      </c>
      <c r="C904" s="59"/>
      <c r="D904" s="41">
        <f t="shared" si="24"/>
        <v>0</v>
      </c>
    </row>
    <row r="905" spans="1:5" hidden="1" outlineLevel="1">
      <c r="A905" s="81" t="s">
        <v>816</v>
      </c>
      <c r="B905" s="82">
        <v>36772</v>
      </c>
      <c r="C905" s="59">
        <v>0.63</v>
      </c>
      <c r="D905" s="41">
        <f t="shared" si="24"/>
        <v>23166.36</v>
      </c>
      <c r="E905" s="42" t="s">
        <v>319</v>
      </c>
    </row>
    <row r="906" spans="1:5" hidden="1" outlineLevel="1">
      <c r="A906" s="86" t="s">
        <v>817</v>
      </c>
      <c r="B906" s="88">
        <v>9152</v>
      </c>
      <c r="C906" s="59"/>
      <c r="D906" s="41">
        <f t="shared" si="24"/>
        <v>0</v>
      </c>
    </row>
    <row r="907" spans="1:5" hidden="1" outlineLevel="1">
      <c r="A907" s="81" t="s">
        <v>818</v>
      </c>
      <c r="B907" s="82">
        <v>9152</v>
      </c>
      <c r="C907" s="59">
        <v>0.55000000000000004</v>
      </c>
      <c r="D907" s="41">
        <f t="shared" si="24"/>
        <v>5033.6000000000004</v>
      </c>
    </row>
    <row r="908" spans="1:5" hidden="1" outlineLevel="1">
      <c r="A908" s="86" t="s">
        <v>819</v>
      </c>
      <c r="B908" s="88">
        <v>30634.23</v>
      </c>
      <c r="C908" s="59"/>
      <c r="D908" s="41">
        <f t="shared" si="24"/>
        <v>0</v>
      </c>
    </row>
    <row r="909" spans="1:5" hidden="1" outlineLevel="1">
      <c r="A909" s="81" t="s">
        <v>820</v>
      </c>
      <c r="B909" s="82">
        <v>2068</v>
      </c>
      <c r="C909" s="59">
        <v>1.58</v>
      </c>
      <c r="D909" s="41">
        <f t="shared" si="24"/>
        <v>3267.44</v>
      </c>
    </row>
    <row r="910" spans="1:5" hidden="1" outlineLevel="1">
      <c r="A910" s="81" t="s">
        <v>821</v>
      </c>
      <c r="B910" s="82">
        <v>15843.35</v>
      </c>
      <c r="C910" s="59">
        <v>2.2000000000000002</v>
      </c>
      <c r="D910" s="41">
        <f t="shared" si="24"/>
        <v>34855.370000000003</v>
      </c>
    </row>
    <row r="911" spans="1:5" hidden="1" outlineLevel="1">
      <c r="A911" s="81" t="s">
        <v>822</v>
      </c>
      <c r="B911" s="83">
        <v>42.88</v>
      </c>
      <c r="C911" s="59">
        <v>2.14</v>
      </c>
      <c r="D911" s="41">
        <f t="shared" si="24"/>
        <v>91.763200000000012</v>
      </c>
    </row>
    <row r="912" spans="1:5" hidden="1" outlineLevel="1">
      <c r="A912" s="81" t="s">
        <v>823</v>
      </c>
      <c r="B912" s="82">
        <v>11304</v>
      </c>
      <c r="C912" s="59">
        <v>1.56</v>
      </c>
      <c r="D912" s="41">
        <f t="shared" si="24"/>
        <v>17634.240000000002</v>
      </c>
    </row>
    <row r="913" spans="1:5" hidden="1" outlineLevel="1">
      <c r="A913" s="81" t="s">
        <v>824</v>
      </c>
      <c r="B913" s="82">
        <v>1376</v>
      </c>
      <c r="C913" s="59">
        <v>1.19</v>
      </c>
      <c r="D913" s="41">
        <f t="shared" si="24"/>
        <v>1637.4399999999998</v>
      </c>
    </row>
    <row r="914" spans="1:5" hidden="1" outlineLevel="1">
      <c r="A914" s="86" t="s">
        <v>825</v>
      </c>
      <c r="B914" s="87">
        <v>472.4</v>
      </c>
      <c r="C914" s="59">
        <v>19</v>
      </c>
      <c r="D914" s="41">
        <f t="shared" si="24"/>
        <v>8975.6</v>
      </c>
    </row>
    <row r="915" spans="1:5" hidden="1" outlineLevel="1">
      <c r="A915" s="86" t="s">
        <v>173</v>
      </c>
      <c r="B915" s="88">
        <v>136035.9</v>
      </c>
      <c r="C915" s="59"/>
      <c r="D915" s="41">
        <f t="shared" si="24"/>
        <v>0</v>
      </c>
    </row>
    <row r="916" spans="1:5" hidden="1" outlineLevel="1">
      <c r="A916" s="81" t="s">
        <v>811</v>
      </c>
      <c r="B916" s="82">
        <v>78374.600000000006</v>
      </c>
      <c r="C916" s="59">
        <v>1.3</v>
      </c>
      <c r="D916" s="41">
        <f t="shared" si="24"/>
        <v>101886.98000000001</v>
      </c>
      <c r="E916" s="42" t="s">
        <v>319</v>
      </c>
    </row>
    <row r="917" spans="1:5" hidden="1" outlineLevel="1">
      <c r="A917" s="81" t="s">
        <v>65</v>
      </c>
      <c r="B917" s="82">
        <v>1360</v>
      </c>
      <c r="C917" s="59">
        <v>1.3</v>
      </c>
      <c r="D917" s="41">
        <f t="shared" si="24"/>
        <v>1768</v>
      </c>
    </row>
    <row r="918" spans="1:5" hidden="1" outlineLevel="1">
      <c r="A918" s="81" t="s">
        <v>164</v>
      </c>
      <c r="B918" s="82">
        <v>56301.3</v>
      </c>
      <c r="C918" s="59">
        <v>0.65</v>
      </c>
      <c r="D918" s="41">
        <f t="shared" si="24"/>
        <v>36595.845000000001</v>
      </c>
      <c r="E918" s="42" t="s">
        <v>319</v>
      </c>
    </row>
    <row r="919" spans="1:5" hidden="1" outlineLevel="1">
      <c r="A919" s="86" t="s">
        <v>174</v>
      </c>
      <c r="B919" s="88">
        <v>15833.2</v>
      </c>
      <c r="C919" s="59"/>
      <c r="D919" s="41">
        <f t="shared" si="24"/>
        <v>0</v>
      </c>
    </row>
    <row r="920" spans="1:5" hidden="1" outlineLevel="1">
      <c r="A920" s="81" t="s">
        <v>826</v>
      </c>
      <c r="B920" s="83">
        <v>963.2</v>
      </c>
      <c r="C920" s="59">
        <v>1.55</v>
      </c>
      <c r="D920" s="41">
        <f t="shared" si="24"/>
        <v>1492.96</v>
      </c>
    </row>
    <row r="921" spans="1:5" hidden="1" outlineLevel="1">
      <c r="A921" s="81" t="s">
        <v>175</v>
      </c>
      <c r="B921" s="82">
        <v>6500</v>
      </c>
      <c r="C921" s="59">
        <v>1.55</v>
      </c>
      <c r="D921" s="41">
        <f t="shared" si="24"/>
        <v>10075</v>
      </c>
      <c r="E921" s="42" t="s">
        <v>319</v>
      </c>
    </row>
    <row r="922" spans="1:5" hidden="1" outlineLevel="1">
      <c r="A922" s="81" t="s">
        <v>176</v>
      </c>
      <c r="B922" s="82">
        <v>8370</v>
      </c>
      <c r="C922" s="59">
        <v>1.55</v>
      </c>
      <c r="D922" s="41">
        <f t="shared" si="24"/>
        <v>12973.5</v>
      </c>
      <c r="E922" s="42" t="s">
        <v>319</v>
      </c>
    </row>
    <row r="923" spans="1:5" hidden="1" outlineLevel="1">
      <c r="A923" s="86" t="s">
        <v>827</v>
      </c>
      <c r="B923" s="88">
        <v>60092</v>
      </c>
      <c r="C923" s="59"/>
      <c r="D923" s="41">
        <f t="shared" si="24"/>
        <v>0</v>
      </c>
    </row>
    <row r="924" spans="1:5" hidden="1" outlineLevel="1">
      <c r="A924" s="81" t="s">
        <v>828</v>
      </c>
      <c r="B924" s="82">
        <v>17196</v>
      </c>
      <c r="C924" s="59">
        <v>0.64</v>
      </c>
      <c r="D924" s="41">
        <f t="shared" si="24"/>
        <v>11005.44</v>
      </c>
    </row>
    <row r="925" spans="1:5" hidden="1" outlineLevel="1">
      <c r="A925" s="81" t="s">
        <v>829</v>
      </c>
      <c r="B925" s="82">
        <v>1880</v>
      </c>
      <c r="C925" s="59">
        <v>0.64</v>
      </c>
      <c r="D925" s="41">
        <f t="shared" si="24"/>
        <v>1203.2</v>
      </c>
    </row>
    <row r="926" spans="1:5" hidden="1" outlineLevel="1">
      <c r="A926" s="81" t="s">
        <v>830</v>
      </c>
      <c r="B926" s="63">
        <v>10496</v>
      </c>
      <c r="C926" s="60">
        <v>0.57999999999999996</v>
      </c>
      <c r="D926" s="41">
        <f t="shared" si="24"/>
        <v>6087.6799999999994</v>
      </c>
    </row>
    <row r="927" spans="1:5" hidden="1" outlineLevel="1">
      <c r="A927" s="81" t="s">
        <v>831</v>
      </c>
      <c r="B927" s="93">
        <v>30520</v>
      </c>
      <c r="C927" s="60">
        <v>0.57999999999999996</v>
      </c>
      <c r="D927" s="41">
        <f t="shared" si="24"/>
        <v>17701.599999999999</v>
      </c>
    </row>
    <row r="928" spans="1:5" hidden="1" outlineLevel="1">
      <c r="A928" s="86" t="s">
        <v>832</v>
      </c>
      <c r="B928" s="88">
        <v>3500</v>
      </c>
      <c r="C928" s="59"/>
      <c r="D928" s="41">
        <f t="shared" si="24"/>
        <v>0</v>
      </c>
    </row>
    <row r="929" spans="1:5" hidden="1" outlineLevel="1">
      <c r="A929" s="89" t="s">
        <v>833</v>
      </c>
      <c r="B929" s="92">
        <v>3500</v>
      </c>
      <c r="C929" s="59">
        <v>2.2200000000000002</v>
      </c>
      <c r="D929" s="41">
        <f t="shared" si="24"/>
        <v>7770.0000000000009</v>
      </c>
    </row>
    <row r="930" spans="1:5" collapsed="1">
      <c r="A930" s="31" t="s">
        <v>121</v>
      </c>
      <c r="B930" s="32"/>
      <c r="C930" s="18"/>
      <c r="D930" s="17">
        <f>SUM(D877:D929)</f>
        <v>633032.96019999986</v>
      </c>
    </row>
    <row r="932" spans="1:5">
      <c r="A932" s="20" t="s">
        <v>141</v>
      </c>
      <c r="B932" s="45"/>
      <c r="C932" s="46"/>
      <c r="D932" s="46"/>
    </row>
    <row r="933" spans="1:5" hidden="1" outlineLevel="1">
      <c r="A933" s="84" t="s">
        <v>834</v>
      </c>
      <c r="B933" s="94">
        <v>1</v>
      </c>
      <c r="C933" s="59"/>
      <c r="D933" s="41"/>
    </row>
    <row r="934" spans="1:5" hidden="1" outlineLevel="1">
      <c r="A934" s="81" t="s">
        <v>835</v>
      </c>
      <c r="B934" s="83">
        <v>1</v>
      </c>
      <c r="C934" s="59">
        <v>76000</v>
      </c>
      <c r="D934" s="41">
        <f>B934*C934</f>
        <v>76000</v>
      </c>
    </row>
    <row r="935" spans="1:5" hidden="1" outlineLevel="1">
      <c r="A935" s="86" t="s">
        <v>292</v>
      </c>
      <c r="B935" s="88">
        <v>109150</v>
      </c>
      <c r="C935" s="59"/>
      <c r="D935" s="41">
        <f t="shared" ref="D935:D979" si="25">B935*C935</f>
        <v>0</v>
      </c>
    </row>
    <row r="936" spans="1:5" hidden="1" outlineLevel="1">
      <c r="A936" s="81" t="s">
        <v>293</v>
      </c>
      <c r="B936" s="82">
        <v>109150</v>
      </c>
      <c r="C936" s="59">
        <v>0.1</v>
      </c>
      <c r="D936" s="41">
        <f t="shared" si="25"/>
        <v>10915</v>
      </c>
      <c r="E936" s="42" t="s">
        <v>319</v>
      </c>
    </row>
    <row r="937" spans="1:5" hidden="1" outlineLevel="1">
      <c r="A937" s="86" t="s">
        <v>122</v>
      </c>
      <c r="B937" s="87">
        <v>4</v>
      </c>
      <c r="C937" s="59"/>
      <c r="D937" s="41">
        <f t="shared" si="25"/>
        <v>0</v>
      </c>
    </row>
    <row r="938" spans="1:5" hidden="1" outlineLevel="1">
      <c r="A938" s="81" t="s">
        <v>123</v>
      </c>
      <c r="B938" s="83">
        <v>4</v>
      </c>
      <c r="C938" s="59">
        <v>479</v>
      </c>
      <c r="D938" s="41">
        <f t="shared" si="25"/>
        <v>1916</v>
      </c>
    </row>
    <row r="939" spans="1:5" hidden="1" outlineLevel="1">
      <c r="A939" s="86" t="s">
        <v>198</v>
      </c>
      <c r="B939" s="87">
        <v>4</v>
      </c>
      <c r="C939" s="59"/>
      <c r="D939" s="41">
        <f t="shared" si="25"/>
        <v>0</v>
      </c>
    </row>
    <row r="940" spans="1:5" hidden="1" outlineLevel="1">
      <c r="A940" s="81" t="s">
        <v>199</v>
      </c>
      <c r="B940" s="83">
        <v>4</v>
      </c>
      <c r="C940" s="60">
        <v>25095</v>
      </c>
      <c r="D940" s="41">
        <f t="shared" si="25"/>
        <v>100380</v>
      </c>
    </row>
    <row r="941" spans="1:5" hidden="1" outlineLevel="1">
      <c r="A941" s="86" t="s">
        <v>296</v>
      </c>
      <c r="B941" s="87">
        <v>10</v>
      </c>
      <c r="C941" s="59">
        <v>97.47</v>
      </c>
      <c r="D941" s="41">
        <f t="shared" si="25"/>
        <v>974.7</v>
      </c>
    </row>
    <row r="942" spans="1:5" hidden="1" outlineLevel="1">
      <c r="A942" s="86" t="s">
        <v>836</v>
      </c>
      <c r="B942" s="87">
        <v>1</v>
      </c>
      <c r="C942" s="59"/>
      <c r="D942" s="41">
        <f t="shared" si="25"/>
        <v>0</v>
      </c>
    </row>
    <row r="943" spans="1:5" hidden="1" outlineLevel="1">
      <c r="A943" s="81" t="s">
        <v>837</v>
      </c>
      <c r="B943" s="83">
        <v>1</v>
      </c>
      <c r="C943" s="59">
        <v>1650</v>
      </c>
      <c r="D943" s="41">
        <f t="shared" si="25"/>
        <v>1650</v>
      </c>
    </row>
    <row r="944" spans="1:5" hidden="1" outlineLevel="1">
      <c r="A944" s="86" t="s">
        <v>838</v>
      </c>
      <c r="B944" s="88">
        <v>4425</v>
      </c>
      <c r="C944" s="59"/>
      <c r="D944" s="41">
        <f t="shared" si="25"/>
        <v>0</v>
      </c>
    </row>
    <row r="945" spans="1:5" hidden="1" outlineLevel="1">
      <c r="A945" s="81" t="s">
        <v>839</v>
      </c>
      <c r="B945" s="82">
        <v>4425</v>
      </c>
      <c r="C945" s="59">
        <v>0.32</v>
      </c>
      <c r="D945" s="41">
        <f t="shared" si="25"/>
        <v>1416</v>
      </c>
    </row>
    <row r="946" spans="1:5" hidden="1" outlineLevel="1">
      <c r="A946" s="86" t="s">
        <v>840</v>
      </c>
      <c r="B946" s="88">
        <v>1143</v>
      </c>
      <c r="C946" s="59"/>
      <c r="D946" s="41">
        <f t="shared" si="25"/>
        <v>0</v>
      </c>
    </row>
    <row r="947" spans="1:5" hidden="1" outlineLevel="1">
      <c r="A947" s="81"/>
      <c r="B947" s="82">
        <v>1104</v>
      </c>
      <c r="C947" s="59">
        <v>1</v>
      </c>
      <c r="D947" s="41">
        <f t="shared" si="25"/>
        <v>1104</v>
      </c>
    </row>
    <row r="948" spans="1:5" hidden="1" outlineLevel="1">
      <c r="A948" s="81" t="s">
        <v>841</v>
      </c>
      <c r="B948" s="83">
        <v>13</v>
      </c>
      <c r="C948" s="59">
        <v>880</v>
      </c>
      <c r="D948" s="41">
        <f t="shared" si="25"/>
        <v>11440</v>
      </c>
    </row>
    <row r="949" spans="1:5" hidden="1" outlineLevel="1">
      <c r="A949" s="81" t="s">
        <v>842</v>
      </c>
      <c r="B949" s="83">
        <v>26</v>
      </c>
      <c r="C949" s="59">
        <v>900</v>
      </c>
      <c r="D949" s="41">
        <f t="shared" si="25"/>
        <v>23400</v>
      </c>
    </row>
    <row r="950" spans="1:5" hidden="1" outlineLevel="1">
      <c r="A950" s="86" t="s">
        <v>32</v>
      </c>
      <c r="B950" s="87">
        <v>1</v>
      </c>
      <c r="C950" s="59"/>
      <c r="D950" s="41">
        <f t="shared" si="25"/>
        <v>0</v>
      </c>
    </row>
    <row r="951" spans="1:5" hidden="1" outlineLevel="1">
      <c r="A951" s="81" t="s">
        <v>33</v>
      </c>
      <c r="B951" s="83">
        <v>1</v>
      </c>
      <c r="C951" s="59">
        <v>272738.90999999997</v>
      </c>
      <c r="D951" s="41">
        <f t="shared" si="25"/>
        <v>272738.90999999997</v>
      </c>
    </row>
    <row r="952" spans="1:5" hidden="1" outlineLevel="1">
      <c r="A952" s="86" t="s">
        <v>161</v>
      </c>
      <c r="B952" s="88">
        <v>1252</v>
      </c>
      <c r="C952" s="59"/>
      <c r="D952" s="41">
        <f t="shared" si="25"/>
        <v>0</v>
      </c>
    </row>
    <row r="953" spans="1:5" hidden="1" outlineLevel="1">
      <c r="A953" s="81" t="s">
        <v>843</v>
      </c>
      <c r="B953" s="83">
        <v>209</v>
      </c>
      <c r="C953" s="59">
        <v>12.11</v>
      </c>
      <c r="D953" s="41">
        <f t="shared" si="25"/>
        <v>2530.9899999999998</v>
      </c>
      <c r="E953" s="42" t="s">
        <v>319</v>
      </c>
    </row>
    <row r="954" spans="1:5" hidden="1" outlineLevel="1">
      <c r="A954" s="81" t="s">
        <v>162</v>
      </c>
      <c r="B954" s="83">
        <v>753</v>
      </c>
      <c r="C954" s="59">
        <v>16.5</v>
      </c>
      <c r="D954" s="41">
        <f t="shared" si="25"/>
        <v>12424.5</v>
      </c>
      <c r="E954" s="42" t="s">
        <v>319</v>
      </c>
    </row>
    <row r="955" spans="1:5" hidden="1" outlineLevel="1">
      <c r="A955" s="81" t="s">
        <v>201</v>
      </c>
      <c r="B955" s="83">
        <v>290</v>
      </c>
      <c r="C955" s="62">
        <v>19.3</v>
      </c>
      <c r="D955" s="41">
        <f t="shared" si="25"/>
        <v>5597</v>
      </c>
      <c r="E955" s="42" t="s">
        <v>319</v>
      </c>
    </row>
    <row r="956" spans="1:5" hidden="1" outlineLevel="1">
      <c r="A956" s="86" t="s">
        <v>765</v>
      </c>
      <c r="B956" s="88">
        <v>6920</v>
      </c>
      <c r="C956" s="59"/>
      <c r="D956" s="41">
        <f t="shared" si="25"/>
        <v>0</v>
      </c>
    </row>
    <row r="957" spans="1:5" hidden="1" outlineLevel="1">
      <c r="A957" s="81" t="s">
        <v>766</v>
      </c>
      <c r="B957" s="82">
        <v>3550</v>
      </c>
      <c r="C957" s="59">
        <v>1.1000000000000001</v>
      </c>
      <c r="D957" s="41">
        <f t="shared" si="25"/>
        <v>3905.0000000000005</v>
      </c>
      <c r="E957" s="42" t="s">
        <v>319</v>
      </c>
    </row>
    <row r="958" spans="1:5" hidden="1" outlineLevel="1">
      <c r="A958" s="81" t="s">
        <v>844</v>
      </c>
      <c r="B958" s="82">
        <v>3370</v>
      </c>
      <c r="C958" s="59">
        <v>1.55</v>
      </c>
      <c r="D958" s="41">
        <f t="shared" si="25"/>
        <v>5223.5</v>
      </c>
      <c r="E958" s="42" t="s">
        <v>319</v>
      </c>
    </row>
    <row r="959" spans="1:5" hidden="1" outlineLevel="1">
      <c r="A959" s="86" t="s">
        <v>845</v>
      </c>
      <c r="B959" s="87">
        <v>1</v>
      </c>
      <c r="C959" s="59"/>
      <c r="D959" s="41">
        <f t="shared" si="25"/>
        <v>0</v>
      </c>
    </row>
    <row r="960" spans="1:5" hidden="1" outlineLevel="1">
      <c r="A960" s="81" t="s">
        <v>846</v>
      </c>
      <c r="B960" s="83">
        <v>1</v>
      </c>
      <c r="C960" s="59">
        <v>2600</v>
      </c>
      <c r="D960" s="41">
        <f t="shared" si="25"/>
        <v>2600</v>
      </c>
    </row>
    <row r="961" spans="1:5" hidden="1" outlineLevel="1">
      <c r="A961" s="86" t="s">
        <v>847</v>
      </c>
      <c r="B961" s="87">
        <v>6</v>
      </c>
      <c r="C961" s="59"/>
      <c r="D961" s="41">
        <f t="shared" si="25"/>
        <v>0</v>
      </c>
    </row>
    <row r="962" spans="1:5" hidden="1" outlineLevel="1">
      <c r="A962" s="81" t="s">
        <v>848</v>
      </c>
      <c r="B962" s="83">
        <v>6</v>
      </c>
      <c r="C962" s="59">
        <v>1058.33</v>
      </c>
      <c r="D962" s="41">
        <f t="shared" si="25"/>
        <v>6349.98</v>
      </c>
    </row>
    <row r="963" spans="1:5" hidden="1" outlineLevel="1">
      <c r="A963" s="86" t="s">
        <v>297</v>
      </c>
      <c r="B963" s="88">
        <v>1240</v>
      </c>
      <c r="C963" s="59"/>
      <c r="D963" s="41">
        <f t="shared" si="25"/>
        <v>0</v>
      </c>
    </row>
    <row r="964" spans="1:5" hidden="1" outlineLevel="1">
      <c r="A964" s="81" t="s">
        <v>849</v>
      </c>
      <c r="B964" s="83">
        <v>210</v>
      </c>
      <c r="C964" s="59">
        <v>0.75</v>
      </c>
      <c r="D964" s="41">
        <f t="shared" si="25"/>
        <v>157.5</v>
      </c>
    </row>
    <row r="965" spans="1:5" hidden="1" outlineLevel="1">
      <c r="A965" s="81" t="s">
        <v>850</v>
      </c>
      <c r="B965" s="82">
        <v>1030</v>
      </c>
      <c r="C965" s="59">
        <v>0.83</v>
      </c>
      <c r="D965" s="41">
        <f t="shared" si="25"/>
        <v>854.9</v>
      </c>
    </row>
    <row r="966" spans="1:5" hidden="1" outlineLevel="1">
      <c r="A966" s="95" t="s">
        <v>302</v>
      </c>
      <c r="B966" s="96">
        <v>126</v>
      </c>
      <c r="C966" s="59">
        <v>48.5</v>
      </c>
      <c r="D966" s="41">
        <f t="shared" si="25"/>
        <v>6111</v>
      </c>
      <c r="E966" s="42" t="s">
        <v>319</v>
      </c>
    </row>
    <row r="967" spans="1:5" hidden="1" outlineLevel="1">
      <c r="A967" s="86" t="s">
        <v>851</v>
      </c>
      <c r="B967" s="87">
        <v>6</v>
      </c>
      <c r="C967" s="59">
        <v>355.16</v>
      </c>
      <c r="D967" s="41">
        <f t="shared" si="25"/>
        <v>2130.96</v>
      </c>
    </row>
    <row r="968" spans="1:5" hidden="1" outlineLevel="1">
      <c r="A968" s="86" t="s">
        <v>852</v>
      </c>
      <c r="B968" s="87">
        <v>3</v>
      </c>
      <c r="C968" s="59"/>
      <c r="D968" s="41">
        <f t="shared" si="25"/>
        <v>0</v>
      </c>
    </row>
    <row r="969" spans="1:5" hidden="1" outlineLevel="1">
      <c r="A969" s="81" t="s">
        <v>853</v>
      </c>
      <c r="B969" s="83">
        <v>3</v>
      </c>
      <c r="C969" s="59">
        <v>7022.8</v>
      </c>
      <c r="D969" s="41">
        <f t="shared" si="25"/>
        <v>21068.400000000001</v>
      </c>
    </row>
    <row r="970" spans="1:5" hidden="1" outlineLevel="1">
      <c r="A970" s="86" t="s">
        <v>854</v>
      </c>
      <c r="B970" s="87">
        <v>6</v>
      </c>
      <c r="C970" s="59"/>
      <c r="D970" s="41">
        <f t="shared" si="25"/>
        <v>0</v>
      </c>
    </row>
    <row r="971" spans="1:5" hidden="1" outlineLevel="1">
      <c r="A971" s="81" t="s">
        <v>855</v>
      </c>
      <c r="B971" s="83">
        <v>6</v>
      </c>
      <c r="C971" s="59">
        <v>1166.67</v>
      </c>
      <c r="D971" s="41">
        <f t="shared" si="25"/>
        <v>7000.02</v>
      </c>
    </row>
    <row r="972" spans="1:5" hidden="1" outlineLevel="1">
      <c r="A972" s="86" t="s">
        <v>532</v>
      </c>
      <c r="B972" s="87">
        <v>6</v>
      </c>
      <c r="C972" s="59"/>
      <c r="D972" s="41">
        <f t="shared" si="25"/>
        <v>0</v>
      </c>
    </row>
    <row r="973" spans="1:5" hidden="1" outlineLevel="1">
      <c r="A973" s="81" t="s">
        <v>856</v>
      </c>
      <c r="B973" s="83">
        <v>6</v>
      </c>
      <c r="C973" s="59">
        <v>450</v>
      </c>
      <c r="D973" s="41">
        <f t="shared" si="25"/>
        <v>2700</v>
      </c>
    </row>
    <row r="974" spans="1:5" hidden="1" outlineLevel="1">
      <c r="A974" s="86" t="s">
        <v>857</v>
      </c>
      <c r="B974" s="87">
        <v>202</v>
      </c>
      <c r="C974" s="59"/>
      <c r="D974" s="41">
        <f t="shared" si="25"/>
        <v>0</v>
      </c>
    </row>
    <row r="975" spans="1:5" hidden="1" outlineLevel="1">
      <c r="A975" s="81" t="s">
        <v>858</v>
      </c>
      <c r="B975" s="83">
        <v>202</v>
      </c>
      <c r="C975" s="59">
        <v>49.19</v>
      </c>
      <c r="D975" s="41">
        <f t="shared" si="25"/>
        <v>9936.3799999999992</v>
      </c>
    </row>
    <row r="976" spans="1:5" hidden="1" outlineLevel="1">
      <c r="A976" s="86" t="s">
        <v>168</v>
      </c>
      <c r="B976" s="87">
        <v>452</v>
      </c>
      <c r="C976" s="59">
        <v>24.12</v>
      </c>
      <c r="D976" s="41">
        <f t="shared" si="25"/>
        <v>10902.24</v>
      </c>
    </row>
    <row r="977" spans="1:5" hidden="1" outlineLevel="1">
      <c r="A977" s="86" t="s">
        <v>98</v>
      </c>
      <c r="B977" s="87">
        <v>4</v>
      </c>
      <c r="C977" s="59"/>
      <c r="D977" s="41">
        <f t="shared" si="25"/>
        <v>0</v>
      </c>
    </row>
    <row r="978" spans="1:5" hidden="1" outlineLevel="1">
      <c r="A978" s="81" t="s">
        <v>169</v>
      </c>
      <c r="B978" s="83">
        <v>4</v>
      </c>
      <c r="C978" s="59">
        <v>1797</v>
      </c>
      <c r="D978" s="41">
        <f t="shared" si="25"/>
        <v>7188</v>
      </c>
    </row>
    <row r="979" spans="1:5" hidden="1" outlineLevel="1">
      <c r="A979" s="86" t="s">
        <v>170</v>
      </c>
      <c r="B979" s="88">
        <v>4508</v>
      </c>
      <c r="C979" s="59">
        <v>0.31</v>
      </c>
      <c r="D979" s="41">
        <f t="shared" si="25"/>
        <v>1397.48</v>
      </c>
    </row>
    <row r="980" spans="1:5" hidden="1" outlineLevel="1">
      <c r="A980" s="86" t="s">
        <v>206</v>
      </c>
      <c r="B980" s="87">
        <v>19</v>
      </c>
      <c r="C980" s="59">
        <v>787.13</v>
      </c>
      <c r="D980" s="41">
        <f t="shared" ref="D980:D994" si="26">B980*C980</f>
        <v>14955.47</v>
      </c>
    </row>
    <row r="981" spans="1:5" hidden="1" outlineLevel="1">
      <c r="A981" s="86" t="s">
        <v>860</v>
      </c>
      <c r="B981" s="88">
        <v>5496</v>
      </c>
      <c r="C981" s="59">
        <v>0.6</v>
      </c>
      <c r="D981" s="41">
        <f t="shared" si="26"/>
        <v>3297.6</v>
      </c>
      <c r="E981" s="42" t="s">
        <v>319</v>
      </c>
    </row>
    <row r="982" spans="1:5" hidden="1" outlineLevel="1">
      <c r="A982" s="86" t="s">
        <v>306</v>
      </c>
      <c r="B982" s="88">
        <v>42367</v>
      </c>
      <c r="C982" s="59"/>
      <c r="D982" s="41">
        <f t="shared" si="26"/>
        <v>0</v>
      </c>
    </row>
    <row r="983" spans="1:5" hidden="1" outlineLevel="1">
      <c r="A983" s="81" t="s">
        <v>863</v>
      </c>
      <c r="B983" s="82">
        <v>3730</v>
      </c>
      <c r="C983" s="59">
        <v>0.6</v>
      </c>
      <c r="D983" s="41">
        <f t="shared" si="26"/>
        <v>2238</v>
      </c>
      <c r="E983" s="42" t="s">
        <v>319</v>
      </c>
    </row>
    <row r="984" spans="1:5" hidden="1" outlineLevel="1">
      <c r="A984" s="81" t="s">
        <v>864</v>
      </c>
      <c r="B984" s="82">
        <v>2112</v>
      </c>
      <c r="C984" s="59">
        <v>0.6</v>
      </c>
      <c r="D984" s="41">
        <f t="shared" si="26"/>
        <v>1267.2</v>
      </c>
    </row>
    <row r="985" spans="1:5" hidden="1" outlineLevel="1">
      <c r="A985" s="81" t="s">
        <v>865</v>
      </c>
      <c r="B985" s="82">
        <v>2760</v>
      </c>
      <c r="C985" s="59">
        <v>0.6</v>
      </c>
      <c r="D985" s="41">
        <f t="shared" si="26"/>
        <v>1656</v>
      </c>
      <c r="E985" s="42" t="s">
        <v>319</v>
      </c>
    </row>
    <row r="986" spans="1:5" hidden="1" outlineLevel="1">
      <c r="A986" s="81" t="s">
        <v>866</v>
      </c>
      <c r="B986" s="83">
        <v>825</v>
      </c>
      <c r="C986" s="59">
        <v>0.6</v>
      </c>
      <c r="D986" s="41">
        <f t="shared" si="26"/>
        <v>495</v>
      </c>
    </row>
    <row r="987" spans="1:5" hidden="1" outlineLevel="1">
      <c r="A987" s="81" t="s">
        <v>867</v>
      </c>
      <c r="B987" s="82">
        <v>8900</v>
      </c>
      <c r="C987" s="59">
        <v>0.6</v>
      </c>
      <c r="D987" s="41">
        <f t="shared" si="26"/>
        <v>5340</v>
      </c>
    </row>
    <row r="988" spans="1:5" hidden="1" outlineLevel="1">
      <c r="A988" s="81" t="s">
        <v>868</v>
      </c>
      <c r="B988" s="82">
        <v>3600</v>
      </c>
      <c r="C988" s="59">
        <v>0.6</v>
      </c>
      <c r="D988" s="41">
        <f t="shared" si="26"/>
        <v>2160</v>
      </c>
    </row>
    <row r="989" spans="1:5" hidden="1" outlineLevel="1">
      <c r="A989" s="81" t="s">
        <v>869</v>
      </c>
      <c r="B989" s="82">
        <v>13000</v>
      </c>
      <c r="C989" s="59">
        <v>0.6</v>
      </c>
      <c r="D989" s="41">
        <f t="shared" si="26"/>
        <v>7800</v>
      </c>
    </row>
    <row r="990" spans="1:5" hidden="1" outlineLevel="1">
      <c r="A990" s="81" t="s">
        <v>861</v>
      </c>
      <c r="B990" s="82">
        <v>2400</v>
      </c>
      <c r="C990" s="59">
        <v>0.6</v>
      </c>
      <c r="D990" s="41">
        <f t="shared" si="26"/>
        <v>1440</v>
      </c>
    </row>
    <row r="991" spans="1:5" hidden="1" outlineLevel="1">
      <c r="A991" s="81" t="s">
        <v>870</v>
      </c>
      <c r="B991" s="82">
        <v>1800</v>
      </c>
      <c r="C991" s="59">
        <v>0.6</v>
      </c>
      <c r="D991" s="41">
        <f t="shared" si="26"/>
        <v>1080</v>
      </c>
    </row>
    <row r="992" spans="1:5" hidden="1" outlineLevel="1">
      <c r="A992" s="81" t="s">
        <v>859</v>
      </c>
      <c r="B992" s="82">
        <v>3200</v>
      </c>
      <c r="C992" s="59">
        <v>0.6</v>
      </c>
      <c r="D992" s="41">
        <f t="shared" si="26"/>
        <v>1920</v>
      </c>
    </row>
    <row r="993" spans="1:5" hidden="1" outlineLevel="1">
      <c r="A993" s="81" t="s">
        <v>771</v>
      </c>
      <c r="B993" s="83">
        <v>40</v>
      </c>
      <c r="C993" s="59">
        <v>0.54</v>
      </c>
      <c r="D993" s="41">
        <f t="shared" si="26"/>
        <v>21.6</v>
      </c>
    </row>
    <row r="994" spans="1:5" hidden="1" outlineLevel="1">
      <c r="A994" s="86" t="s">
        <v>307</v>
      </c>
      <c r="B994" s="88">
        <v>5709</v>
      </c>
      <c r="C994" s="59">
        <v>0.79</v>
      </c>
      <c r="D994" s="41">
        <f t="shared" si="26"/>
        <v>4510.1100000000006</v>
      </c>
      <c r="E994" s="42" t="s">
        <v>882</v>
      </c>
    </row>
    <row r="995" spans="1:5" hidden="1" outlineLevel="1">
      <c r="A995" s="86" t="s">
        <v>310</v>
      </c>
      <c r="B995" s="88">
        <v>83621</v>
      </c>
      <c r="C995" s="59"/>
      <c r="D995" s="41">
        <f t="shared" ref="D995:D1011" si="27">B995*C995</f>
        <v>0</v>
      </c>
    </row>
    <row r="996" spans="1:5" hidden="1" outlineLevel="1">
      <c r="A996" s="81" t="s">
        <v>871</v>
      </c>
      <c r="B996" s="82">
        <v>26720</v>
      </c>
      <c r="C996" s="59">
        <v>0.39</v>
      </c>
      <c r="D996" s="41">
        <f t="shared" si="27"/>
        <v>10420.800000000001</v>
      </c>
      <c r="E996" s="42" t="s">
        <v>319</v>
      </c>
    </row>
    <row r="997" spans="1:5" hidden="1" outlineLevel="1">
      <c r="A997" s="81" t="s">
        <v>872</v>
      </c>
      <c r="B997" s="82">
        <v>3063</v>
      </c>
      <c r="C997" s="59">
        <v>0.39</v>
      </c>
      <c r="D997" s="41">
        <f t="shared" si="27"/>
        <v>1194.57</v>
      </c>
    </row>
    <row r="998" spans="1:5" hidden="1" outlineLevel="1">
      <c r="A998" s="81" t="s">
        <v>873</v>
      </c>
      <c r="B998" s="82">
        <v>4168</v>
      </c>
      <c r="C998" s="59">
        <v>0.39</v>
      </c>
      <c r="D998" s="41">
        <f t="shared" si="27"/>
        <v>1625.52</v>
      </c>
    </row>
    <row r="999" spans="1:5" hidden="1" outlineLevel="1">
      <c r="A999" s="81" t="s">
        <v>874</v>
      </c>
      <c r="B999" s="82">
        <v>11374</v>
      </c>
      <c r="C999" s="59">
        <v>0.39</v>
      </c>
      <c r="D999" s="41">
        <f t="shared" si="27"/>
        <v>4435.8600000000006</v>
      </c>
    </row>
    <row r="1000" spans="1:5" hidden="1" outlineLevel="1">
      <c r="A1000" s="81" t="s">
        <v>875</v>
      </c>
      <c r="B1000" s="82">
        <v>3050</v>
      </c>
      <c r="C1000" s="59">
        <v>0.44</v>
      </c>
      <c r="D1000" s="41">
        <f t="shared" si="27"/>
        <v>1342</v>
      </c>
    </row>
    <row r="1001" spans="1:5" hidden="1" outlineLevel="1">
      <c r="A1001" s="81" t="s">
        <v>876</v>
      </c>
      <c r="B1001" s="82">
        <v>6807</v>
      </c>
      <c r="C1001" s="59">
        <v>0.39</v>
      </c>
      <c r="D1001" s="41">
        <f t="shared" si="27"/>
        <v>2654.73</v>
      </c>
    </row>
    <row r="1002" spans="1:5" hidden="1" outlineLevel="1">
      <c r="A1002" s="81" t="s">
        <v>877</v>
      </c>
      <c r="B1002" s="82">
        <v>22098</v>
      </c>
      <c r="C1002" s="59">
        <v>0.39</v>
      </c>
      <c r="D1002" s="41">
        <f t="shared" si="27"/>
        <v>8618.2200000000012</v>
      </c>
    </row>
    <row r="1003" spans="1:5" hidden="1" outlineLevel="1">
      <c r="A1003" s="81" t="s">
        <v>878</v>
      </c>
      <c r="B1003" s="82">
        <v>6341</v>
      </c>
      <c r="C1003" s="59">
        <v>0.39</v>
      </c>
      <c r="D1003" s="41">
        <f t="shared" si="27"/>
        <v>2472.9900000000002</v>
      </c>
    </row>
    <row r="1004" spans="1:5" hidden="1" outlineLevel="1">
      <c r="A1004" s="86" t="s">
        <v>207</v>
      </c>
      <c r="B1004" s="88">
        <v>1666</v>
      </c>
      <c r="C1004" s="59"/>
      <c r="D1004" s="41">
        <f t="shared" si="27"/>
        <v>0</v>
      </c>
    </row>
    <row r="1005" spans="1:5" hidden="1" outlineLevel="1">
      <c r="A1005" s="81" t="s">
        <v>879</v>
      </c>
      <c r="B1005" s="83">
        <v>152</v>
      </c>
      <c r="C1005" s="59">
        <v>16.21</v>
      </c>
      <c r="D1005" s="41">
        <f t="shared" si="27"/>
        <v>2463.92</v>
      </c>
    </row>
    <row r="1006" spans="1:5" hidden="1" outlineLevel="1">
      <c r="A1006" s="81" t="s">
        <v>880</v>
      </c>
      <c r="B1006" s="83">
        <v>99</v>
      </c>
      <c r="C1006" s="59">
        <v>23.4</v>
      </c>
      <c r="D1006" s="41">
        <f t="shared" si="27"/>
        <v>2316.6</v>
      </c>
      <c r="E1006" s="42" t="s">
        <v>319</v>
      </c>
    </row>
    <row r="1007" spans="1:5" hidden="1" outlineLevel="1">
      <c r="A1007" s="81" t="s">
        <v>208</v>
      </c>
      <c r="B1007" s="83">
        <v>150</v>
      </c>
      <c r="C1007" s="59">
        <v>30.82</v>
      </c>
      <c r="D1007" s="41">
        <f t="shared" si="27"/>
        <v>4623</v>
      </c>
      <c r="E1007" s="42" t="s">
        <v>319</v>
      </c>
    </row>
    <row r="1008" spans="1:5" hidden="1" outlineLevel="1">
      <c r="A1008" s="81" t="s">
        <v>312</v>
      </c>
      <c r="B1008" s="83">
        <v>736</v>
      </c>
      <c r="C1008" s="59">
        <v>34.729999999999997</v>
      </c>
      <c r="D1008" s="41">
        <f t="shared" si="27"/>
        <v>25561.279999999999</v>
      </c>
    </row>
    <row r="1009" spans="1:5" hidden="1" outlineLevel="1">
      <c r="A1009" s="81" t="s">
        <v>209</v>
      </c>
      <c r="B1009" s="83">
        <v>88</v>
      </c>
      <c r="C1009" s="59">
        <v>41.6</v>
      </c>
      <c r="D1009" s="41">
        <f t="shared" si="27"/>
        <v>3660.8</v>
      </c>
    </row>
    <row r="1010" spans="1:5" hidden="1" outlineLevel="1">
      <c r="A1010" s="81" t="s">
        <v>315</v>
      </c>
      <c r="B1010" s="83">
        <v>161</v>
      </c>
      <c r="C1010" s="59">
        <v>59</v>
      </c>
      <c r="D1010" s="41">
        <f t="shared" si="27"/>
        <v>9499</v>
      </c>
      <c r="E1010" s="42" t="s">
        <v>319</v>
      </c>
    </row>
    <row r="1011" spans="1:5" hidden="1" outlineLevel="1">
      <c r="A1011" s="89" t="s">
        <v>210</v>
      </c>
      <c r="B1011" s="90">
        <v>280</v>
      </c>
      <c r="C1011" s="59">
        <v>66.930000000000007</v>
      </c>
      <c r="D1011" s="41">
        <f t="shared" si="27"/>
        <v>18740.400000000001</v>
      </c>
      <c r="E1011" s="42" t="s">
        <v>319</v>
      </c>
    </row>
    <row r="1012" spans="1:5" collapsed="1">
      <c r="A1012" s="31" t="s">
        <v>121</v>
      </c>
      <c r="B1012" s="32"/>
      <c r="C1012" s="18"/>
      <c r="D1012" s="17">
        <f>SUM(D934:D1011)</f>
        <v>757823.12999999989</v>
      </c>
    </row>
    <row r="1014" spans="1:5">
      <c r="A1014" s="3" t="s">
        <v>883</v>
      </c>
      <c r="B1014" s="45"/>
      <c r="C1014" s="46"/>
      <c r="D1014" s="46"/>
    </row>
    <row r="1015" spans="1:5" hidden="1" outlineLevel="1">
      <c r="A1015" s="135" t="s">
        <v>179</v>
      </c>
      <c r="B1015" s="136">
        <v>1</v>
      </c>
      <c r="C1015" s="59"/>
      <c r="D1015" s="59"/>
    </row>
    <row r="1016" spans="1:5" hidden="1" outlineLevel="1">
      <c r="A1016" s="99" t="s">
        <v>884</v>
      </c>
      <c r="B1016" s="100">
        <v>1</v>
      </c>
      <c r="C1016" s="59"/>
      <c r="D1016" s="59"/>
    </row>
    <row r="1017" spans="1:5" hidden="1" outlineLevel="1">
      <c r="A1017" s="101" t="s">
        <v>885</v>
      </c>
      <c r="B1017" s="102">
        <v>1</v>
      </c>
      <c r="C1017" s="62">
        <v>17939.25</v>
      </c>
      <c r="D1017" s="59">
        <f>B1017*C1017</f>
        <v>17939.25</v>
      </c>
    </row>
    <row r="1018" spans="1:5" hidden="1" outlineLevel="1">
      <c r="A1018" s="133" t="s">
        <v>125</v>
      </c>
      <c r="B1018" s="134">
        <v>10</v>
      </c>
      <c r="C1018" s="59"/>
      <c r="D1018" s="59"/>
    </row>
    <row r="1019" spans="1:5" hidden="1" outlineLevel="1">
      <c r="A1019" s="99" t="s">
        <v>884</v>
      </c>
      <c r="B1019" s="100">
        <v>10</v>
      </c>
      <c r="C1019" s="59"/>
      <c r="D1019" s="59"/>
    </row>
    <row r="1020" spans="1:5" hidden="1" outlineLevel="1">
      <c r="A1020" s="101" t="s">
        <v>886</v>
      </c>
      <c r="B1020" s="103">
        <v>2</v>
      </c>
      <c r="C1020" s="59">
        <v>58033.69</v>
      </c>
      <c r="D1020" s="59">
        <f t="shared" ref="D1020:D1036" si="28">B1020*C1020</f>
        <v>116067.38</v>
      </c>
    </row>
    <row r="1021" spans="1:5" hidden="1" outlineLevel="1">
      <c r="A1021" s="101" t="s">
        <v>887</v>
      </c>
      <c r="B1021" s="102">
        <v>3</v>
      </c>
      <c r="C1021" s="62">
        <v>21401.87</v>
      </c>
      <c r="D1021" s="59">
        <f t="shared" si="28"/>
        <v>64205.61</v>
      </c>
    </row>
    <row r="1022" spans="1:5" hidden="1" outlineLevel="1">
      <c r="A1022" s="101" t="s">
        <v>888</v>
      </c>
      <c r="B1022" s="103">
        <v>3</v>
      </c>
      <c r="C1022" s="59">
        <v>17664</v>
      </c>
      <c r="D1022" s="59">
        <f t="shared" si="28"/>
        <v>52992</v>
      </c>
    </row>
    <row r="1023" spans="1:5" hidden="1" outlineLevel="1">
      <c r="A1023" s="101" t="s">
        <v>889</v>
      </c>
      <c r="B1023" s="102">
        <v>1</v>
      </c>
      <c r="C1023" s="62">
        <v>28787.24</v>
      </c>
      <c r="D1023" s="59">
        <f t="shared" si="28"/>
        <v>28787.24</v>
      </c>
    </row>
    <row r="1024" spans="1:5" hidden="1" outlineLevel="1">
      <c r="A1024" s="101" t="s">
        <v>885</v>
      </c>
      <c r="B1024" s="103">
        <v>1</v>
      </c>
      <c r="C1024" s="59">
        <v>33534</v>
      </c>
      <c r="D1024" s="59">
        <f t="shared" si="28"/>
        <v>33534</v>
      </c>
    </row>
    <row r="1025" spans="1:4" hidden="1" outlineLevel="1">
      <c r="A1025" s="133" t="s">
        <v>890</v>
      </c>
      <c r="B1025" s="134">
        <v>25</v>
      </c>
      <c r="C1025" s="59"/>
      <c r="D1025" s="59"/>
    </row>
    <row r="1026" spans="1:4" hidden="1" outlineLevel="1">
      <c r="A1026" s="99" t="s">
        <v>884</v>
      </c>
      <c r="B1026" s="100">
        <v>25</v>
      </c>
      <c r="C1026" s="59"/>
      <c r="D1026" s="59"/>
    </row>
    <row r="1027" spans="1:4" hidden="1" outlineLevel="1">
      <c r="A1027" s="101" t="s">
        <v>886</v>
      </c>
      <c r="B1027" s="104">
        <v>2</v>
      </c>
      <c r="C1027" s="62">
        <v>70374.45</v>
      </c>
      <c r="D1027" s="59">
        <f t="shared" si="28"/>
        <v>140748.9</v>
      </c>
    </row>
    <row r="1028" spans="1:4" hidden="1" outlineLevel="1">
      <c r="A1028" s="101" t="s">
        <v>887</v>
      </c>
      <c r="B1028" s="105">
        <v>4</v>
      </c>
      <c r="C1028" s="97">
        <v>19000</v>
      </c>
      <c r="D1028" s="59">
        <f t="shared" si="28"/>
        <v>76000</v>
      </c>
    </row>
    <row r="1029" spans="1:4" hidden="1" outlineLevel="1">
      <c r="A1029" s="101" t="s">
        <v>891</v>
      </c>
      <c r="B1029" s="103">
        <v>14</v>
      </c>
      <c r="C1029" s="59"/>
      <c r="D1029" s="59">
        <f t="shared" si="28"/>
        <v>0</v>
      </c>
    </row>
    <row r="1030" spans="1:4" hidden="1" outlineLevel="1">
      <c r="A1030" s="101" t="s">
        <v>892</v>
      </c>
      <c r="B1030" s="103">
        <v>5</v>
      </c>
      <c r="C1030" s="59"/>
      <c r="D1030" s="59">
        <f t="shared" si="28"/>
        <v>0</v>
      </c>
    </row>
    <row r="1031" spans="1:4" hidden="1" outlineLevel="1">
      <c r="A1031" s="133" t="s">
        <v>893</v>
      </c>
      <c r="B1031" s="134">
        <v>4</v>
      </c>
      <c r="C1031" s="59"/>
      <c r="D1031" s="59"/>
    </row>
    <row r="1032" spans="1:4" hidden="1" outlineLevel="1">
      <c r="A1032" s="99" t="s">
        <v>884</v>
      </c>
      <c r="B1032" s="100">
        <v>4</v>
      </c>
      <c r="C1032" s="59"/>
      <c r="D1032" s="59"/>
    </row>
    <row r="1033" spans="1:4" hidden="1" outlineLevel="1">
      <c r="A1033" s="101" t="s">
        <v>887</v>
      </c>
      <c r="B1033" s="103">
        <v>4</v>
      </c>
      <c r="C1033" s="59">
        <v>19000</v>
      </c>
      <c r="D1033" s="59">
        <f t="shared" si="28"/>
        <v>76000</v>
      </c>
    </row>
    <row r="1034" spans="1:4" hidden="1" outlineLevel="1">
      <c r="A1034" s="133" t="s">
        <v>894</v>
      </c>
      <c r="B1034" s="134">
        <v>2</v>
      </c>
      <c r="C1034" s="59"/>
      <c r="D1034" s="59"/>
    </row>
    <row r="1035" spans="1:4" hidden="1" outlineLevel="1">
      <c r="A1035" s="99" t="s">
        <v>884</v>
      </c>
      <c r="B1035" s="100">
        <v>2</v>
      </c>
      <c r="C1035" s="59"/>
      <c r="D1035" s="59"/>
    </row>
    <row r="1036" spans="1:4" hidden="1" outlineLevel="1">
      <c r="A1036" s="106" t="s">
        <v>887</v>
      </c>
      <c r="B1036" s="107">
        <v>2</v>
      </c>
      <c r="C1036" s="59">
        <v>19000</v>
      </c>
      <c r="D1036" s="59">
        <f t="shared" si="28"/>
        <v>38000</v>
      </c>
    </row>
    <row r="1037" spans="1:4" collapsed="1">
      <c r="A1037" s="10" t="s">
        <v>763</v>
      </c>
      <c r="B1037" s="23"/>
      <c r="C1037" s="64"/>
      <c r="D1037" s="98">
        <f>SUM(D1017:D1036)</f>
        <v>644274.38</v>
      </c>
    </row>
    <row r="1039" spans="1:4">
      <c r="A1039" s="20" t="s">
        <v>890</v>
      </c>
      <c r="B1039" s="45"/>
      <c r="C1039" s="46"/>
      <c r="D1039" s="46"/>
    </row>
    <row r="1040" spans="1:4" hidden="1" outlineLevel="1">
      <c r="A1040" s="86" t="s">
        <v>292</v>
      </c>
      <c r="B1040" s="88">
        <v>1215800</v>
      </c>
      <c r="C1040" s="59"/>
      <c r="D1040" s="59"/>
    </row>
    <row r="1041" spans="1:4" hidden="1" outlineLevel="1">
      <c r="A1041" s="81" t="s">
        <v>293</v>
      </c>
      <c r="B1041" s="82">
        <v>1080800</v>
      </c>
      <c r="C1041" s="59">
        <v>0.1</v>
      </c>
      <c r="D1041" s="59">
        <f>B1041*C1041</f>
        <v>108080</v>
      </c>
    </row>
    <row r="1042" spans="1:4" hidden="1" outlineLevel="1">
      <c r="A1042" s="81" t="s">
        <v>897</v>
      </c>
      <c r="B1042" s="82">
        <v>15000</v>
      </c>
      <c r="C1042" s="59">
        <v>0.14000000000000001</v>
      </c>
      <c r="D1042" s="59">
        <f t="shared" ref="D1042:D1060" si="29">B1042*C1042</f>
        <v>2100</v>
      </c>
    </row>
    <row r="1043" spans="1:4" hidden="1" outlineLevel="1">
      <c r="A1043" s="81" t="s">
        <v>898</v>
      </c>
      <c r="B1043" s="82">
        <v>120000</v>
      </c>
      <c r="C1043" s="59">
        <v>0.14000000000000001</v>
      </c>
      <c r="D1043" s="59">
        <f t="shared" si="29"/>
        <v>16800</v>
      </c>
    </row>
    <row r="1044" spans="1:4" hidden="1" outlineLevel="1">
      <c r="A1044" s="86" t="s">
        <v>790</v>
      </c>
      <c r="B1044" s="88">
        <v>86000</v>
      </c>
      <c r="C1044" s="59"/>
      <c r="D1044" s="59">
        <f t="shared" si="29"/>
        <v>0</v>
      </c>
    </row>
    <row r="1045" spans="1:4" hidden="1" outlineLevel="1">
      <c r="A1045" s="81" t="s">
        <v>791</v>
      </c>
      <c r="B1045" s="82">
        <v>65000</v>
      </c>
      <c r="C1045" s="59">
        <v>0.14000000000000001</v>
      </c>
      <c r="D1045" s="59">
        <f t="shared" si="29"/>
        <v>9100</v>
      </c>
    </row>
    <row r="1046" spans="1:4" hidden="1" outlineLevel="1">
      <c r="A1046" s="81" t="s">
        <v>899</v>
      </c>
      <c r="B1046" s="82">
        <v>21000</v>
      </c>
      <c r="C1046" s="59">
        <v>0.1</v>
      </c>
      <c r="D1046" s="59">
        <f t="shared" si="29"/>
        <v>2100</v>
      </c>
    </row>
    <row r="1047" spans="1:4" hidden="1" outlineLevel="1">
      <c r="A1047" s="86" t="s">
        <v>900</v>
      </c>
      <c r="B1047" s="88">
        <v>1444.5</v>
      </c>
      <c r="C1047" s="59">
        <v>20</v>
      </c>
      <c r="D1047" s="59">
        <f t="shared" si="29"/>
        <v>28890</v>
      </c>
    </row>
    <row r="1048" spans="1:4" hidden="1" outlineLevel="1">
      <c r="A1048" s="86" t="s">
        <v>901</v>
      </c>
      <c r="B1048" s="88">
        <v>1481.36</v>
      </c>
      <c r="C1048" s="59">
        <v>408.68</v>
      </c>
      <c r="D1048" s="59">
        <f t="shared" si="29"/>
        <v>605402.20479999995</v>
      </c>
    </row>
    <row r="1049" spans="1:4" hidden="1" outlineLevel="1">
      <c r="A1049" s="86" t="s">
        <v>902</v>
      </c>
      <c r="B1049" s="88">
        <v>366027</v>
      </c>
      <c r="C1049" s="59"/>
      <c r="D1049" s="59">
        <f t="shared" si="29"/>
        <v>0</v>
      </c>
    </row>
    <row r="1050" spans="1:4" hidden="1" outlineLevel="1">
      <c r="A1050" s="81" t="s">
        <v>903</v>
      </c>
      <c r="B1050" s="82">
        <v>62496</v>
      </c>
      <c r="C1050" s="59">
        <v>1.61</v>
      </c>
      <c r="D1050" s="59">
        <f t="shared" si="29"/>
        <v>100618.56000000001</v>
      </c>
    </row>
    <row r="1051" spans="1:4" hidden="1" outlineLevel="1">
      <c r="A1051" s="81" t="s">
        <v>904</v>
      </c>
      <c r="B1051" s="82">
        <v>303531</v>
      </c>
      <c r="C1051" s="59">
        <v>1.75</v>
      </c>
      <c r="D1051" s="59">
        <f t="shared" si="29"/>
        <v>531179.25</v>
      </c>
    </row>
    <row r="1052" spans="1:4" hidden="1" outlineLevel="1">
      <c r="A1052" s="86" t="s">
        <v>906</v>
      </c>
      <c r="B1052" s="87">
        <v>7.4</v>
      </c>
      <c r="C1052" s="59">
        <v>256.89999999999998</v>
      </c>
      <c r="D1052" s="59">
        <f t="shared" si="29"/>
        <v>1901.06</v>
      </c>
    </row>
    <row r="1053" spans="1:4" hidden="1" outlineLevel="1">
      <c r="A1053" s="86" t="s">
        <v>907</v>
      </c>
      <c r="B1053" s="87">
        <v>22.35</v>
      </c>
      <c r="C1053" s="59">
        <v>170.27</v>
      </c>
      <c r="D1053" s="59">
        <f t="shared" si="29"/>
        <v>3805.5345000000007</v>
      </c>
    </row>
    <row r="1054" spans="1:4" hidden="1" outlineLevel="1">
      <c r="A1054" s="86" t="s">
        <v>908</v>
      </c>
      <c r="B1054" s="87">
        <v>279.5</v>
      </c>
      <c r="C1054" s="59"/>
      <c r="D1054" s="59">
        <f t="shared" si="29"/>
        <v>0</v>
      </c>
    </row>
    <row r="1055" spans="1:4" hidden="1" outlineLevel="1">
      <c r="A1055" s="81" t="s">
        <v>909</v>
      </c>
      <c r="B1055" s="83">
        <v>41</v>
      </c>
      <c r="C1055" s="59">
        <v>114.4</v>
      </c>
      <c r="D1055" s="59">
        <f t="shared" si="29"/>
        <v>4690.4000000000005</v>
      </c>
    </row>
    <row r="1056" spans="1:4" hidden="1" outlineLevel="1">
      <c r="A1056" s="81" t="s">
        <v>910</v>
      </c>
      <c r="B1056" s="83">
        <v>189</v>
      </c>
      <c r="C1056" s="59">
        <v>154.4</v>
      </c>
      <c r="D1056" s="59">
        <f t="shared" si="29"/>
        <v>29181.600000000002</v>
      </c>
    </row>
    <row r="1057" spans="1:4" hidden="1" outlineLevel="1">
      <c r="A1057" s="81" t="s">
        <v>911</v>
      </c>
      <c r="B1057" s="83">
        <v>49.5</v>
      </c>
      <c r="C1057" s="59">
        <v>154.4</v>
      </c>
      <c r="D1057" s="59">
        <f t="shared" si="29"/>
        <v>7642.8</v>
      </c>
    </row>
    <row r="1058" spans="1:4" hidden="1" outlineLevel="1">
      <c r="A1058" s="86" t="s">
        <v>914</v>
      </c>
      <c r="B1058" s="87">
        <v>164.1</v>
      </c>
      <c r="C1058" s="59">
        <v>87.7</v>
      </c>
      <c r="D1058" s="59">
        <f t="shared" si="29"/>
        <v>14391.57</v>
      </c>
    </row>
    <row r="1059" spans="1:4" hidden="1" outlineLevel="1">
      <c r="A1059" s="86" t="s">
        <v>915</v>
      </c>
      <c r="B1059" s="88">
        <v>1040</v>
      </c>
      <c r="C1059" s="59"/>
      <c r="D1059" s="59">
        <f t="shared" si="29"/>
        <v>0</v>
      </c>
    </row>
    <row r="1060" spans="1:4" hidden="1" outlineLevel="1">
      <c r="A1060" s="81" t="s">
        <v>916</v>
      </c>
      <c r="B1060" s="83">
        <v>550</v>
      </c>
      <c r="C1060" s="59">
        <v>8.2899999999999991</v>
      </c>
      <c r="D1060" s="59">
        <f t="shared" si="29"/>
        <v>4559.4999999999991</v>
      </c>
    </row>
    <row r="1061" spans="1:4" hidden="1" outlineLevel="1">
      <c r="A1061" s="81" t="s">
        <v>917</v>
      </c>
      <c r="B1061" s="83">
        <v>490</v>
      </c>
      <c r="C1061" s="59">
        <v>9.92</v>
      </c>
      <c r="D1061" s="59">
        <f t="shared" ref="D1061:D1116" si="30">B1061*C1061</f>
        <v>4860.8</v>
      </c>
    </row>
    <row r="1062" spans="1:4" hidden="1" outlineLevel="1">
      <c r="A1062" s="86" t="s">
        <v>296</v>
      </c>
      <c r="B1062" s="87">
        <v>940</v>
      </c>
      <c r="C1062" s="62">
        <v>90.62</v>
      </c>
      <c r="D1062" s="59">
        <f t="shared" si="30"/>
        <v>85182.8</v>
      </c>
    </row>
    <row r="1063" spans="1:4" hidden="1" outlineLevel="1">
      <c r="A1063" s="86" t="s">
        <v>793</v>
      </c>
      <c r="B1063" s="88">
        <v>8089</v>
      </c>
      <c r="C1063" s="59"/>
      <c r="D1063" s="59">
        <f t="shared" si="30"/>
        <v>0</v>
      </c>
    </row>
    <row r="1064" spans="1:4" hidden="1" outlineLevel="1">
      <c r="A1064" s="81"/>
      <c r="B1064" s="82">
        <v>1849</v>
      </c>
      <c r="C1064" s="59">
        <v>2.85</v>
      </c>
      <c r="D1064" s="59">
        <f t="shared" si="30"/>
        <v>5269.6500000000005</v>
      </c>
    </row>
    <row r="1065" spans="1:4" hidden="1" outlineLevel="1">
      <c r="A1065" s="81" t="s">
        <v>794</v>
      </c>
      <c r="B1065" s="82">
        <v>6240</v>
      </c>
      <c r="C1065" s="59">
        <v>2.85</v>
      </c>
      <c r="D1065" s="59">
        <f t="shared" si="30"/>
        <v>17784</v>
      </c>
    </row>
    <row r="1066" spans="1:4" hidden="1" outlineLevel="1">
      <c r="A1066" s="86" t="s">
        <v>919</v>
      </c>
      <c r="B1066" s="88"/>
      <c r="C1066" s="59"/>
      <c r="D1066" s="59">
        <f t="shared" si="30"/>
        <v>0</v>
      </c>
    </row>
    <row r="1067" spans="1:4" hidden="1" outlineLevel="1">
      <c r="A1067" s="81" t="s">
        <v>922</v>
      </c>
      <c r="B1067" s="82">
        <v>13540</v>
      </c>
      <c r="C1067" s="59">
        <v>215.78</v>
      </c>
      <c r="D1067" s="59">
        <f t="shared" si="30"/>
        <v>2921661.2</v>
      </c>
    </row>
    <row r="1068" spans="1:4" hidden="1" outlineLevel="1">
      <c r="A1068" s="81" t="s">
        <v>923</v>
      </c>
      <c r="B1068" s="83">
        <v>150</v>
      </c>
      <c r="C1068" s="59">
        <v>227.58</v>
      </c>
      <c r="D1068" s="59">
        <f t="shared" si="30"/>
        <v>34137</v>
      </c>
    </row>
    <row r="1069" spans="1:4" hidden="1" outlineLevel="1">
      <c r="A1069" s="81" t="s">
        <v>924</v>
      </c>
      <c r="B1069" s="83">
        <v>771</v>
      </c>
      <c r="C1069" s="59">
        <v>227.58</v>
      </c>
      <c r="D1069" s="59">
        <f t="shared" si="30"/>
        <v>175464.18000000002</v>
      </c>
    </row>
    <row r="1070" spans="1:4" hidden="1" outlineLevel="1">
      <c r="A1070" s="81" t="s">
        <v>925</v>
      </c>
      <c r="B1070" s="83">
        <v>480</v>
      </c>
      <c r="C1070" s="59">
        <v>227.58</v>
      </c>
      <c r="D1070" s="59">
        <f t="shared" si="30"/>
        <v>109238.40000000001</v>
      </c>
    </row>
    <row r="1071" spans="1:4" hidden="1" outlineLevel="1">
      <c r="A1071" s="81" t="s">
        <v>926</v>
      </c>
      <c r="B1071" s="83">
        <v>380</v>
      </c>
      <c r="C1071" s="59">
        <v>227.58</v>
      </c>
      <c r="D1071" s="59">
        <f t="shared" si="30"/>
        <v>86480.400000000009</v>
      </c>
    </row>
    <row r="1072" spans="1:4" hidden="1" outlineLevel="1">
      <c r="A1072" s="86" t="s">
        <v>927</v>
      </c>
      <c r="B1072" s="88">
        <v>10779.7</v>
      </c>
      <c r="C1072" s="59"/>
      <c r="D1072" s="59">
        <f t="shared" si="30"/>
        <v>0</v>
      </c>
    </row>
    <row r="1073" spans="1:4" hidden="1" outlineLevel="1">
      <c r="A1073" s="81" t="s">
        <v>928</v>
      </c>
      <c r="B1073" s="82">
        <v>3215.7</v>
      </c>
      <c r="C1073" s="59">
        <v>220.05</v>
      </c>
      <c r="D1073" s="59">
        <f t="shared" si="30"/>
        <v>707614.78500000003</v>
      </c>
    </row>
    <row r="1074" spans="1:4" hidden="1" outlineLevel="1">
      <c r="A1074" s="81" t="s">
        <v>929</v>
      </c>
      <c r="B1074" s="82">
        <v>1682</v>
      </c>
      <c r="C1074" s="59">
        <v>187.53</v>
      </c>
      <c r="D1074" s="59">
        <f t="shared" si="30"/>
        <v>315425.46000000002</v>
      </c>
    </row>
    <row r="1075" spans="1:4" hidden="1" outlineLevel="1">
      <c r="A1075" s="81" t="s">
        <v>930</v>
      </c>
      <c r="B1075" s="82">
        <v>3931</v>
      </c>
      <c r="C1075" s="59">
        <v>214.56</v>
      </c>
      <c r="D1075" s="59">
        <f t="shared" si="30"/>
        <v>843435.36</v>
      </c>
    </row>
    <row r="1076" spans="1:4" hidden="1" outlineLevel="1">
      <c r="A1076" s="81" t="s">
        <v>931</v>
      </c>
      <c r="B1076" s="83">
        <v>919</v>
      </c>
      <c r="C1076" s="59">
        <v>187.53</v>
      </c>
      <c r="D1076" s="59">
        <f t="shared" si="30"/>
        <v>172340.07</v>
      </c>
    </row>
    <row r="1077" spans="1:4" hidden="1" outlineLevel="1">
      <c r="A1077" s="81" t="s">
        <v>932</v>
      </c>
      <c r="B1077" s="82">
        <v>1032</v>
      </c>
      <c r="C1077" s="59">
        <v>187.53</v>
      </c>
      <c r="D1077" s="59">
        <f t="shared" si="30"/>
        <v>193530.96</v>
      </c>
    </row>
    <row r="1078" spans="1:4" hidden="1" outlineLevel="1">
      <c r="A1078" s="86" t="s">
        <v>796</v>
      </c>
      <c r="B1078" s="88">
        <v>144648</v>
      </c>
      <c r="C1078" s="59"/>
      <c r="D1078" s="59">
        <f t="shared" si="30"/>
        <v>0</v>
      </c>
    </row>
    <row r="1079" spans="1:4" hidden="1" outlineLevel="1">
      <c r="A1079" s="81"/>
      <c r="B1079" s="82">
        <v>124648</v>
      </c>
      <c r="C1079" s="59">
        <v>0.88</v>
      </c>
      <c r="D1079" s="59">
        <f t="shared" si="30"/>
        <v>109690.24000000001</v>
      </c>
    </row>
    <row r="1080" spans="1:4" hidden="1" outlineLevel="1">
      <c r="A1080" s="81" t="s">
        <v>797</v>
      </c>
      <c r="B1080" s="82">
        <v>20000</v>
      </c>
      <c r="C1080" s="59">
        <v>0.88</v>
      </c>
      <c r="D1080" s="59">
        <f t="shared" si="30"/>
        <v>17600</v>
      </c>
    </row>
    <row r="1081" spans="1:4" hidden="1" outlineLevel="1">
      <c r="A1081" s="86" t="s">
        <v>933</v>
      </c>
      <c r="B1081" s="87">
        <v>1</v>
      </c>
      <c r="C1081" s="59">
        <v>37840</v>
      </c>
      <c r="D1081" s="59">
        <f t="shared" si="30"/>
        <v>37840</v>
      </c>
    </row>
    <row r="1082" spans="1:4" hidden="1" outlineLevel="1">
      <c r="A1082" s="86" t="s">
        <v>798</v>
      </c>
      <c r="B1082" s="88">
        <v>249879.1</v>
      </c>
      <c r="C1082" s="59"/>
      <c r="D1082" s="59">
        <f t="shared" si="30"/>
        <v>0</v>
      </c>
    </row>
    <row r="1083" spans="1:4" hidden="1" outlineLevel="1">
      <c r="A1083" s="81" t="s">
        <v>934</v>
      </c>
      <c r="B1083" s="82">
        <v>1950</v>
      </c>
      <c r="C1083" s="59">
        <v>4</v>
      </c>
      <c r="D1083" s="59">
        <f t="shared" si="30"/>
        <v>7800</v>
      </c>
    </row>
    <row r="1084" spans="1:4" hidden="1" outlineLevel="1">
      <c r="A1084" s="81" t="s">
        <v>935</v>
      </c>
      <c r="B1084" s="82">
        <v>29500</v>
      </c>
      <c r="C1084" s="59">
        <v>0.73</v>
      </c>
      <c r="D1084" s="59">
        <f t="shared" si="30"/>
        <v>21535</v>
      </c>
    </row>
    <row r="1085" spans="1:4" hidden="1" outlineLevel="1">
      <c r="A1085" s="81" t="s">
        <v>799</v>
      </c>
      <c r="B1085" s="82">
        <v>6973.9</v>
      </c>
      <c r="C1085" s="59">
        <v>1.06</v>
      </c>
      <c r="D1085" s="59">
        <f t="shared" si="30"/>
        <v>7392.3339999999998</v>
      </c>
    </row>
    <row r="1086" spans="1:4" hidden="1" outlineLevel="1">
      <c r="A1086" s="81" t="s">
        <v>936</v>
      </c>
      <c r="B1086" s="82">
        <v>17900</v>
      </c>
      <c r="C1086" s="59">
        <v>1.58</v>
      </c>
      <c r="D1086" s="59">
        <f t="shared" si="30"/>
        <v>28282</v>
      </c>
    </row>
    <row r="1087" spans="1:4" hidden="1" outlineLevel="1">
      <c r="A1087" s="81" t="s">
        <v>937</v>
      </c>
      <c r="B1087" s="82">
        <v>3000</v>
      </c>
      <c r="C1087" s="59">
        <v>1.53</v>
      </c>
      <c r="D1087" s="59">
        <f t="shared" si="30"/>
        <v>4590</v>
      </c>
    </row>
    <row r="1088" spans="1:4" hidden="1" outlineLevel="1">
      <c r="A1088" s="81" t="s">
        <v>800</v>
      </c>
      <c r="B1088" s="82">
        <v>51400</v>
      </c>
      <c r="C1088" s="59">
        <v>1.53</v>
      </c>
      <c r="D1088" s="59">
        <f t="shared" si="30"/>
        <v>78642</v>
      </c>
    </row>
    <row r="1089" spans="1:4" hidden="1" outlineLevel="1">
      <c r="A1089" s="81" t="s">
        <v>938</v>
      </c>
      <c r="B1089" s="82">
        <v>9699</v>
      </c>
      <c r="C1089" s="59">
        <v>1.78</v>
      </c>
      <c r="D1089" s="59">
        <f t="shared" si="30"/>
        <v>17264.22</v>
      </c>
    </row>
    <row r="1090" spans="1:4" hidden="1" outlineLevel="1">
      <c r="A1090" s="81" t="s">
        <v>939</v>
      </c>
      <c r="B1090" s="82">
        <v>9700</v>
      </c>
      <c r="C1090" s="59">
        <v>1.78</v>
      </c>
      <c r="D1090" s="59">
        <f t="shared" si="30"/>
        <v>17266</v>
      </c>
    </row>
    <row r="1091" spans="1:4" hidden="1" outlineLevel="1">
      <c r="A1091" s="81" t="s">
        <v>940</v>
      </c>
      <c r="B1091" s="82">
        <v>9900</v>
      </c>
      <c r="C1091" s="59">
        <v>1.78</v>
      </c>
      <c r="D1091" s="59">
        <f t="shared" si="30"/>
        <v>17622</v>
      </c>
    </row>
    <row r="1092" spans="1:4" hidden="1" outlineLevel="1">
      <c r="A1092" s="81" t="s">
        <v>941</v>
      </c>
      <c r="B1092" s="82">
        <v>30050</v>
      </c>
      <c r="C1092" s="59">
        <v>1.78</v>
      </c>
      <c r="D1092" s="59">
        <f t="shared" si="30"/>
        <v>53489</v>
      </c>
    </row>
    <row r="1093" spans="1:4" hidden="1" outlineLevel="1">
      <c r="A1093" s="81" t="s">
        <v>942</v>
      </c>
      <c r="B1093" s="82">
        <v>9199</v>
      </c>
      <c r="C1093" s="59">
        <v>1.89</v>
      </c>
      <c r="D1093" s="59">
        <f t="shared" si="30"/>
        <v>17386.11</v>
      </c>
    </row>
    <row r="1094" spans="1:4" hidden="1" outlineLevel="1">
      <c r="A1094" s="81" t="s">
        <v>943</v>
      </c>
      <c r="B1094" s="82">
        <v>3400</v>
      </c>
      <c r="C1094" s="59">
        <v>1.89</v>
      </c>
      <c r="D1094" s="59">
        <f t="shared" si="30"/>
        <v>6426</v>
      </c>
    </row>
    <row r="1095" spans="1:4" hidden="1" outlineLevel="1">
      <c r="A1095" s="81" t="s">
        <v>944</v>
      </c>
      <c r="B1095" s="83">
        <v>311.2</v>
      </c>
      <c r="C1095" s="59">
        <v>2.74</v>
      </c>
      <c r="D1095" s="59">
        <f t="shared" si="30"/>
        <v>852.68799999999999</v>
      </c>
    </row>
    <row r="1096" spans="1:4" hidden="1" outlineLevel="1">
      <c r="A1096" s="81" t="s">
        <v>945</v>
      </c>
      <c r="B1096" s="82">
        <v>34898</v>
      </c>
      <c r="C1096" s="59">
        <v>2.76</v>
      </c>
      <c r="D1096" s="59">
        <f t="shared" si="30"/>
        <v>96318.48</v>
      </c>
    </row>
    <row r="1097" spans="1:4" hidden="1" outlineLevel="1">
      <c r="A1097" s="81" t="s">
        <v>946</v>
      </c>
      <c r="B1097" s="82">
        <v>9598</v>
      </c>
      <c r="C1097" s="59">
        <v>2.74</v>
      </c>
      <c r="D1097" s="59">
        <f t="shared" si="30"/>
        <v>26298.52</v>
      </c>
    </row>
    <row r="1098" spans="1:4" hidden="1" outlineLevel="1">
      <c r="A1098" s="81" t="s">
        <v>801</v>
      </c>
      <c r="B1098" s="82">
        <v>22400</v>
      </c>
      <c r="C1098" s="59">
        <v>3.07</v>
      </c>
      <c r="D1098" s="59">
        <f t="shared" si="30"/>
        <v>68768</v>
      </c>
    </row>
    <row r="1099" spans="1:4" hidden="1" outlineLevel="1">
      <c r="A1099" s="86" t="s">
        <v>947</v>
      </c>
      <c r="B1099" s="87">
        <v>570</v>
      </c>
      <c r="C1099" s="62">
        <v>174.52</v>
      </c>
      <c r="D1099" s="59">
        <f t="shared" si="30"/>
        <v>99476.400000000009</v>
      </c>
    </row>
    <row r="1100" spans="1:4" hidden="1" outlineLevel="1">
      <c r="A1100" s="86" t="s">
        <v>948</v>
      </c>
      <c r="B1100" s="88">
        <v>85471</v>
      </c>
      <c r="C1100" s="59"/>
      <c r="D1100" s="59">
        <f t="shared" si="30"/>
        <v>0</v>
      </c>
    </row>
    <row r="1101" spans="1:4" hidden="1" outlineLevel="1">
      <c r="A1101" s="81" t="s">
        <v>949</v>
      </c>
      <c r="B1101" s="82">
        <v>5324</v>
      </c>
      <c r="C1101" s="59">
        <v>1.78</v>
      </c>
      <c r="D1101" s="59">
        <f t="shared" si="30"/>
        <v>9476.7199999999993</v>
      </c>
    </row>
    <row r="1102" spans="1:4" hidden="1" outlineLevel="1">
      <c r="A1102" s="81" t="s">
        <v>950</v>
      </c>
      <c r="B1102" s="82">
        <v>2400</v>
      </c>
      <c r="C1102" s="59">
        <v>7.32</v>
      </c>
      <c r="D1102" s="59">
        <f t="shared" si="30"/>
        <v>17568</v>
      </c>
    </row>
    <row r="1103" spans="1:4" hidden="1" outlineLevel="1">
      <c r="A1103" s="81" t="s">
        <v>951</v>
      </c>
      <c r="B1103" s="82">
        <v>2400</v>
      </c>
      <c r="C1103" s="59">
        <v>7.32</v>
      </c>
      <c r="D1103" s="59">
        <f t="shared" si="30"/>
        <v>17568</v>
      </c>
    </row>
    <row r="1104" spans="1:4" hidden="1" outlineLevel="1">
      <c r="A1104" s="81" t="s">
        <v>952</v>
      </c>
      <c r="B1104" s="82">
        <v>2400</v>
      </c>
      <c r="C1104" s="59">
        <v>7.32</v>
      </c>
      <c r="D1104" s="59">
        <f t="shared" si="30"/>
        <v>17568</v>
      </c>
    </row>
    <row r="1105" spans="1:5" hidden="1" outlineLevel="1">
      <c r="A1105" s="81" t="s">
        <v>953</v>
      </c>
      <c r="B1105" s="82">
        <v>1500</v>
      </c>
      <c r="C1105" s="59">
        <v>7.32</v>
      </c>
      <c r="D1105" s="59">
        <f t="shared" si="30"/>
        <v>10980</v>
      </c>
    </row>
    <row r="1106" spans="1:5" hidden="1" outlineLevel="1">
      <c r="A1106" s="81" t="s">
        <v>954</v>
      </c>
      <c r="B1106" s="82">
        <v>9974</v>
      </c>
      <c r="C1106" s="59">
        <v>5.88</v>
      </c>
      <c r="D1106" s="59">
        <f t="shared" si="30"/>
        <v>58647.119999999995</v>
      </c>
    </row>
    <row r="1107" spans="1:5" hidden="1" outlineLevel="1">
      <c r="A1107" s="81" t="s">
        <v>944</v>
      </c>
      <c r="B1107" s="83">
        <v>74</v>
      </c>
      <c r="C1107" s="59">
        <v>3.6</v>
      </c>
      <c r="D1107" s="59">
        <f t="shared" si="30"/>
        <v>266.40000000000003</v>
      </c>
    </row>
    <row r="1108" spans="1:5" hidden="1" outlineLevel="1">
      <c r="A1108" s="81" t="s">
        <v>955</v>
      </c>
      <c r="B1108" s="82">
        <v>5250</v>
      </c>
      <c r="C1108" s="59">
        <v>9.11</v>
      </c>
      <c r="D1108" s="59">
        <f t="shared" si="30"/>
        <v>47827.5</v>
      </c>
    </row>
    <row r="1109" spans="1:5" hidden="1" outlineLevel="1">
      <c r="A1109" s="81" t="s">
        <v>956</v>
      </c>
      <c r="B1109" s="82">
        <v>5000</v>
      </c>
      <c r="C1109" s="59">
        <v>9.11</v>
      </c>
      <c r="D1109" s="59">
        <f t="shared" si="30"/>
        <v>45550</v>
      </c>
    </row>
    <row r="1110" spans="1:5" hidden="1" outlineLevel="1">
      <c r="A1110" s="81" t="s">
        <v>957</v>
      </c>
      <c r="B1110" s="82">
        <v>4250</v>
      </c>
      <c r="C1110" s="59">
        <v>9.11</v>
      </c>
      <c r="D1110" s="59">
        <f t="shared" si="30"/>
        <v>38717.5</v>
      </c>
    </row>
    <row r="1111" spans="1:5" hidden="1" outlineLevel="1">
      <c r="A1111" s="81" t="s">
        <v>958</v>
      </c>
      <c r="B1111" s="82">
        <v>5000</v>
      </c>
      <c r="C1111" s="59">
        <v>9.11</v>
      </c>
      <c r="D1111" s="59">
        <f t="shared" si="30"/>
        <v>45550</v>
      </c>
    </row>
    <row r="1112" spans="1:5" hidden="1" outlineLevel="1">
      <c r="A1112" s="81" t="s">
        <v>959</v>
      </c>
      <c r="B1112" s="82">
        <v>41899</v>
      </c>
      <c r="C1112" s="59">
        <v>5</v>
      </c>
      <c r="D1112" s="59">
        <f t="shared" si="30"/>
        <v>209495</v>
      </c>
    </row>
    <row r="1113" spans="1:5" hidden="1" outlineLevel="1">
      <c r="A1113" s="86" t="s">
        <v>802</v>
      </c>
      <c r="B1113" s="88">
        <v>214576</v>
      </c>
      <c r="C1113" s="59"/>
      <c r="D1113" s="59">
        <f t="shared" si="30"/>
        <v>0</v>
      </c>
    </row>
    <row r="1114" spans="1:5" hidden="1" outlineLevel="1">
      <c r="A1114" s="81" t="s">
        <v>961</v>
      </c>
      <c r="B1114" s="82">
        <v>43620</v>
      </c>
      <c r="C1114" s="59">
        <v>0.56999999999999995</v>
      </c>
      <c r="D1114" s="59">
        <f t="shared" si="30"/>
        <v>24863.399999999998</v>
      </c>
      <c r="E1114" s="42" t="s">
        <v>1327</v>
      </c>
    </row>
    <row r="1115" spans="1:5" hidden="1" outlineLevel="1">
      <c r="A1115" s="81" t="s">
        <v>803</v>
      </c>
      <c r="B1115" s="82">
        <v>7000</v>
      </c>
      <c r="C1115" s="59">
        <v>0.62</v>
      </c>
      <c r="D1115" s="59">
        <f t="shared" si="30"/>
        <v>4340</v>
      </c>
    </row>
    <row r="1116" spans="1:5" hidden="1" outlineLevel="1">
      <c r="A1116" s="81" t="s">
        <v>962</v>
      </c>
      <c r="B1116" s="82">
        <v>80480</v>
      </c>
      <c r="C1116" s="59">
        <v>0.79</v>
      </c>
      <c r="D1116" s="59">
        <f t="shared" si="30"/>
        <v>63579.200000000004</v>
      </c>
      <c r="E1116" s="42" t="s">
        <v>1327</v>
      </c>
    </row>
    <row r="1117" spans="1:5" hidden="1" outlineLevel="1">
      <c r="A1117" s="81" t="s">
        <v>805</v>
      </c>
      <c r="B1117" s="82">
        <v>83476</v>
      </c>
      <c r="C1117" s="59">
        <v>0.63</v>
      </c>
      <c r="D1117" s="59">
        <f t="shared" ref="D1117:D1156" si="31">B1117*C1117</f>
        <v>52589.88</v>
      </c>
      <c r="E1117" s="42" t="s">
        <v>1327</v>
      </c>
    </row>
    <row r="1118" spans="1:5" hidden="1" outlineLevel="1">
      <c r="A1118" s="86" t="s">
        <v>963</v>
      </c>
      <c r="B1118" s="88">
        <v>11854</v>
      </c>
      <c r="C1118" s="59"/>
      <c r="D1118" s="59">
        <f t="shared" si="31"/>
        <v>0</v>
      </c>
    </row>
    <row r="1119" spans="1:5" hidden="1" outlineLevel="1">
      <c r="A1119" s="81" t="s">
        <v>792</v>
      </c>
      <c r="B1119" s="82">
        <v>11854</v>
      </c>
      <c r="C1119" s="59">
        <v>0.18</v>
      </c>
      <c r="D1119" s="59">
        <f t="shared" si="31"/>
        <v>2133.7199999999998</v>
      </c>
    </row>
    <row r="1120" spans="1:5" hidden="1" outlineLevel="1">
      <c r="A1120" s="86" t="s">
        <v>964</v>
      </c>
      <c r="B1120" s="87">
        <v>29</v>
      </c>
      <c r="C1120" s="59">
        <v>1790</v>
      </c>
      <c r="D1120" s="59">
        <f t="shared" si="31"/>
        <v>51910</v>
      </c>
    </row>
    <row r="1121" spans="1:4" hidden="1" outlineLevel="1">
      <c r="A1121" s="86" t="s">
        <v>965</v>
      </c>
      <c r="B1121" s="88">
        <v>2513.5</v>
      </c>
      <c r="C1121" s="62">
        <v>245.46</v>
      </c>
      <c r="D1121" s="59">
        <f t="shared" si="31"/>
        <v>616963.71</v>
      </c>
    </row>
    <row r="1122" spans="1:4" hidden="1" outlineLevel="1">
      <c r="A1122" s="86" t="s">
        <v>970</v>
      </c>
      <c r="B1122" s="88">
        <v>30640</v>
      </c>
      <c r="C1122" s="59"/>
      <c r="D1122" s="59">
        <f t="shared" si="31"/>
        <v>0</v>
      </c>
    </row>
    <row r="1123" spans="1:4" hidden="1" outlineLevel="1">
      <c r="A1123" s="81" t="s">
        <v>971</v>
      </c>
      <c r="B1123" s="83">
        <v>921.9</v>
      </c>
      <c r="C1123" s="59">
        <v>141</v>
      </c>
      <c r="D1123" s="59">
        <f t="shared" si="31"/>
        <v>129987.9</v>
      </c>
    </row>
    <row r="1124" spans="1:4" hidden="1" outlineLevel="1">
      <c r="A1124" s="81" t="s">
        <v>972</v>
      </c>
      <c r="B1124" s="82">
        <v>3288.1</v>
      </c>
      <c r="C1124" s="59">
        <v>91</v>
      </c>
      <c r="D1124" s="59">
        <f t="shared" si="31"/>
        <v>299217.09999999998</v>
      </c>
    </row>
    <row r="1125" spans="1:4" hidden="1" outlineLevel="1">
      <c r="A1125" s="81" t="s">
        <v>973</v>
      </c>
      <c r="B1125" s="82">
        <v>7175.3</v>
      </c>
      <c r="C1125" s="59">
        <v>95</v>
      </c>
      <c r="D1125" s="59">
        <f t="shared" si="31"/>
        <v>681653.5</v>
      </c>
    </row>
    <row r="1126" spans="1:4" hidden="1" outlineLevel="1">
      <c r="A1126" s="81" t="s">
        <v>974</v>
      </c>
      <c r="B1126" s="82">
        <v>18295.7</v>
      </c>
      <c r="C1126" s="59">
        <v>95</v>
      </c>
      <c r="D1126" s="59">
        <f t="shared" si="31"/>
        <v>1738091.5</v>
      </c>
    </row>
    <row r="1127" spans="1:4" hidden="1" outlineLevel="1">
      <c r="A1127" s="81" t="s">
        <v>975</v>
      </c>
      <c r="B1127" s="83">
        <v>29.6</v>
      </c>
      <c r="C1127" s="59">
        <v>95</v>
      </c>
      <c r="D1127" s="59">
        <f t="shared" si="31"/>
        <v>2812</v>
      </c>
    </row>
    <row r="1128" spans="1:4" hidden="1" outlineLevel="1">
      <c r="A1128" s="86" t="s">
        <v>976</v>
      </c>
      <c r="B1128" s="87">
        <v>481.8</v>
      </c>
      <c r="C1128" s="59"/>
      <c r="D1128" s="59">
        <f t="shared" si="31"/>
        <v>0</v>
      </c>
    </row>
    <row r="1129" spans="1:4" hidden="1" outlineLevel="1">
      <c r="A1129" s="81" t="s">
        <v>977</v>
      </c>
      <c r="B1129" s="83">
        <v>481.8</v>
      </c>
      <c r="C1129" s="59">
        <v>214.78</v>
      </c>
      <c r="D1129" s="59">
        <f t="shared" si="31"/>
        <v>103481.004</v>
      </c>
    </row>
    <row r="1130" spans="1:4" hidden="1" outlineLevel="1">
      <c r="A1130" s="86" t="s">
        <v>161</v>
      </c>
      <c r="B1130" s="88">
        <v>21015</v>
      </c>
      <c r="C1130" s="59"/>
      <c r="D1130" s="59">
        <f t="shared" si="31"/>
        <v>0</v>
      </c>
    </row>
    <row r="1131" spans="1:4" hidden="1" outlineLevel="1">
      <c r="A1131" s="81" t="s">
        <v>978</v>
      </c>
      <c r="B1131" s="82">
        <v>5550</v>
      </c>
      <c r="C1131" s="59">
        <v>10.4</v>
      </c>
      <c r="D1131" s="59">
        <f t="shared" si="31"/>
        <v>57720</v>
      </c>
    </row>
    <row r="1132" spans="1:4" hidden="1" outlineLevel="1">
      <c r="A1132" s="81" t="s">
        <v>843</v>
      </c>
      <c r="B1132" s="82">
        <v>2900</v>
      </c>
      <c r="C1132" s="59">
        <v>12.11</v>
      </c>
      <c r="D1132" s="59">
        <f t="shared" si="31"/>
        <v>35119</v>
      </c>
    </row>
    <row r="1133" spans="1:4" hidden="1" outlineLevel="1">
      <c r="A1133" s="81" t="s">
        <v>162</v>
      </c>
      <c r="B1133" s="82">
        <v>6100</v>
      </c>
      <c r="C1133" s="60">
        <v>16.329999999999998</v>
      </c>
      <c r="D1133" s="59">
        <f t="shared" si="31"/>
        <v>99612.999999999985</v>
      </c>
    </row>
    <row r="1134" spans="1:4" hidden="1" outlineLevel="1">
      <c r="A1134" s="81" t="s">
        <v>201</v>
      </c>
      <c r="B1134" s="82">
        <v>6465</v>
      </c>
      <c r="C1134" s="62">
        <v>19.3</v>
      </c>
      <c r="D1134" s="59">
        <f t="shared" si="31"/>
        <v>124774.5</v>
      </c>
    </row>
    <row r="1135" spans="1:4" hidden="1" outlineLevel="1">
      <c r="A1135" s="86" t="s">
        <v>765</v>
      </c>
      <c r="B1135" s="88">
        <v>145500</v>
      </c>
      <c r="C1135" s="59"/>
      <c r="D1135" s="59">
        <f t="shared" si="31"/>
        <v>0</v>
      </c>
    </row>
    <row r="1136" spans="1:4" hidden="1" outlineLevel="1">
      <c r="A1136" s="81" t="s">
        <v>766</v>
      </c>
      <c r="B1136" s="82">
        <v>74810</v>
      </c>
      <c r="C1136" s="59">
        <v>1.1000000000000001</v>
      </c>
      <c r="D1136" s="59">
        <f t="shared" si="31"/>
        <v>82291</v>
      </c>
    </row>
    <row r="1137" spans="1:4" hidden="1" outlineLevel="1">
      <c r="A1137" s="81" t="s">
        <v>844</v>
      </c>
      <c r="B1137" s="82">
        <v>59690</v>
      </c>
      <c r="C1137" s="59">
        <v>1.55</v>
      </c>
      <c r="D1137" s="59">
        <f t="shared" si="31"/>
        <v>92519.5</v>
      </c>
    </row>
    <row r="1138" spans="1:4" hidden="1" outlineLevel="1">
      <c r="A1138" s="81" t="s">
        <v>979</v>
      </c>
      <c r="B1138" s="82">
        <v>11000</v>
      </c>
      <c r="C1138" s="59">
        <v>1.72</v>
      </c>
      <c r="D1138" s="59">
        <f t="shared" si="31"/>
        <v>18920</v>
      </c>
    </row>
    <row r="1139" spans="1:4" hidden="1" outlineLevel="1">
      <c r="A1139" s="86" t="s">
        <v>806</v>
      </c>
      <c r="B1139" s="88"/>
      <c r="C1139" s="59"/>
      <c r="D1139" s="59">
        <f t="shared" si="31"/>
        <v>0</v>
      </c>
    </row>
    <row r="1140" spans="1:4" hidden="1" outlineLevel="1">
      <c r="A1140" s="81" t="s">
        <v>982</v>
      </c>
      <c r="B1140" s="83">
        <v>397</v>
      </c>
      <c r="C1140" s="59">
        <v>2.89</v>
      </c>
      <c r="D1140" s="59">
        <f t="shared" si="31"/>
        <v>1147.3300000000002</v>
      </c>
    </row>
    <row r="1141" spans="1:4" hidden="1" outlineLevel="1">
      <c r="A1141" s="81" t="s">
        <v>983</v>
      </c>
      <c r="B1141" s="82">
        <v>29599</v>
      </c>
      <c r="C1141" s="59">
        <v>2.36</v>
      </c>
      <c r="D1141" s="59">
        <f t="shared" si="31"/>
        <v>69853.64</v>
      </c>
    </row>
    <row r="1142" spans="1:4" hidden="1" outlineLevel="1">
      <c r="A1142" s="81" t="s">
        <v>984</v>
      </c>
      <c r="B1142" s="82">
        <v>25999</v>
      </c>
      <c r="C1142" s="59">
        <v>2.36</v>
      </c>
      <c r="D1142" s="59">
        <f t="shared" si="31"/>
        <v>61357.64</v>
      </c>
    </row>
    <row r="1143" spans="1:4" hidden="1" outlineLevel="1">
      <c r="A1143" s="81" t="s">
        <v>985</v>
      </c>
      <c r="B1143" s="82">
        <v>23999</v>
      </c>
      <c r="C1143" s="59">
        <v>2.36</v>
      </c>
      <c r="D1143" s="59">
        <f t="shared" si="31"/>
        <v>56637.64</v>
      </c>
    </row>
    <row r="1144" spans="1:4" hidden="1" outlineLevel="1">
      <c r="A1144" s="81" t="s">
        <v>986</v>
      </c>
      <c r="B1144" s="82">
        <v>59999</v>
      </c>
      <c r="C1144" s="59">
        <v>2.36</v>
      </c>
      <c r="D1144" s="59">
        <f t="shared" si="31"/>
        <v>141597.63999999998</v>
      </c>
    </row>
    <row r="1145" spans="1:4" hidden="1" outlineLevel="1">
      <c r="A1145" s="81" t="s">
        <v>987</v>
      </c>
      <c r="B1145" s="82">
        <v>25999</v>
      </c>
      <c r="C1145" s="59">
        <v>2.36</v>
      </c>
      <c r="D1145" s="59">
        <f t="shared" si="31"/>
        <v>61357.64</v>
      </c>
    </row>
    <row r="1146" spans="1:4" hidden="1" outlineLevel="1">
      <c r="A1146" s="81" t="s">
        <v>807</v>
      </c>
      <c r="B1146" s="82">
        <v>7999</v>
      </c>
      <c r="C1146" s="59">
        <v>2.36</v>
      </c>
      <c r="D1146" s="59">
        <f t="shared" si="31"/>
        <v>18877.64</v>
      </c>
    </row>
    <row r="1147" spans="1:4" hidden="1" outlineLevel="1">
      <c r="A1147" s="81" t="s">
        <v>988</v>
      </c>
      <c r="B1147" s="82">
        <v>3600</v>
      </c>
      <c r="C1147" s="59">
        <v>2.44</v>
      </c>
      <c r="D1147" s="59">
        <f t="shared" si="31"/>
        <v>8784</v>
      </c>
    </row>
    <row r="1148" spans="1:4" hidden="1" outlineLevel="1">
      <c r="A1148" s="81" t="s">
        <v>989</v>
      </c>
      <c r="B1148" s="82">
        <v>4000</v>
      </c>
      <c r="C1148" s="59">
        <v>2.44</v>
      </c>
      <c r="D1148" s="59">
        <f t="shared" si="31"/>
        <v>9760</v>
      </c>
    </row>
    <row r="1149" spans="1:4" hidden="1" outlineLevel="1">
      <c r="A1149" s="81" t="s">
        <v>991</v>
      </c>
      <c r="B1149" s="82">
        <v>39998</v>
      </c>
      <c r="C1149" s="59">
        <v>3.37</v>
      </c>
      <c r="D1149" s="59">
        <f t="shared" si="31"/>
        <v>134793.26</v>
      </c>
    </row>
    <row r="1150" spans="1:4" hidden="1" outlineLevel="1">
      <c r="A1150" s="81" t="s">
        <v>992</v>
      </c>
      <c r="B1150" s="82">
        <v>27000</v>
      </c>
      <c r="C1150" s="59">
        <v>2.7</v>
      </c>
      <c r="D1150" s="59">
        <f t="shared" si="31"/>
        <v>72900</v>
      </c>
    </row>
    <row r="1151" spans="1:4" hidden="1" outlineLevel="1">
      <c r="A1151" s="81" t="s">
        <v>993</v>
      </c>
      <c r="B1151" s="82">
        <v>27000</v>
      </c>
      <c r="C1151" s="59">
        <v>2.7</v>
      </c>
      <c r="D1151" s="59">
        <f t="shared" si="31"/>
        <v>72900</v>
      </c>
    </row>
    <row r="1152" spans="1:4" hidden="1" outlineLevel="1">
      <c r="A1152" s="81" t="s">
        <v>994</v>
      </c>
      <c r="B1152" s="82">
        <v>26900</v>
      </c>
      <c r="C1152" s="59">
        <v>2.7</v>
      </c>
      <c r="D1152" s="59">
        <f t="shared" si="31"/>
        <v>72630</v>
      </c>
    </row>
    <row r="1153" spans="1:4" hidden="1" outlineLevel="1">
      <c r="A1153" s="81" t="s">
        <v>995</v>
      </c>
      <c r="B1153" s="82">
        <v>27000</v>
      </c>
      <c r="C1153" s="59">
        <v>2.7</v>
      </c>
      <c r="D1153" s="59">
        <f t="shared" si="31"/>
        <v>72900</v>
      </c>
    </row>
    <row r="1154" spans="1:4" hidden="1" outlineLevel="1">
      <c r="A1154" s="81" t="s">
        <v>996</v>
      </c>
      <c r="B1154" s="82">
        <v>27000</v>
      </c>
      <c r="C1154" s="59">
        <v>2.7</v>
      </c>
      <c r="D1154" s="59">
        <f t="shared" si="31"/>
        <v>72900</v>
      </c>
    </row>
    <row r="1155" spans="1:4" hidden="1" outlineLevel="1">
      <c r="A1155" s="81" t="s">
        <v>808</v>
      </c>
      <c r="B1155" s="82">
        <v>3798</v>
      </c>
      <c r="C1155" s="59">
        <v>1.23</v>
      </c>
      <c r="D1155" s="59">
        <f t="shared" si="31"/>
        <v>4671.54</v>
      </c>
    </row>
    <row r="1156" spans="1:4" hidden="1" outlineLevel="1">
      <c r="A1156" s="86" t="s">
        <v>809</v>
      </c>
      <c r="B1156" s="88">
        <v>106000</v>
      </c>
      <c r="C1156" s="59"/>
      <c r="D1156" s="59">
        <f t="shared" si="31"/>
        <v>0</v>
      </c>
    </row>
    <row r="1157" spans="1:4" hidden="1" outlineLevel="1">
      <c r="A1157" s="81" t="s">
        <v>1021</v>
      </c>
      <c r="B1157" s="82">
        <v>100000</v>
      </c>
      <c r="C1157" s="59">
        <v>0.36</v>
      </c>
      <c r="D1157" s="59">
        <f t="shared" ref="D1157:D1202" si="32">B1157*C1157</f>
        <v>36000</v>
      </c>
    </row>
    <row r="1158" spans="1:4" hidden="1" outlineLevel="1">
      <c r="A1158" s="81" t="s">
        <v>810</v>
      </c>
      <c r="B1158" s="82">
        <v>6000</v>
      </c>
      <c r="C1158" s="59">
        <v>0.55000000000000004</v>
      </c>
      <c r="D1158" s="59">
        <f t="shared" si="32"/>
        <v>3300.0000000000005</v>
      </c>
    </row>
    <row r="1159" spans="1:4" hidden="1" outlineLevel="1">
      <c r="A1159" s="86" t="s">
        <v>1022</v>
      </c>
      <c r="B1159" s="88">
        <v>45000</v>
      </c>
      <c r="C1159" s="59">
        <v>3.1</v>
      </c>
      <c r="D1159" s="59">
        <f t="shared" si="32"/>
        <v>139500</v>
      </c>
    </row>
    <row r="1160" spans="1:4" hidden="1" outlineLevel="1">
      <c r="A1160" s="86" t="s">
        <v>1023</v>
      </c>
      <c r="B1160" s="88">
        <v>16238</v>
      </c>
      <c r="C1160" s="59"/>
      <c r="D1160" s="59">
        <f t="shared" si="32"/>
        <v>0</v>
      </c>
    </row>
    <row r="1161" spans="1:4" hidden="1" outlineLevel="1">
      <c r="A1161" s="81" t="s">
        <v>1024</v>
      </c>
      <c r="B1161" s="82">
        <v>1096</v>
      </c>
      <c r="C1161" s="59">
        <v>33.92</v>
      </c>
      <c r="D1161" s="59">
        <f t="shared" si="32"/>
        <v>37176.32</v>
      </c>
    </row>
    <row r="1162" spans="1:4" hidden="1" outlineLevel="1">
      <c r="A1162" s="81" t="s">
        <v>1025</v>
      </c>
      <c r="B1162" s="82">
        <v>2000</v>
      </c>
      <c r="C1162" s="59">
        <v>33.92</v>
      </c>
      <c r="D1162" s="59">
        <f t="shared" si="32"/>
        <v>67840</v>
      </c>
    </row>
    <row r="1163" spans="1:4" hidden="1" outlineLevel="1">
      <c r="A1163" s="81" t="s">
        <v>1026</v>
      </c>
      <c r="B1163" s="82">
        <v>1988</v>
      </c>
      <c r="C1163" s="59">
        <v>33.92</v>
      </c>
      <c r="D1163" s="59">
        <f t="shared" si="32"/>
        <v>67432.960000000006</v>
      </c>
    </row>
    <row r="1164" spans="1:4" hidden="1" outlineLevel="1">
      <c r="A1164" s="81" t="s">
        <v>1027</v>
      </c>
      <c r="B1164" s="83">
        <v>460</v>
      </c>
      <c r="C1164" s="59">
        <v>33.92</v>
      </c>
      <c r="D1164" s="59">
        <f t="shared" si="32"/>
        <v>15603.2</v>
      </c>
    </row>
    <row r="1165" spans="1:4" hidden="1" outlineLevel="1">
      <c r="A1165" s="81" t="s">
        <v>1028</v>
      </c>
      <c r="B1165" s="82">
        <v>1765</v>
      </c>
      <c r="C1165" s="59">
        <v>33.92</v>
      </c>
      <c r="D1165" s="59">
        <f t="shared" si="32"/>
        <v>59868.800000000003</v>
      </c>
    </row>
    <row r="1166" spans="1:4" hidden="1" outlineLevel="1">
      <c r="A1166" s="81" t="s">
        <v>1029</v>
      </c>
      <c r="B1166" s="82">
        <v>1354</v>
      </c>
      <c r="C1166" s="59">
        <v>33.92</v>
      </c>
      <c r="D1166" s="59">
        <f t="shared" si="32"/>
        <v>45927.68</v>
      </c>
    </row>
    <row r="1167" spans="1:4" hidden="1" outlineLevel="1">
      <c r="A1167" s="81" t="s">
        <v>1030</v>
      </c>
      <c r="B1167" s="83">
        <v>474</v>
      </c>
      <c r="C1167" s="59">
        <v>51.49</v>
      </c>
      <c r="D1167" s="59">
        <f t="shared" si="32"/>
        <v>24406.260000000002</v>
      </c>
    </row>
    <row r="1168" spans="1:4" hidden="1" outlineLevel="1">
      <c r="A1168" s="81" t="s">
        <v>1031</v>
      </c>
      <c r="B1168" s="83">
        <v>595</v>
      </c>
      <c r="C1168" s="59">
        <v>51.49</v>
      </c>
      <c r="D1168" s="59">
        <f t="shared" si="32"/>
        <v>30636.550000000003</v>
      </c>
    </row>
    <row r="1169" spans="1:4" hidden="1" outlineLevel="1">
      <c r="A1169" s="81" t="s">
        <v>1032</v>
      </c>
      <c r="B1169" s="83">
        <v>357</v>
      </c>
      <c r="C1169" s="59">
        <v>51.49</v>
      </c>
      <c r="D1169" s="59">
        <f t="shared" si="32"/>
        <v>18381.93</v>
      </c>
    </row>
    <row r="1170" spans="1:4" hidden="1" outlineLevel="1">
      <c r="A1170" s="81" t="s">
        <v>1033</v>
      </c>
      <c r="B1170" s="83">
        <v>354</v>
      </c>
      <c r="C1170" s="59">
        <v>51.49</v>
      </c>
      <c r="D1170" s="59">
        <f t="shared" si="32"/>
        <v>18227.46</v>
      </c>
    </row>
    <row r="1171" spans="1:4" hidden="1" outlineLevel="1">
      <c r="A1171" s="81" t="s">
        <v>1034</v>
      </c>
      <c r="B1171" s="83">
        <v>520</v>
      </c>
      <c r="C1171" s="59">
        <v>51.49</v>
      </c>
      <c r="D1171" s="59">
        <f t="shared" si="32"/>
        <v>26774.799999999999</v>
      </c>
    </row>
    <row r="1172" spans="1:4" hidden="1" outlineLevel="1">
      <c r="A1172" s="81" t="s">
        <v>1035</v>
      </c>
      <c r="B1172" s="83">
        <v>472</v>
      </c>
      <c r="C1172" s="59">
        <v>51.49</v>
      </c>
      <c r="D1172" s="59">
        <f t="shared" si="32"/>
        <v>24303.280000000002</v>
      </c>
    </row>
    <row r="1173" spans="1:4" hidden="1" outlineLevel="1">
      <c r="A1173" s="81" t="s">
        <v>1036</v>
      </c>
      <c r="B1173" s="83">
        <v>7</v>
      </c>
      <c r="C1173" s="59">
        <v>51.49</v>
      </c>
      <c r="D1173" s="59">
        <f t="shared" si="32"/>
        <v>360.43</v>
      </c>
    </row>
    <row r="1174" spans="1:4" hidden="1" outlineLevel="1">
      <c r="A1174" s="81" t="s">
        <v>1037</v>
      </c>
      <c r="B1174" s="83">
        <v>200</v>
      </c>
      <c r="C1174" s="59">
        <v>68.650000000000006</v>
      </c>
      <c r="D1174" s="59">
        <f t="shared" si="32"/>
        <v>13730.000000000002</v>
      </c>
    </row>
    <row r="1175" spans="1:4" hidden="1" outlineLevel="1">
      <c r="A1175" s="81" t="s">
        <v>1038</v>
      </c>
      <c r="B1175" s="82">
        <v>4596</v>
      </c>
      <c r="C1175" s="59">
        <v>68.650000000000006</v>
      </c>
      <c r="D1175" s="59">
        <f t="shared" si="32"/>
        <v>315515.40000000002</v>
      </c>
    </row>
    <row r="1176" spans="1:4" hidden="1" outlineLevel="1">
      <c r="A1176" s="86" t="s">
        <v>163</v>
      </c>
      <c r="B1176" s="88">
        <v>1656</v>
      </c>
      <c r="C1176" s="59"/>
      <c r="D1176" s="59">
        <f t="shared" si="32"/>
        <v>0</v>
      </c>
    </row>
    <row r="1177" spans="1:4" hidden="1" outlineLevel="1">
      <c r="A1177" s="81" t="s">
        <v>811</v>
      </c>
      <c r="B1177" s="83">
        <v>300</v>
      </c>
      <c r="C1177" s="59">
        <v>119.1</v>
      </c>
      <c r="D1177" s="59">
        <f t="shared" si="32"/>
        <v>35730</v>
      </c>
    </row>
    <row r="1178" spans="1:4" hidden="1" outlineLevel="1">
      <c r="A1178" s="81" t="s">
        <v>920</v>
      </c>
      <c r="B1178" s="83">
        <v>657</v>
      </c>
      <c r="C1178" s="59">
        <v>120</v>
      </c>
      <c r="D1178" s="59">
        <f t="shared" si="32"/>
        <v>78840</v>
      </c>
    </row>
    <row r="1179" spans="1:4" hidden="1" outlineLevel="1">
      <c r="A1179" s="81" t="s">
        <v>1039</v>
      </c>
      <c r="B1179" s="83">
        <v>70</v>
      </c>
      <c r="C1179" s="59">
        <v>66</v>
      </c>
      <c r="D1179" s="59">
        <f t="shared" si="32"/>
        <v>4620</v>
      </c>
    </row>
    <row r="1180" spans="1:4" hidden="1" outlineLevel="1">
      <c r="A1180" s="81" t="s">
        <v>1040</v>
      </c>
      <c r="B1180" s="83">
        <v>30</v>
      </c>
      <c r="C1180" s="59">
        <v>119.1</v>
      </c>
      <c r="D1180" s="59">
        <f t="shared" si="32"/>
        <v>3573</v>
      </c>
    </row>
    <row r="1181" spans="1:4" hidden="1" outlineLevel="1">
      <c r="A1181" s="81" t="s">
        <v>164</v>
      </c>
      <c r="B1181" s="83">
        <v>599</v>
      </c>
      <c r="C1181" s="59">
        <v>119.1</v>
      </c>
      <c r="D1181" s="59">
        <f t="shared" si="32"/>
        <v>71340.899999999994</v>
      </c>
    </row>
    <row r="1182" spans="1:4" hidden="1" outlineLevel="1">
      <c r="A1182" s="86" t="s">
        <v>1041</v>
      </c>
      <c r="B1182" s="87">
        <v>348</v>
      </c>
      <c r="C1182" s="59"/>
      <c r="D1182" s="59">
        <f t="shared" si="32"/>
        <v>0</v>
      </c>
    </row>
    <row r="1183" spans="1:4" hidden="1" outlineLevel="1">
      <c r="A1183" s="81" t="s">
        <v>1042</v>
      </c>
      <c r="B1183" s="83">
        <v>50</v>
      </c>
      <c r="C1183" s="59">
        <v>181.07</v>
      </c>
      <c r="D1183" s="59">
        <f t="shared" si="32"/>
        <v>9053.5</v>
      </c>
    </row>
    <row r="1184" spans="1:4" hidden="1" outlineLevel="1">
      <c r="A1184" s="81" t="s">
        <v>1043</v>
      </c>
      <c r="B1184" s="83">
        <v>5</v>
      </c>
      <c r="C1184" s="59">
        <v>189.74</v>
      </c>
      <c r="D1184" s="59">
        <f t="shared" si="32"/>
        <v>948.7</v>
      </c>
    </row>
    <row r="1185" spans="1:4" hidden="1" outlineLevel="1">
      <c r="A1185" s="81" t="s">
        <v>1044</v>
      </c>
      <c r="B1185" s="83">
        <v>88</v>
      </c>
      <c r="C1185" s="59">
        <v>181.07</v>
      </c>
      <c r="D1185" s="59">
        <f t="shared" si="32"/>
        <v>15934.16</v>
      </c>
    </row>
    <row r="1186" spans="1:4" hidden="1" outlineLevel="1">
      <c r="A1186" s="81" t="s">
        <v>1045</v>
      </c>
      <c r="B1186" s="83">
        <v>5</v>
      </c>
      <c r="C1186" s="59">
        <v>189.74</v>
      </c>
      <c r="D1186" s="59">
        <f t="shared" si="32"/>
        <v>948.7</v>
      </c>
    </row>
    <row r="1187" spans="1:4" hidden="1" outlineLevel="1">
      <c r="A1187" s="81" t="s">
        <v>1046</v>
      </c>
      <c r="B1187" s="83">
        <v>9</v>
      </c>
      <c r="C1187" s="59">
        <v>189.74</v>
      </c>
      <c r="D1187" s="59">
        <f t="shared" si="32"/>
        <v>1707.66</v>
      </c>
    </row>
    <row r="1188" spans="1:4" hidden="1" outlineLevel="1">
      <c r="A1188" s="81" t="s">
        <v>1047</v>
      </c>
      <c r="B1188" s="83">
        <v>2</v>
      </c>
      <c r="C1188" s="59">
        <v>189.74</v>
      </c>
      <c r="D1188" s="59">
        <f t="shared" si="32"/>
        <v>379.48</v>
      </c>
    </row>
    <row r="1189" spans="1:4" hidden="1" outlineLevel="1">
      <c r="A1189" s="81" t="s">
        <v>1048</v>
      </c>
      <c r="B1189" s="83">
        <v>4</v>
      </c>
      <c r="C1189" s="59">
        <v>189.74</v>
      </c>
      <c r="D1189" s="59">
        <f t="shared" si="32"/>
        <v>758.96</v>
      </c>
    </row>
    <row r="1190" spans="1:4" hidden="1" outlineLevel="1">
      <c r="A1190" s="81" t="s">
        <v>1049</v>
      </c>
      <c r="B1190" s="83">
        <v>70</v>
      </c>
      <c r="C1190" s="59">
        <v>181.07</v>
      </c>
      <c r="D1190" s="59">
        <f t="shared" si="32"/>
        <v>12674.9</v>
      </c>
    </row>
    <row r="1191" spans="1:4" hidden="1" outlineLevel="1">
      <c r="A1191" s="81" t="s">
        <v>1050</v>
      </c>
      <c r="B1191" s="83">
        <v>20</v>
      </c>
      <c r="C1191" s="59">
        <v>189.74</v>
      </c>
      <c r="D1191" s="59">
        <f t="shared" si="32"/>
        <v>3794.8</v>
      </c>
    </row>
    <row r="1192" spans="1:4" hidden="1" outlineLevel="1">
      <c r="A1192" s="81" t="s">
        <v>1051</v>
      </c>
      <c r="B1192" s="83">
        <v>95</v>
      </c>
      <c r="C1192" s="59">
        <v>181.07</v>
      </c>
      <c r="D1192" s="59">
        <f t="shared" si="32"/>
        <v>17201.649999999998</v>
      </c>
    </row>
    <row r="1193" spans="1:4" hidden="1" outlineLevel="1">
      <c r="A1193" s="86" t="s">
        <v>1052</v>
      </c>
      <c r="B1193" s="87">
        <v>242</v>
      </c>
      <c r="C1193" s="59">
        <v>32</v>
      </c>
      <c r="D1193" s="59">
        <f t="shared" si="32"/>
        <v>7744</v>
      </c>
    </row>
    <row r="1194" spans="1:4" hidden="1" outlineLevel="1">
      <c r="A1194" s="86" t="s">
        <v>1053</v>
      </c>
      <c r="B1194" s="88">
        <v>266884.15000000002</v>
      </c>
      <c r="C1194" s="59">
        <v>0.79</v>
      </c>
      <c r="D1194" s="59">
        <f t="shared" si="32"/>
        <v>210838.47850000003</v>
      </c>
    </row>
    <row r="1195" spans="1:4" hidden="1" outlineLevel="1">
      <c r="A1195" s="86" t="s">
        <v>297</v>
      </c>
      <c r="B1195" s="88">
        <v>447000</v>
      </c>
      <c r="C1195" s="59"/>
      <c r="D1195" s="59">
        <f t="shared" si="32"/>
        <v>0</v>
      </c>
    </row>
    <row r="1196" spans="1:4" hidden="1" outlineLevel="1">
      <c r="A1196" s="81" t="s">
        <v>301</v>
      </c>
      <c r="B1196" s="82">
        <v>4000</v>
      </c>
      <c r="C1196" s="59">
        <v>2.56</v>
      </c>
      <c r="D1196" s="59">
        <f t="shared" si="32"/>
        <v>10240</v>
      </c>
    </row>
    <row r="1197" spans="1:4" hidden="1" outlineLevel="1">
      <c r="A1197" s="81" t="s">
        <v>850</v>
      </c>
      <c r="B1197" s="82">
        <v>435000</v>
      </c>
      <c r="C1197" s="59">
        <v>0.83</v>
      </c>
      <c r="D1197" s="59">
        <f t="shared" si="32"/>
        <v>361050</v>
      </c>
    </row>
    <row r="1198" spans="1:4" hidden="1" outlineLevel="1">
      <c r="A1198" s="81" t="s">
        <v>767</v>
      </c>
      <c r="B1198" s="82">
        <v>8000</v>
      </c>
      <c r="C1198" s="59">
        <v>0.26</v>
      </c>
      <c r="D1198" s="59">
        <f t="shared" si="32"/>
        <v>2080</v>
      </c>
    </row>
    <row r="1199" spans="1:4" hidden="1" outlineLevel="1">
      <c r="A1199" s="86" t="s">
        <v>302</v>
      </c>
      <c r="B1199" s="87">
        <v>260</v>
      </c>
      <c r="C1199" s="59">
        <v>48.5</v>
      </c>
      <c r="D1199" s="59">
        <f t="shared" si="32"/>
        <v>12610</v>
      </c>
    </row>
    <row r="1200" spans="1:4" hidden="1" outlineLevel="1">
      <c r="A1200" s="86" t="s">
        <v>812</v>
      </c>
      <c r="B1200" s="88">
        <v>277338</v>
      </c>
      <c r="C1200" s="59"/>
      <c r="D1200" s="59">
        <f t="shared" si="32"/>
        <v>0</v>
      </c>
    </row>
    <row r="1201" spans="1:4" hidden="1" outlineLevel="1">
      <c r="A1201" s="86"/>
      <c r="B1201" s="88">
        <v>6338</v>
      </c>
      <c r="C1201" s="59">
        <v>0.96</v>
      </c>
      <c r="D1201" s="59">
        <f t="shared" si="32"/>
        <v>6084.48</v>
      </c>
    </row>
    <row r="1202" spans="1:4" hidden="1" outlineLevel="1">
      <c r="A1202" s="81" t="s">
        <v>1054</v>
      </c>
      <c r="B1202" s="82">
        <v>271000</v>
      </c>
      <c r="C1202" s="59">
        <v>0.96</v>
      </c>
      <c r="D1202" s="59">
        <f t="shared" si="32"/>
        <v>260160</v>
      </c>
    </row>
    <row r="1203" spans="1:4" hidden="1" outlineLevel="1">
      <c r="A1203" s="86" t="s">
        <v>166</v>
      </c>
      <c r="B1203" s="87">
        <v>910</v>
      </c>
      <c r="C1203" s="59">
        <v>3.15</v>
      </c>
      <c r="D1203" s="59">
        <f t="shared" ref="D1203:D1240" si="33">B1203*C1203</f>
        <v>2866.5</v>
      </c>
    </row>
    <row r="1204" spans="1:4" hidden="1" outlineLevel="1">
      <c r="A1204" s="86" t="s">
        <v>203</v>
      </c>
      <c r="B1204" s="87">
        <v>597</v>
      </c>
      <c r="C1204" s="59"/>
      <c r="D1204" s="59">
        <f t="shared" si="33"/>
        <v>0</v>
      </c>
    </row>
    <row r="1205" spans="1:4" hidden="1" outlineLevel="1">
      <c r="A1205" s="81"/>
      <c r="B1205" s="83">
        <v>67</v>
      </c>
      <c r="C1205" s="59">
        <v>215</v>
      </c>
      <c r="D1205" s="59">
        <f t="shared" si="33"/>
        <v>14405</v>
      </c>
    </row>
    <row r="1206" spans="1:4" hidden="1" outlineLevel="1">
      <c r="A1206" s="81" t="s">
        <v>204</v>
      </c>
      <c r="B1206" s="83">
        <v>530</v>
      </c>
      <c r="C1206" s="60">
        <v>90</v>
      </c>
      <c r="D1206" s="59">
        <f t="shared" si="33"/>
        <v>47700</v>
      </c>
    </row>
    <row r="1207" spans="1:4" hidden="1" outlineLevel="1">
      <c r="A1207" s="86" t="s">
        <v>1057</v>
      </c>
      <c r="B1207" s="88">
        <v>2942.5</v>
      </c>
      <c r="C1207" s="59"/>
      <c r="D1207" s="59">
        <f t="shared" si="33"/>
        <v>0</v>
      </c>
    </row>
    <row r="1208" spans="1:4" hidden="1" outlineLevel="1">
      <c r="A1208" s="91">
        <v>200</v>
      </c>
      <c r="B1208" s="82">
        <v>2942.5</v>
      </c>
      <c r="C1208" s="59">
        <v>56.3</v>
      </c>
      <c r="D1208" s="59">
        <f t="shared" si="33"/>
        <v>165662.75</v>
      </c>
    </row>
    <row r="1209" spans="1:4" hidden="1" outlineLevel="1">
      <c r="A1209" s="86" t="s">
        <v>1058</v>
      </c>
      <c r="B1209" s="87">
        <f>B1210</f>
        <v>735.9</v>
      </c>
      <c r="C1209" s="59"/>
      <c r="D1209" s="59">
        <f t="shared" si="33"/>
        <v>0</v>
      </c>
    </row>
    <row r="1210" spans="1:4" hidden="1" outlineLevel="1">
      <c r="A1210" s="81" t="s">
        <v>1059</v>
      </c>
      <c r="B1210" s="83">
        <v>735.9</v>
      </c>
      <c r="C1210" s="59">
        <v>67.3</v>
      </c>
      <c r="D1210" s="59">
        <f t="shared" si="33"/>
        <v>49526.07</v>
      </c>
    </row>
    <row r="1211" spans="1:4" hidden="1" outlineLevel="1">
      <c r="A1211" s="86" t="s">
        <v>1060</v>
      </c>
      <c r="B1211" s="87">
        <v>334</v>
      </c>
      <c r="C1211" s="59"/>
      <c r="D1211" s="59">
        <f t="shared" si="33"/>
        <v>0</v>
      </c>
    </row>
    <row r="1212" spans="1:4" hidden="1" outlineLevel="1">
      <c r="A1212" s="81" t="s">
        <v>1061</v>
      </c>
      <c r="B1212" s="83">
        <v>334</v>
      </c>
      <c r="C1212" s="59">
        <v>167.7</v>
      </c>
      <c r="D1212" s="59">
        <f t="shared" si="33"/>
        <v>56011.799999999996</v>
      </c>
    </row>
    <row r="1213" spans="1:4" hidden="1" outlineLevel="1">
      <c r="A1213" s="86" t="s">
        <v>1062</v>
      </c>
      <c r="B1213" s="87">
        <v>143.80000000000001</v>
      </c>
      <c r="C1213" s="59">
        <v>76.61</v>
      </c>
      <c r="D1213" s="59">
        <f t="shared" si="33"/>
        <v>11016.518</v>
      </c>
    </row>
    <row r="1214" spans="1:4" hidden="1" outlineLevel="1">
      <c r="A1214" s="86" t="s">
        <v>1063</v>
      </c>
      <c r="B1214" s="88">
        <v>3990.7</v>
      </c>
      <c r="C1214" s="59"/>
      <c r="D1214" s="59">
        <f t="shared" si="33"/>
        <v>0</v>
      </c>
    </row>
    <row r="1215" spans="1:4" hidden="1" outlineLevel="1">
      <c r="A1215" s="91">
        <v>350</v>
      </c>
      <c r="B1215" s="82">
        <v>1119.2</v>
      </c>
      <c r="C1215" s="60">
        <v>79.33</v>
      </c>
      <c r="D1215" s="59">
        <f t="shared" si="33"/>
        <v>88786.135999999999</v>
      </c>
    </row>
    <row r="1216" spans="1:4" hidden="1" outlineLevel="1">
      <c r="A1216" s="81" t="s">
        <v>1064</v>
      </c>
      <c r="B1216" s="82">
        <v>1428</v>
      </c>
      <c r="C1216" s="59">
        <v>119</v>
      </c>
      <c r="D1216" s="59">
        <f t="shared" si="33"/>
        <v>169932</v>
      </c>
    </row>
    <row r="1217" spans="1:4" hidden="1" outlineLevel="1">
      <c r="A1217" s="81" t="s">
        <v>1065</v>
      </c>
      <c r="B1217" s="82">
        <v>1443.5</v>
      </c>
      <c r="C1217" s="59">
        <v>175.95</v>
      </c>
      <c r="D1217" s="59">
        <f t="shared" si="33"/>
        <v>253983.82499999998</v>
      </c>
    </row>
    <row r="1218" spans="1:4" hidden="1" outlineLevel="1">
      <c r="A1218" s="86" t="s">
        <v>1066</v>
      </c>
      <c r="B1218" s="88"/>
      <c r="C1218" s="59"/>
      <c r="D1218" s="59">
        <f t="shared" si="33"/>
        <v>0</v>
      </c>
    </row>
    <row r="1219" spans="1:4" hidden="1" outlineLevel="1">
      <c r="A1219" s="81" t="s">
        <v>820</v>
      </c>
      <c r="B1219" s="82">
        <v>1489</v>
      </c>
      <c r="C1219" s="59">
        <v>110.9</v>
      </c>
      <c r="D1219" s="59">
        <f t="shared" si="33"/>
        <v>165130.1</v>
      </c>
    </row>
    <row r="1220" spans="1:4" hidden="1" outlineLevel="1">
      <c r="A1220" s="81" t="s">
        <v>1067</v>
      </c>
      <c r="B1220" s="83">
        <v>670</v>
      </c>
      <c r="C1220" s="59">
        <v>178.12</v>
      </c>
      <c r="D1220" s="59">
        <f t="shared" si="33"/>
        <v>119340.40000000001</v>
      </c>
    </row>
    <row r="1221" spans="1:4" hidden="1" outlineLevel="1">
      <c r="A1221" s="81" t="s">
        <v>1068</v>
      </c>
      <c r="B1221" s="82">
        <v>6218</v>
      </c>
      <c r="C1221" s="59">
        <v>33.270000000000003</v>
      </c>
      <c r="D1221" s="59">
        <f t="shared" si="33"/>
        <v>206872.86000000002</v>
      </c>
    </row>
    <row r="1222" spans="1:4" hidden="1" outlineLevel="1">
      <c r="A1222" s="81" t="s">
        <v>792</v>
      </c>
      <c r="B1222" s="82">
        <v>3473</v>
      </c>
      <c r="C1222" s="59">
        <v>55.45</v>
      </c>
      <c r="D1222" s="59">
        <f t="shared" si="33"/>
        <v>192577.85</v>
      </c>
    </row>
    <row r="1223" spans="1:4" hidden="1" outlineLevel="1">
      <c r="A1223" s="81" t="s">
        <v>899</v>
      </c>
      <c r="B1223" s="82">
        <v>3527</v>
      </c>
      <c r="C1223" s="59">
        <v>66.930000000000007</v>
      </c>
      <c r="D1223" s="59">
        <f t="shared" si="33"/>
        <v>236062.11000000002</v>
      </c>
    </row>
    <row r="1224" spans="1:4" hidden="1" outlineLevel="1">
      <c r="A1224" s="86" t="s">
        <v>815</v>
      </c>
      <c r="B1224" s="88">
        <v>140000</v>
      </c>
      <c r="C1224" s="59"/>
      <c r="D1224" s="59">
        <f t="shared" si="33"/>
        <v>0</v>
      </c>
    </row>
    <row r="1225" spans="1:4" hidden="1" outlineLevel="1">
      <c r="A1225" s="81" t="s">
        <v>816</v>
      </c>
      <c r="B1225" s="82">
        <v>140000</v>
      </c>
      <c r="C1225" s="59">
        <v>0.63</v>
      </c>
      <c r="D1225" s="59">
        <f t="shared" si="33"/>
        <v>88200</v>
      </c>
    </row>
    <row r="1226" spans="1:4" hidden="1" outlineLevel="1">
      <c r="A1226" s="86" t="s">
        <v>857</v>
      </c>
      <c r="B1226" s="88">
        <v>122500</v>
      </c>
      <c r="C1226" s="59"/>
      <c r="D1226" s="59">
        <f t="shared" si="33"/>
        <v>0</v>
      </c>
    </row>
    <row r="1227" spans="1:4" hidden="1" outlineLevel="1">
      <c r="A1227" s="91">
        <v>35</v>
      </c>
      <c r="B1227" s="82">
        <v>10000</v>
      </c>
      <c r="C1227" s="59">
        <v>0.09</v>
      </c>
      <c r="D1227" s="59">
        <f t="shared" si="33"/>
        <v>900</v>
      </c>
    </row>
    <row r="1228" spans="1:4" hidden="1" outlineLevel="1">
      <c r="A1228" s="91">
        <v>36</v>
      </c>
      <c r="B1228" s="82">
        <v>12500</v>
      </c>
      <c r="C1228" s="59">
        <v>0.08</v>
      </c>
      <c r="D1228" s="59">
        <f t="shared" si="33"/>
        <v>1000</v>
      </c>
    </row>
    <row r="1229" spans="1:4" hidden="1" outlineLevel="1">
      <c r="A1229" s="91">
        <v>37</v>
      </c>
      <c r="B1229" s="82">
        <v>12500</v>
      </c>
      <c r="C1229" s="59">
        <v>0.08</v>
      </c>
      <c r="D1229" s="59">
        <f t="shared" si="33"/>
        <v>1000</v>
      </c>
    </row>
    <row r="1230" spans="1:4" hidden="1" outlineLevel="1">
      <c r="A1230" s="91">
        <v>38</v>
      </c>
      <c r="B1230" s="82">
        <v>12500</v>
      </c>
      <c r="C1230" s="59">
        <v>0.08</v>
      </c>
      <c r="D1230" s="59">
        <f t="shared" si="33"/>
        <v>1000</v>
      </c>
    </row>
    <row r="1231" spans="1:4" hidden="1" outlineLevel="1">
      <c r="A1231" s="91">
        <v>39</v>
      </c>
      <c r="B1231" s="82">
        <v>12500</v>
      </c>
      <c r="C1231" s="59">
        <v>0.08</v>
      </c>
      <c r="D1231" s="59">
        <f t="shared" si="33"/>
        <v>1000</v>
      </c>
    </row>
    <row r="1232" spans="1:4" hidden="1" outlineLevel="1">
      <c r="A1232" s="91">
        <v>40</v>
      </c>
      <c r="B1232" s="82">
        <v>12500</v>
      </c>
      <c r="C1232" s="59">
        <v>0.08</v>
      </c>
      <c r="D1232" s="59">
        <f t="shared" si="33"/>
        <v>1000</v>
      </c>
    </row>
    <row r="1233" spans="1:4" hidden="1" outlineLevel="1">
      <c r="A1233" s="91">
        <v>41</v>
      </c>
      <c r="B1233" s="82">
        <v>10000</v>
      </c>
      <c r="C1233" s="59">
        <v>0.08</v>
      </c>
      <c r="D1233" s="59">
        <f t="shared" si="33"/>
        <v>800</v>
      </c>
    </row>
    <row r="1234" spans="1:4" hidden="1" outlineLevel="1">
      <c r="A1234" s="91">
        <v>42</v>
      </c>
      <c r="B1234" s="82">
        <v>10000</v>
      </c>
      <c r="C1234" s="59">
        <v>0.08</v>
      </c>
      <c r="D1234" s="59">
        <f t="shared" si="33"/>
        <v>800</v>
      </c>
    </row>
    <row r="1235" spans="1:4" hidden="1" outlineLevel="1">
      <c r="A1235" s="91">
        <v>43</v>
      </c>
      <c r="B1235" s="82">
        <v>10000</v>
      </c>
      <c r="C1235" s="59">
        <v>0.08</v>
      </c>
      <c r="D1235" s="59">
        <f t="shared" si="33"/>
        <v>800</v>
      </c>
    </row>
    <row r="1236" spans="1:4" hidden="1" outlineLevel="1">
      <c r="A1236" s="91">
        <v>44</v>
      </c>
      <c r="B1236" s="82">
        <v>10000</v>
      </c>
      <c r="C1236" s="59">
        <v>0.08</v>
      </c>
      <c r="D1236" s="59">
        <f t="shared" si="33"/>
        <v>800</v>
      </c>
    </row>
    <row r="1237" spans="1:4" hidden="1" outlineLevel="1">
      <c r="A1237" s="91">
        <v>45</v>
      </c>
      <c r="B1237" s="82">
        <v>10000</v>
      </c>
      <c r="C1237" s="59">
        <v>0.08</v>
      </c>
      <c r="D1237" s="59">
        <f t="shared" si="33"/>
        <v>800</v>
      </c>
    </row>
    <row r="1238" spans="1:4" hidden="1" outlineLevel="1">
      <c r="A1238" s="86" t="s">
        <v>817</v>
      </c>
      <c r="B1238" s="88">
        <v>79000</v>
      </c>
      <c r="C1238" s="59"/>
      <c r="D1238" s="59">
        <f t="shared" si="33"/>
        <v>0</v>
      </c>
    </row>
    <row r="1239" spans="1:4" hidden="1" outlineLevel="1">
      <c r="A1239" s="81" t="s">
        <v>1069</v>
      </c>
      <c r="B1239" s="82">
        <v>49000</v>
      </c>
      <c r="C1239" s="59">
        <v>0.55000000000000004</v>
      </c>
      <c r="D1239" s="59">
        <f t="shared" si="33"/>
        <v>26950.000000000004</v>
      </c>
    </row>
    <row r="1240" spans="1:4" hidden="1" outlineLevel="1">
      <c r="A1240" s="81" t="s">
        <v>818</v>
      </c>
      <c r="B1240" s="82">
        <v>30000</v>
      </c>
      <c r="C1240" s="59">
        <v>0.55000000000000004</v>
      </c>
      <c r="D1240" s="59">
        <f t="shared" si="33"/>
        <v>16500</v>
      </c>
    </row>
    <row r="1241" spans="1:4" hidden="1" outlineLevel="1">
      <c r="A1241" s="86" t="s">
        <v>819</v>
      </c>
      <c r="B1241" s="88"/>
      <c r="C1241" s="59"/>
      <c r="D1241" s="59">
        <f t="shared" ref="D1241:D1282" si="34">B1241*C1241</f>
        <v>0</v>
      </c>
    </row>
    <row r="1242" spans="1:4" hidden="1" outlineLevel="1">
      <c r="A1242" s="81" t="s">
        <v>820</v>
      </c>
      <c r="B1242" s="82">
        <v>3000</v>
      </c>
      <c r="C1242" s="59">
        <v>1.58</v>
      </c>
      <c r="D1242" s="59">
        <f t="shared" si="34"/>
        <v>4740</v>
      </c>
    </row>
    <row r="1243" spans="1:4" hidden="1" outlineLevel="1">
      <c r="A1243" s="81" t="s">
        <v>821</v>
      </c>
      <c r="B1243" s="83">
        <v>200</v>
      </c>
      <c r="C1243" s="59">
        <v>2.2000000000000002</v>
      </c>
      <c r="D1243" s="59">
        <f t="shared" si="34"/>
        <v>440.00000000000006</v>
      </c>
    </row>
    <row r="1244" spans="1:4" hidden="1" outlineLevel="1">
      <c r="A1244" s="81" t="s">
        <v>822</v>
      </c>
      <c r="B1244" s="82">
        <v>21750</v>
      </c>
      <c r="C1244" s="59">
        <v>2.14</v>
      </c>
      <c r="D1244" s="59">
        <f t="shared" si="34"/>
        <v>46545</v>
      </c>
    </row>
    <row r="1245" spans="1:4" hidden="1" outlineLevel="1">
      <c r="A1245" s="81" t="s">
        <v>1070</v>
      </c>
      <c r="B1245" s="82">
        <v>7650</v>
      </c>
      <c r="C1245" s="59">
        <v>6.77</v>
      </c>
      <c r="D1245" s="59">
        <f t="shared" si="34"/>
        <v>51790.5</v>
      </c>
    </row>
    <row r="1246" spans="1:4" hidden="1" outlineLevel="1">
      <c r="A1246" s="81" t="s">
        <v>823</v>
      </c>
      <c r="B1246" s="82">
        <v>224000</v>
      </c>
      <c r="C1246" s="59">
        <v>1.56</v>
      </c>
      <c r="D1246" s="59">
        <f t="shared" si="34"/>
        <v>349440</v>
      </c>
    </row>
    <row r="1247" spans="1:4" hidden="1" outlineLevel="1">
      <c r="A1247" s="81" t="s">
        <v>1071</v>
      </c>
      <c r="B1247" s="82">
        <v>20600</v>
      </c>
      <c r="C1247" s="59">
        <v>3.06</v>
      </c>
      <c r="D1247" s="59">
        <f t="shared" si="34"/>
        <v>63036</v>
      </c>
    </row>
    <row r="1248" spans="1:4" hidden="1" outlineLevel="1">
      <c r="A1248" s="81" t="s">
        <v>1072</v>
      </c>
      <c r="B1248" s="82">
        <v>48000</v>
      </c>
      <c r="C1248" s="59">
        <v>1.56</v>
      </c>
      <c r="D1248" s="59">
        <f t="shared" si="34"/>
        <v>74880</v>
      </c>
    </row>
    <row r="1249" spans="1:4" hidden="1" outlineLevel="1">
      <c r="A1249" s="81" t="s">
        <v>824</v>
      </c>
      <c r="B1249" s="82">
        <v>17300</v>
      </c>
      <c r="C1249" s="59">
        <v>1.19</v>
      </c>
      <c r="D1249" s="59">
        <f t="shared" si="34"/>
        <v>20587</v>
      </c>
    </row>
    <row r="1250" spans="1:4" hidden="1" outlineLevel="1">
      <c r="A1250" s="81" t="s">
        <v>1073</v>
      </c>
      <c r="B1250" s="82">
        <v>1400</v>
      </c>
      <c r="C1250" s="59">
        <v>1.19</v>
      </c>
      <c r="D1250" s="59">
        <f t="shared" si="34"/>
        <v>1666</v>
      </c>
    </row>
    <row r="1251" spans="1:4" hidden="1" outlineLevel="1">
      <c r="A1251" s="81" t="s">
        <v>1074</v>
      </c>
      <c r="B1251" s="82">
        <v>8500</v>
      </c>
      <c r="C1251" s="59">
        <v>1.19</v>
      </c>
      <c r="D1251" s="59">
        <f t="shared" si="34"/>
        <v>10115</v>
      </c>
    </row>
    <row r="1252" spans="1:4" hidden="1" outlineLevel="1">
      <c r="A1252" s="81" t="s">
        <v>1075</v>
      </c>
      <c r="B1252" s="83">
        <v>200</v>
      </c>
      <c r="C1252" s="59">
        <v>1.7</v>
      </c>
      <c r="D1252" s="59">
        <f t="shared" si="34"/>
        <v>340</v>
      </c>
    </row>
    <row r="1253" spans="1:4" hidden="1" outlineLevel="1">
      <c r="A1253" s="81" t="s">
        <v>1076</v>
      </c>
      <c r="B1253" s="83">
        <v>200</v>
      </c>
      <c r="C1253" s="59">
        <v>1.7</v>
      </c>
      <c r="D1253" s="59">
        <f t="shared" si="34"/>
        <v>340</v>
      </c>
    </row>
    <row r="1254" spans="1:4" hidden="1" outlineLevel="1">
      <c r="A1254" s="81" t="s">
        <v>1079</v>
      </c>
      <c r="B1254" s="82">
        <v>1553</v>
      </c>
      <c r="C1254" s="59">
        <v>5.01</v>
      </c>
      <c r="D1254" s="59">
        <f t="shared" si="34"/>
        <v>7780.53</v>
      </c>
    </row>
    <row r="1255" spans="1:4" hidden="1" outlineLevel="1">
      <c r="A1255" s="86" t="s">
        <v>1080</v>
      </c>
      <c r="B1255" s="88"/>
      <c r="C1255" s="59"/>
      <c r="D1255" s="59">
        <f t="shared" si="34"/>
        <v>0</v>
      </c>
    </row>
    <row r="1256" spans="1:4" hidden="1" outlineLevel="1">
      <c r="A1256" s="81" t="s">
        <v>1081</v>
      </c>
      <c r="B1256" s="83">
        <v>200</v>
      </c>
      <c r="C1256" s="60">
        <v>130.16999999999999</v>
      </c>
      <c r="D1256" s="59">
        <f t="shared" si="34"/>
        <v>26033.999999999996</v>
      </c>
    </row>
    <row r="1257" spans="1:4" hidden="1" outlineLevel="1">
      <c r="A1257" s="81" t="s">
        <v>1082</v>
      </c>
      <c r="B1257" s="83">
        <v>322</v>
      </c>
      <c r="C1257" s="60">
        <v>130.43</v>
      </c>
      <c r="D1257" s="59">
        <f t="shared" si="34"/>
        <v>41998.46</v>
      </c>
    </row>
    <row r="1258" spans="1:4" hidden="1" outlineLevel="1">
      <c r="A1258" s="81" t="s">
        <v>1083</v>
      </c>
      <c r="B1258" s="83">
        <v>848</v>
      </c>
      <c r="C1258" s="60">
        <v>131.22</v>
      </c>
      <c r="D1258" s="59">
        <f t="shared" si="34"/>
        <v>111274.56</v>
      </c>
    </row>
    <row r="1259" spans="1:4" hidden="1" outlineLevel="1">
      <c r="A1259" s="81" t="s">
        <v>1084</v>
      </c>
      <c r="B1259" s="83">
        <v>150</v>
      </c>
      <c r="C1259" s="59">
        <v>129.37</v>
      </c>
      <c r="D1259" s="59">
        <f t="shared" si="34"/>
        <v>19405.5</v>
      </c>
    </row>
    <row r="1260" spans="1:4" hidden="1" outlineLevel="1">
      <c r="A1260" s="81" t="s">
        <v>1085</v>
      </c>
      <c r="B1260" s="83">
        <v>455</v>
      </c>
      <c r="C1260" s="60">
        <v>131.65</v>
      </c>
      <c r="D1260" s="59">
        <f t="shared" si="34"/>
        <v>59900.75</v>
      </c>
    </row>
    <row r="1261" spans="1:4" hidden="1" outlineLevel="1">
      <c r="A1261" s="86" t="s">
        <v>168</v>
      </c>
      <c r="B1261" s="88">
        <v>1712</v>
      </c>
      <c r="C1261" s="59">
        <v>24.12</v>
      </c>
      <c r="D1261" s="59">
        <f t="shared" si="34"/>
        <v>41293.440000000002</v>
      </c>
    </row>
    <row r="1262" spans="1:4" hidden="1" outlineLevel="1">
      <c r="A1262" s="86" t="s">
        <v>303</v>
      </c>
      <c r="B1262" s="88">
        <v>1080</v>
      </c>
      <c r="C1262" s="59"/>
      <c r="D1262" s="59">
        <f t="shared" si="34"/>
        <v>0</v>
      </c>
    </row>
    <row r="1263" spans="1:4" hidden="1" outlineLevel="1">
      <c r="A1263" s="81" t="s">
        <v>74</v>
      </c>
      <c r="B1263" s="82">
        <v>1080</v>
      </c>
      <c r="C1263" s="59">
        <v>46</v>
      </c>
      <c r="D1263" s="59">
        <f t="shared" si="34"/>
        <v>49680</v>
      </c>
    </row>
    <row r="1264" spans="1:4" hidden="1" outlineLevel="1">
      <c r="A1264" s="86" t="s">
        <v>1087</v>
      </c>
      <c r="B1264" s="88"/>
      <c r="C1264" s="59"/>
      <c r="D1264" s="59">
        <f t="shared" si="34"/>
        <v>0</v>
      </c>
    </row>
    <row r="1265" spans="1:5" hidden="1" outlineLevel="1">
      <c r="A1265" s="81" t="s">
        <v>1088</v>
      </c>
      <c r="B1265" s="83">
        <v>20</v>
      </c>
      <c r="C1265" s="59">
        <v>9.52</v>
      </c>
      <c r="D1265" s="59">
        <f t="shared" si="34"/>
        <v>190.39999999999998</v>
      </c>
    </row>
    <row r="1266" spans="1:5" hidden="1" outlineLevel="1">
      <c r="A1266" s="81" t="s">
        <v>164</v>
      </c>
      <c r="B1266" s="83">
        <v>750</v>
      </c>
      <c r="C1266" s="59">
        <v>12.66</v>
      </c>
      <c r="D1266" s="59">
        <f t="shared" si="34"/>
        <v>9495</v>
      </c>
    </row>
    <row r="1267" spans="1:5" hidden="1" outlineLevel="1">
      <c r="A1267" s="86" t="s">
        <v>1089</v>
      </c>
      <c r="B1267" s="87">
        <v>178.55</v>
      </c>
      <c r="C1267" s="59"/>
      <c r="D1267" s="59">
        <f t="shared" si="34"/>
        <v>0</v>
      </c>
    </row>
    <row r="1268" spans="1:5" hidden="1" outlineLevel="1">
      <c r="A1268" s="81"/>
      <c r="B1268" s="128">
        <v>9.35</v>
      </c>
      <c r="C1268" s="129">
        <v>121.75</v>
      </c>
      <c r="D1268" s="59">
        <f t="shared" si="34"/>
        <v>1138.3625</v>
      </c>
      <c r="E1268" s="42" t="s">
        <v>1328</v>
      </c>
    </row>
    <row r="1269" spans="1:5" hidden="1" outlineLevel="1">
      <c r="A1269" s="81" t="s">
        <v>1090</v>
      </c>
      <c r="B1269" s="130">
        <v>16.2</v>
      </c>
      <c r="C1269" s="97">
        <v>158.75</v>
      </c>
      <c r="D1269" s="59">
        <f t="shared" si="34"/>
        <v>2571.75</v>
      </c>
    </row>
    <row r="1270" spans="1:5" hidden="1" outlineLevel="1">
      <c r="A1270" s="81" t="s">
        <v>1091</v>
      </c>
      <c r="B1270" s="128">
        <v>153</v>
      </c>
      <c r="C1270" s="129">
        <v>121.75</v>
      </c>
      <c r="D1270" s="59">
        <f t="shared" si="34"/>
        <v>18627.75</v>
      </c>
      <c r="E1270" s="42" t="s">
        <v>1328</v>
      </c>
    </row>
    <row r="1271" spans="1:5" hidden="1" outlineLevel="1">
      <c r="A1271" s="86" t="s">
        <v>825</v>
      </c>
      <c r="B1271" s="88">
        <v>1500</v>
      </c>
      <c r="C1271" s="59">
        <v>17.8</v>
      </c>
      <c r="D1271" s="59">
        <f t="shared" si="34"/>
        <v>26700</v>
      </c>
    </row>
    <row r="1272" spans="1:5" hidden="1" outlineLevel="1">
      <c r="A1272" s="86" t="s">
        <v>98</v>
      </c>
      <c r="B1272" s="87">
        <v>4</v>
      </c>
      <c r="C1272" s="59"/>
      <c r="D1272" s="59">
        <f t="shared" si="34"/>
        <v>0</v>
      </c>
    </row>
    <row r="1273" spans="1:5" hidden="1" outlineLevel="1">
      <c r="A1273" s="81" t="s">
        <v>169</v>
      </c>
      <c r="B1273" s="83">
        <v>4</v>
      </c>
      <c r="C1273" s="59">
        <v>1940</v>
      </c>
      <c r="D1273" s="59">
        <f t="shared" si="34"/>
        <v>7760</v>
      </c>
    </row>
    <row r="1274" spans="1:5" hidden="1" outlineLevel="1">
      <c r="A1274" s="86" t="s">
        <v>170</v>
      </c>
      <c r="B1274" s="88">
        <v>120000</v>
      </c>
      <c r="C1274" s="59">
        <v>0.31</v>
      </c>
      <c r="D1274" s="59">
        <f t="shared" si="34"/>
        <v>37200</v>
      </c>
    </row>
    <row r="1275" spans="1:5" hidden="1" outlineLevel="1">
      <c r="A1275" s="86" t="s">
        <v>171</v>
      </c>
      <c r="B1275" s="87">
        <v>943</v>
      </c>
      <c r="C1275" s="59"/>
      <c r="D1275" s="59">
        <f t="shared" si="34"/>
        <v>0</v>
      </c>
    </row>
    <row r="1276" spans="1:5" hidden="1" outlineLevel="1">
      <c r="A1276" s="81" t="s">
        <v>1092</v>
      </c>
      <c r="B1276" s="83">
        <v>530</v>
      </c>
      <c r="C1276" s="60">
        <v>45.7</v>
      </c>
      <c r="D1276" s="59">
        <f t="shared" si="34"/>
        <v>24221</v>
      </c>
    </row>
    <row r="1277" spans="1:5" hidden="1" outlineLevel="1">
      <c r="A1277" s="81" t="s">
        <v>172</v>
      </c>
      <c r="B1277" s="83">
        <v>413</v>
      </c>
      <c r="C1277" s="59">
        <v>79.8</v>
      </c>
      <c r="D1277" s="59">
        <f t="shared" si="34"/>
        <v>32957.4</v>
      </c>
    </row>
    <row r="1278" spans="1:5" hidden="1" outlineLevel="1">
      <c r="A1278" s="86" t="s">
        <v>173</v>
      </c>
      <c r="B1278" s="88">
        <v>358800</v>
      </c>
      <c r="C1278" s="59"/>
      <c r="D1278" s="59">
        <f t="shared" si="34"/>
        <v>0</v>
      </c>
    </row>
    <row r="1279" spans="1:5" hidden="1" outlineLevel="1">
      <c r="A1279" s="81" t="s">
        <v>811</v>
      </c>
      <c r="B1279" s="82">
        <v>118000</v>
      </c>
      <c r="C1279" s="59">
        <v>1.3</v>
      </c>
      <c r="D1279" s="59">
        <f t="shared" si="34"/>
        <v>153400</v>
      </c>
    </row>
    <row r="1280" spans="1:5" hidden="1" outlineLevel="1">
      <c r="A1280" s="81" t="s">
        <v>1093</v>
      </c>
      <c r="B1280" s="82">
        <v>29000</v>
      </c>
      <c r="C1280" s="60">
        <f>(15000*1.23+14000*1.2)/29000</f>
        <v>1.2155172413793103</v>
      </c>
      <c r="D1280" s="59">
        <f t="shared" si="34"/>
        <v>35250</v>
      </c>
    </row>
    <row r="1281" spans="1:4" hidden="1" outlineLevel="1">
      <c r="A1281" s="81" t="s">
        <v>72</v>
      </c>
      <c r="B1281" s="82">
        <v>10000</v>
      </c>
      <c r="C1281" s="59">
        <v>1.3</v>
      </c>
      <c r="D1281" s="59">
        <f t="shared" si="34"/>
        <v>13000</v>
      </c>
    </row>
    <row r="1282" spans="1:4" hidden="1" outlineLevel="1">
      <c r="A1282" s="81" t="s">
        <v>1094</v>
      </c>
      <c r="B1282" s="82">
        <v>9000</v>
      </c>
      <c r="C1282" s="59">
        <v>1.4</v>
      </c>
      <c r="D1282" s="59">
        <f t="shared" si="34"/>
        <v>12600</v>
      </c>
    </row>
    <row r="1283" spans="1:4" hidden="1" outlineLevel="1">
      <c r="A1283" s="81" t="s">
        <v>1095</v>
      </c>
      <c r="B1283" s="82">
        <v>19000</v>
      </c>
      <c r="C1283" s="59">
        <v>1.3</v>
      </c>
      <c r="D1283" s="59">
        <f t="shared" ref="D1283:D1341" si="35">B1283*C1283</f>
        <v>24700</v>
      </c>
    </row>
    <row r="1284" spans="1:4" hidden="1" outlineLevel="1">
      <c r="A1284" s="81" t="s">
        <v>65</v>
      </c>
      <c r="B1284" s="82">
        <v>26800</v>
      </c>
      <c r="C1284" s="60">
        <f>(1.26*12000+14800*1.2)/26800</f>
        <v>1.2268656716417909</v>
      </c>
      <c r="D1284" s="59">
        <f t="shared" si="35"/>
        <v>32880</v>
      </c>
    </row>
    <row r="1285" spans="1:4" hidden="1" outlineLevel="1">
      <c r="A1285" s="81" t="s">
        <v>1096</v>
      </c>
      <c r="B1285" s="82">
        <v>22000</v>
      </c>
      <c r="C1285" s="59">
        <v>1.3</v>
      </c>
      <c r="D1285" s="59">
        <f t="shared" si="35"/>
        <v>28600</v>
      </c>
    </row>
    <row r="1286" spans="1:4" hidden="1" outlineLevel="1">
      <c r="A1286" s="81" t="s">
        <v>164</v>
      </c>
      <c r="B1286" s="82">
        <v>125000</v>
      </c>
      <c r="C1286" s="59">
        <v>0.65</v>
      </c>
      <c r="D1286" s="59">
        <f t="shared" si="35"/>
        <v>81250</v>
      </c>
    </row>
    <row r="1287" spans="1:4" hidden="1" outlineLevel="1">
      <c r="A1287" s="86" t="s">
        <v>174</v>
      </c>
      <c r="B1287" s="88">
        <v>176536</v>
      </c>
      <c r="C1287" s="59"/>
      <c r="D1287" s="59">
        <f t="shared" si="35"/>
        <v>0</v>
      </c>
    </row>
    <row r="1288" spans="1:4" hidden="1" outlineLevel="1">
      <c r="A1288" s="81" t="s">
        <v>1097</v>
      </c>
      <c r="B1288" s="82">
        <v>20086</v>
      </c>
      <c r="C1288" s="59">
        <v>3.79</v>
      </c>
      <c r="D1288" s="59">
        <f t="shared" si="35"/>
        <v>76125.94</v>
      </c>
    </row>
    <row r="1289" spans="1:4" hidden="1" outlineLevel="1">
      <c r="A1289" s="81" t="s">
        <v>1098</v>
      </c>
      <c r="B1289" s="82">
        <v>6000</v>
      </c>
      <c r="C1289" s="59">
        <v>1.55</v>
      </c>
      <c r="D1289" s="59">
        <f t="shared" si="35"/>
        <v>9300</v>
      </c>
    </row>
    <row r="1290" spans="1:4" hidden="1" outlineLevel="1">
      <c r="A1290" s="81" t="s">
        <v>1099</v>
      </c>
      <c r="B1290" s="82">
        <v>18000</v>
      </c>
      <c r="C1290" s="59">
        <v>1.55</v>
      </c>
      <c r="D1290" s="59">
        <f t="shared" si="35"/>
        <v>27900</v>
      </c>
    </row>
    <row r="1291" spans="1:4" hidden="1" outlineLevel="1">
      <c r="A1291" s="81" t="s">
        <v>1093</v>
      </c>
      <c r="B1291" s="82">
        <v>2000</v>
      </c>
      <c r="C1291" s="59">
        <v>1.35</v>
      </c>
      <c r="D1291" s="59">
        <f t="shared" si="35"/>
        <v>2700</v>
      </c>
    </row>
    <row r="1292" spans="1:4" hidden="1" outlineLevel="1">
      <c r="A1292" s="81" t="s">
        <v>1100</v>
      </c>
      <c r="B1292" s="82">
        <v>11000</v>
      </c>
      <c r="C1292" s="59">
        <v>1.55</v>
      </c>
      <c r="D1292" s="59">
        <f t="shared" si="35"/>
        <v>17050</v>
      </c>
    </row>
    <row r="1293" spans="1:4" hidden="1" outlineLevel="1">
      <c r="A1293" s="81" t="s">
        <v>826</v>
      </c>
      <c r="B1293" s="82">
        <v>8500</v>
      </c>
      <c r="C1293" s="59">
        <v>1.55</v>
      </c>
      <c r="D1293" s="59">
        <f t="shared" si="35"/>
        <v>13175</v>
      </c>
    </row>
    <row r="1294" spans="1:4" hidden="1" outlineLevel="1">
      <c r="A1294" s="81" t="s">
        <v>1101</v>
      </c>
      <c r="B1294" s="82">
        <v>24000</v>
      </c>
      <c r="C1294" s="59">
        <v>1.55</v>
      </c>
      <c r="D1294" s="59">
        <f t="shared" si="35"/>
        <v>37200</v>
      </c>
    </row>
    <row r="1295" spans="1:4" hidden="1" outlineLevel="1">
      <c r="A1295" s="81" t="s">
        <v>1102</v>
      </c>
      <c r="B1295" s="83">
        <v>400</v>
      </c>
      <c r="C1295" s="59">
        <v>3.79</v>
      </c>
      <c r="D1295" s="59">
        <f t="shared" si="35"/>
        <v>1516</v>
      </c>
    </row>
    <row r="1296" spans="1:4" hidden="1" outlineLevel="1">
      <c r="A1296" s="81" t="s">
        <v>175</v>
      </c>
      <c r="B1296" s="82">
        <v>9500</v>
      </c>
      <c r="C1296" s="59">
        <v>1.55</v>
      </c>
      <c r="D1296" s="59">
        <f t="shared" si="35"/>
        <v>14725</v>
      </c>
    </row>
    <row r="1297" spans="1:4" hidden="1" outlineLevel="1">
      <c r="A1297" s="81" t="s">
        <v>1103</v>
      </c>
      <c r="B1297" s="82">
        <v>8000</v>
      </c>
      <c r="C1297" s="59">
        <v>1.55</v>
      </c>
      <c r="D1297" s="59">
        <f t="shared" si="35"/>
        <v>12400</v>
      </c>
    </row>
    <row r="1298" spans="1:4" hidden="1" outlineLevel="1">
      <c r="A1298" s="81" t="s">
        <v>176</v>
      </c>
      <c r="B1298" s="82">
        <v>11500</v>
      </c>
      <c r="C1298" s="59">
        <v>1.55</v>
      </c>
      <c r="D1298" s="59">
        <f t="shared" si="35"/>
        <v>17825</v>
      </c>
    </row>
    <row r="1299" spans="1:4" hidden="1" outlineLevel="1">
      <c r="A1299" s="81" t="s">
        <v>1104</v>
      </c>
      <c r="B1299" s="82">
        <v>8000</v>
      </c>
      <c r="C1299" s="59">
        <v>1.55</v>
      </c>
      <c r="D1299" s="59">
        <f t="shared" si="35"/>
        <v>12400</v>
      </c>
    </row>
    <row r="1300" spans="1:4" hidden="1" outlineLevel="1">
      <c r="A1300" s="81" t="s">
        <v>1040</v>
      </c>
      <c r="B1300" s="82">
        <v>7000</v>
      </c>
      <c r="C1300" s="59">
        <v>1.35</v>
      </c>
      <c r="D1300" s="59">
        <f t="shared" si="35"/>
        <v>9450</v>
      </c>
    </row>
    <row r="1301" spans="1:4" hidden="1" outlineLevel="1">
      <c r="A1301" s="81" t="s">
        <v>1105</v>
      </c>
      <c r="B1301" s="82">
        <v>11500</v>
      </c>
      <c r="C1301" s="59">
        <v>1.55</v>
      </c>
      <c r="D1301" s="59">
        <f t="shared" si="35"/>
        <v>17825</v>
      </c>
    </row>
    <row r="1302" spans="1:4" hidden="1" outlineLevel="1">
      <c r="A1302" s="81" t="s">
        <v>1106</v>
      </c>
      <c r="B1302" s="82">
        <v>1000</v>
      </c>
      <c r="C1302" s="59">
        <v>1.55</v>
      </c>
      <c r="D1302" s="59">
        <f t="shared" si="35"/>
        <v>1550</v>
      </c>
    </row>
    <row r="1303" spans="1:4" hidden="1" outlineLevel="1">
      <c r="A1303" s="81" t="s">
        <v>1107</v>
      </c>
      <c r="B1303" s="82">
        <v>9050</v>
      </c>
      <c r="C1303" s="59">
        <v>1.55</v>
      </c>
      <c r="D1303" s="59">
        <f t="shared" si="35"/>
        <v>14027.5</v>
      </c>
    </row>
    <row r="1304" spans="1:4" hidden="1" outlineLevel="1">
      <c r="A1304" s="81" t="s">
        <v>164</v>
      </c>
      <c r="B1304" s="82">
        <v>21000</v>
      </c>
      <c r="C1304" s="59">
        <v>1.4</v>
      </c>
      <c r="D1304" s="59">
        <f t="shared" si="35"/>
        <v>29399.999999999996</v>
      </c>
    </row>
    <row r="1305" spans="1:4" hidden="1" outlineLevel="1">
      <c r="A1305" s="86" t="s">
        <v>1108</v>
      </c>
      <c r="B1305" s="88">
        <v>86000</v>
      </c>
      <c r="C1305" s="59"/>
      <c r="D1305" s="59">
        <f t="shared" si="35"/>
        <v>0</v>
      </c>
    </row>
    <row r="1306" spans="1:4" hidden="1" outlineLevel="1">
      <c r="A1306" s="81" t="s">
        <v>1093</v>
      </c>
      <c r="B1306" s="82">
        <v>1000</v>
      </c>
      <c r="C1306" s="59">
        <v>1.4</v>
      </c>
      <c r="D1306" s="59">
        <f t="shared" si="35"/>
        <v>1400</v>
      </c>
    </row>
    <row r="1307" spans="1:4" hidden="1" outlineLevel="1">
      <c r="A1307" s="81" t="s">
        <v>1109</v>
      </c>
      <c r="B1307" s="82">
        <v>17000</v>
      </c>
      <c r="C1307" s="62">
        <v>1.3</v>
      </c>
      <c r="D1307" s="59">
        <f t="shared" si="35"/>
        <v>22100</v>
      </c>
    </row>
    <row r="1308" spans="1:4" hidden="1" outlineLevel="1">
      <c r="A1308" s="81" t="s">
        <v>1110</v>
      </c>
      <c r="B1308" s="82">
        <v>2000</v>
      </c>
      <c r="C1308" s="59">
        <v>1.4</v>
      </c>
      <c r="D1308" s="59">
        <f t="shared" si="35"/>
        <v>2800</v>
      </c>
    </row>
    <row r="1309" spans="1:4" hidden="1" outlineLevel="1">
      <c r="A1309" s="81" t="s">
        <v>1111</v>
      </c>
      <c r="B1309" s="82">
        <v>1000</v>
      </c>
      <c r="C1309" s="59">
        <v>1.8</v>
      </c>
      <c r="D1309" s="59">
        <f t="shared" si="35"/>
        <v>1800</v>
      </c>
    </row>
    <row r="1310" spans="1:4" hidden="1" outlineLevel="1">
      <c r="A1310" s="81" t="s">
        <v>1095</v>
      </c>
      <c r="B1310" s="82">
        <v>4000</v>
      </c>
      <c r="C1310" s="59">
        <v>1.4</v>
      </c>
      <c r="D1310" s="59">
        <f t="shared" si="35"/>
        <v>5600</v>
      </c>
    </row>
    <row r="1311" spans="1:4" hidden="1" outlineLevel="1">
      <c r="A1311" s="81" t="s">
        <v>1039</v>
      </c>
      <c r="B1311" s="82">
        <v>2000</v>
      </c>
      <c r="C1311" s="59">
        <v>1.4</v>
      </c>
      <c r="D1311" s="59">
        <f t="shared" si="35"/>
        <v>2800</v>
      </c>
    </row>
    <row r="1312" spans="1:4" hidden="1" outlineLevel="1">
      <c r="A1312" s="81" t="s">
        <v>164</v>
      </c>
      <c r="B1312" s="82">
        <v>59000</v>
      </c>
      <c r="C1312" s="59">
        <v>0.8</v>
      </c>
      <c r="D1312" s="59">
        <f t="shared" si="35"/>
        <v>47200</v>
      </c>
    </row>
    <row r="1313" spans="1:4" hidden="1" outlineLevel="1">
      <c r="A1313" s="86" t="s">
        <v>1112</v>
      </c>
      <c r="B1313" s="88">
        <v>351560</v>
      </c>
      <c r="C1313" s="59"/>
      <c r="D1313" s="59">
        <f t="shared" si="35"/>
        <v>0</v>
      </c>
    </row>
    <row r="1314" spans="1:4" hidden="1" outlineLevel="1">
      <c r="A1314" s="81" t="s">
        <v>1113</v>
      </c>
      <c r="B1314" s="82">
        <v>31000</v>
      </c>
      <c r="C1314" s="59">
        <v>2.4</v>
      </c>
      <c r="D1314" s="59">
        <f t="shared" si="35"/>
        <v>74400</v>
      </c>
    </row>
    <row r="1315" spans="1:4" hidden="1" outlineLevel="1">
      <c r="A1315" s="81" t="s">
        <v>811</v>
      </c>
      <c r="B1315" s="82">
        <v>28000</v>
      </c>
      <c r="C1315" s="59">
        <v>1.45</v>
      </c>
      <c r="D1315" s="59">
        <f t="shared" si="35"/>
        <v>40600</v>
      </c>
    </row>
    <row r="1316" spans="1:4" hidden="1" outlineLevel="1">
      <c r="A1316" s="81" t="s">
        <v>1097</v>
      </c>
      <c r="B1316" s="82">
        <v>14500</v>
      </c>
      <c r="C1316" s="59">
        <v>1.45</v>
      </c>
      <c r="D1316" s="59">
        <f t="shared" si="35"/>
        <v>21025</v>
      </c>
    </row>
    <row r="1317" spans="1:4" hidden="1" outlineLevel="1">
      <c r="A1317" s="81" t="s">
        <v>1100</v>
      </c>
      <c r="B1317" s="82">
        <v>1000</v>
      </c>
      <c r="C1317" s="59">
        <v>4.3</v>
      </c>
      <c r="D1317" s="59">
        <f t="shared" si="35"/>
        <v>4300</v>
      </c>
    </row>
    <row r="1318" spans="1:4" hidden="1" outlineLevel="1">
      <c r="A1318" s="81" t="s">
        <v>1109</v>
      </c>
      <c r="B1318" s="82">
        <v>49900</v>
      </c>
      <c r="C1318" s="59">
        <v>1.45</v>
      </c>
      <c r="D1318" s="59">
        <f t="shared" si="35"/>
        <v>72355</v>
      </c>
    </row>
    <row r="1319" spans="1:4" hidden="1" outlineLevel="1">
      <c r="A1319" s="81" t="s">
        <v>1101</v>
      </c>
      <c r="B1319" s="82">
        <v>25800</v>
      </c>
      <c r="C1319" s="59">
        <v>1.45</v>
      </c>
      <c r="D1319" s="59">
        <f t="shared" si="35"/>
        <v>37410</v>
      </c>
    </row>
    <row r="1320" spans="1:4" hidden="1" outlineLevel="1">
      <c r="A1320" s="81" t="s">
        <v>1114</v>
      </c>
      <c r="B1320" s="82">
        <v>5000</v>
      </c>
      <c r="C1320" s="59">
        <v>4.3</v>
      </c>
      <c r="D1320" s="59">
        <f t="shared" si="35"/>
        <v>21500</v>
      </c>
    </row>
    <row r="1321" spans="1:4" hidden="1" outlineLevel="1">
      <c r="A1321" s="81" t="s">
        <v>1102</v>
      </c>
      <c r="B1321" s="82">
        <v>10000</v>
      </c>
      <c r="C1321" s="59">
        <v>1.45</v>
      </c>
      <c r="D1321" s="59">
        <f t="shared" si="35"/>
        <v>14500</v>
      </c>
    </row>
    <row r="1322" spans="1:4" hidden="1" outlineLevel="1">
      <c r="A1322" s="81" t="s">
        <v>175</v>
      </c>
      <c r="B1322" s="82">
        <v>21300</v>
      </c>
      <c r="C1322" s="59">
        <v>1.45</v>
      </c>
      <c r="D1322" s="59">
        <f t="shared" si="35"/>
        <v>30885</v>
      </c>
    </row>
    <row r="1323" spans="1:4" hidden="1" outlineLevel="1">
      <c r="A1323" s="81" t="s">
        <v>1095</v>
      </c>
      <c r="B1323" s="82">
        <v>41000</v>
      </c>
      <c r="C1323" s="59">
        <v>1.45</v>
      </c>
      <c r="D1323" s="59">
        <f t="shared" si="35"/>
        <v>59450</v>
      </c>
    </row>
    <row r="1324" spans="1:4" hidden="1" outlineLevel="1">
      <c r="A1324" s="81" t="s">
        <v>65</v>
      </c>
      <c r="B1324" s="82">
        <v>2000</v>
      </c>
      <c r="C1324" s="59">
        <v>1.45</v>
      </c>
      <c r="D1324" s="59">
        <f t="shared" si="35"/>
        <v>2900</v>
      </c>
    </row>
    <row r="1325" spans="1:4" hidden="1" outlineLevel="1">
      <c r="A1325" s="81" t="s">
        <v>1096</v>
      </c>
      <c r="B1325" s="82">
        <v>6260</v>
      </c>
      <c r="C1325" s="59">
        <v>1.45</v>
      </c>
      <c r="D1325" s="59">
        <f t="shared" si="35"/>
        <v>9077</v>
      </c>
    </row>
    <row r="1326" spans="1:4" hidden="1" outlineLevel="1">
      <c r="A1326" s="81" t="s">
        <v>1115</v>
      </c>
      <c r="B1326" s="82">
        <v>4800</v>
      </c>
      <c r="C1326" s="60">
        <v>1.3</v>
      </c>
      <c r="D1326" s="59">
        <f t="shared" si="35"/>
        <v>6240</v>
      </c>
    </row>
    <row r="1327" spans="1:4" hidden="1" outlineLevel="1">
      <c r="A1327" s="81" t="s">
        <v>1106</v>
      </c>
      <c r="B1327" s="82">
        <v>29000</v>
      </c>
      <c r="C1327" s="59">
        <v>1.45</v>
      </c>
      <c r="D1327" s="59">
        <f t="shared" si="35"/>
        <v>42050</v>
      </c>
    </row>
    <row r="1328" spans="1:4" hidden="1" outlineLevel="1">
      <c r="A1328" s="81" t="s">
        <v>164</v>
      </c>
      <c r="B1328" s="82">
        <v>77000</v>
      </c>
      <c r="C1328" s="59">
        <v>1.45</v>
      </c>
      <c r="D1328" s="59">
        <f t="shared" si="35"/>
        <v>111650</v>
      </c>
    </row>
    <row r="1329" spans="1:4" hidden="1" outlineLevel="1">
      <c r="A1329" s="81" t="s">
        <v>1116</v>
      </c>
      <c r="B1329" s="82">
        <v>5000</v>
      </c>
      <c r="C1329" s="59">
        <v>1.45</v>
      </c>
      <c r="D1329" s="59">
        <f t="shared" si="35"/>
        <v>7250</v>
      </c>
    </row>
    <row r="1330" spans="1:4" hidden="1" outlineLevel="1">
      <c r="A1330" s="86" t="s">
        <v>1117</v>
      </c>
      <c r="B1330" s="88"/>
      <c r="C1330" s="59"/>
      <c r="D1330" s="59">
        <f t="shared" si="35"/>
        <v>0</v>
      </c>
    </row>
    <row r="1331" spans="1:4" hidden="1" outlineLevel="1">
      <c r="A1331" s="81" t="s">
        <v>1118</v>
      </c>
      <c r="B1331" s="83">
        <v>75</v>
      </c>
      <c r="C1331" s="59">
        <v>145</v>
      </c>
      <c r="D1331" s="59">
        <f t="shared" si="35"/>
        <v>10875</v>
      </c>
    </row>
    <row r="1332" spans="1:4" hidden="1" outlineLevel="1">
      <c r="A1332" s="81" t="s">
        <v>1119</v>
      </c>
      <c r="B1332" s="83">
        <v>382</v>
      </c>
      <c r="C1332" s="59">
        <v>145</v>
      </c>
      <c r="D1332" s="59">
        <f t="shared" si="35"/>
        <v>55390</v>
      </c>
    </row>
    <row r="1333" spans="1:4" hidden="1" outlineLevel="1">
      <c r="A1333" s="81" t="s">
        <v>1120</v>
      </c>
      <c r="B1333" s="83">
        <v>129</v>
      </c>
      <c r="C1333" s="59">
        <v>144.76</v>
      </c>
      <c r="D1333" s="59">
        <f t="shared" si="35"/>
        <v>18674.039999999997</v>
      </c>
    </row>
    <row r="1334" spans="1:4" hidden="1" outlineLevel="1">
      <c r="A1334" s="81" t="s">
        <v>1121</v>
      </c>
      <c r="B1334" s="83">
        <v>645</v>
      </c>
      <c r="C1334" s="59">
        <v>145</v>
      </c>
      <c r="D1334" s="59">
        <f t="shared" si="35"/>
        <v>93525</v>
      </c>
    </row>
    <row r="1335" spans="1:4" hidden="1" outlineLevel="1">
      <c r="A1335" s="81" t="s">
        <v>1122</v>
      </c>
      <c r="B1335" s="83">
        <v>101</v>
      </c>
      <c r="C1335" s="59">
        <v>144.76</v>
      </c>
      <c r="D1335" s="59">
        <f t="shared" si="35"/>
        <v>14620.759999999998</v>
      </c>
    </row>
    <row r="1336" spans="1:4" hidden="1" outlineLevel="1">
      <c r="A1336" s="81" t="s">
        <v>1123</v>
      </c>
      <c r="B1336" s="82">
        <v>1056</v>
      </c>
      <c r="C1336" s="59">
        <v>145</v>
      </c>
      <c r="D1336" s="59">
        <f t="shared" si="35"/>
        <v>153120</v>
      </c>
    </row>
    <row r="1337" spans="1:4" hidden="1" outlineLevel="1">
      <c r="A1337" s="81" t="s">
        <v>1124</v>
      </c>
      <c r="B1337" s="83">
        <v>249</v>
      </c>
      <c r="C1337" s="59">
        <v>145</v>
      </c>
      <c r="D1337" s="59">
        <f t="shared" si="35"/>
        <v>36105</v>
      </c>
    </row>
    <row r="1338" spans="1:4" hidden="1" outlineLevel="1">
      <c r="A1338" s="81" t="s">
        <v>1125</v>
      </c>
      <c r="B1338" s="83">
        <v>300</v>
      </c>
      <c r="C1338" s="59">
        <v>145</v>
      </c>
      <c r="D1338" s="59">
        <f t="shared" si="35"/>
        <v>43500</v>
      </c>
    </row>
    <row r="1339" spans="1:4" hidden="1" outlineLevel="1">
      <c r="A1339" s="81" t="s">
        <v>1126</v>
      </c>
      <c r="B1339" s="83">
        <v>526</v>
      </c>
      <c r="C1339" s="59">
        <v>165.55</v>
      </c>
      <c r="D1339" s="59">
        <f t="shared" si="35"/>
        <v>87079.3</v>
      </c>
    </row>
    <row r="1340" spans="1:4" hidden="1" outlineLevel="1">
      <c r="A1340" s="81" t="s">
        <v>1127</v>
      </c>
      <c r="B1340" s="83">
        <v>948</v>
      </c>
      <c r="C1340" s="59">
        <v>145</v>
      </c>
      <c r="D1340" s="59">
        <f t="shared" si="35"/>
        <v>137460</v>
      </c>
    </row>
    <row r="1341" spans="1:4" hidden="1" outlineLevel="1">
      <c r="A1341" s="81" t="s">
        <v>1128</v>
      </c>
      <c r="B1341" s="83">
        <v>661</v>
      </c>
      <c r="C1341" s="59">
        <v>145</v>
      </c>
      <c r="D1341" s="59">
        <f t="shared" si="35"/>
        <v>95845</v>
      </c>
    </row>
    <row r="1342" spans="1:4" hidden="1" outlineLevel="1">
      <c r="A1342" s="86" t="s">
        <v>212</v>
      </c>
      <c r="B1342" s="88"/>
      <c r="C1342" s="59"/>
      <c r="D1342" s="59">
        <f t="shared" ref="D1342:D1400" si="36">B1342*C1342</f>
        <v>0</v>
      </c>
    </row>
    <row r="1343" spans="1:4" hidden="1" outlineLevel="1">
      <c r="A1343" s="81" t="s">
        <v>215</v>
      </c>
      <c r="B1343" s="82">
        <v>1453.5</v>
      </c>
      <c r="C1343" s="59">
        <v>29.33</v>
      </c>
      <c r="D1343" s="59">
        <f t="shared" si="36"/>
        <v>42631.154999999999</v>
      </c>
    </row>
    <row r="1344" spans="1:4" hidden="1" outlineLevel="1">
      <c r="A1344" s="81" t="s">
        <v>216</v>
      </c>
      <c r="B1344" s="82">
        <v>1879</v>
      </c>
      <c r="C1344" s="59">
        <v>29.33</v>
      </c>
      <c r="D1344" s="59">
        <f t="shared" si="36"/>
        <v>55111.07</v>
      </c>
    </row>
    <row r="1345" spans="1:4" hidden="1" outlineLevel="1">
      <c r="A1345" s="81" t="s">
        <v>217</v>
      </c>
      <c r="B1345" s="82">
        <v>1413.6</v>
      </c>
      <c r="C1345" s="59">
        <v>46.35</v>
      </c>
      <c r="D1345" s="59">
        <f t="shared" si="36"/>
        <v>65520.36</v>
      </c>
    </row>
    <row r="1346" spans="1:4" hidden="1" outlineLevel="1">
      <c r="A1346" s="81" t="s">
        <v>218</v>
      </c>
      <c r="B1346" s="82">
        <v>1197</v>
      </c>
      <c r="C1346" s="59">
        <v>29.33</v>
      </c>
      <c r="D1346" s="59">
        <f t="shared" si="36"/>
        <v>35108.009999999995</v>
      </c>
    </row>
    <row r="1347" spans="1:4" hidden="1" outlineLevel="1">
      <c r="A1347" s="81" t="s">
        <v>1130</v>
      </c>
      <c r="B1347" s="83">
        <v>895.5</v>
      </c>
      <c r="C1347" s="59">
        <v>29.33</v>
      </c>
      <c r="D1347" s="59">
        <f t="shared" si="36"/>
        <v>26265.014999999999</v>
      </c>
    </row>
    <row r="1348" spans="1:4" hidden="1" outlineLevel="1">
      <c r="A1348" s="81" t="s">
        <v>219</v>
      </c>
      <c r="B1348" s="82">
        <v>1322.5</v>
      </c>
      <c r="C1348" s="59">
        <v>29.33</v>
      </c>
      <c r="D1348" s="59">
        <f t="shared" si="36"/>
        <v>38788.924999999996</v>
      </c>
    </row>
    <row r="1349" spans="1:4" hidden="1" outlineLevel="1">
      <c r="A1349" s="81" t="s">
        <v>220</v>
      </c>
      <c r="B1349" s="82">
        <v>1532</v>
      </c>
      <c r="C1349" s="59">
        <v>49.52</v>
      </c>
      <c r="D1349" s="59">
        <f t="shared" si="36"/>
        <v>75864.639999999999</v>
      </c>
    </row>
    <row r="1350" spans="1:4" hidden="1" outlineLevel="1">
      <c r="A1350" s="81" t="s">
        <v>1131</v>
      </c>
      <c r="B1350" s="83">
        <v>200</v>
      </c>
      <c r="C1350" s="59">
        <v>49.52</v>
      </c>
      <c r="D1350" s="59">
        <f t="shared" si="36"/>
        <v>9904</v>
      </c>
    </row>
    <row r="1351" spans="1:4" hidden="1" outlineLevel="1">
      <c r="A1351" s="81" t="s">
        <v>221</v>
      </c>
      <c r="B1351" s="83">
        <v>808.5</v>
      </c>
      <c r="C1351" s="59">
        <v>24.42</v>
      </c>
      <c r="D1351" s="59">
        <f t="shared" si="36"/>
        <v>19743.57</v>
      </c>
    </row>
    <row r="1352" spans="1:4" hidden="1" outlineLevel="1">
      <c r="A1352" s="81" t="s">
        <v>222</v>
      </c>
      <c r="B1352" s="82">
        <v>2085</v>
      </c>
      <c r="C1352" s="59">
        <v>35.159999999999997</v>
      </c>
      <c r="D1352" s="59">
        <f t="shared" si="36"/>
        <v>73308.599999999991</v>
      </c>
    </row>
    <row r="1353" spans="1:4" hidden="1" outlineLevel="1">
      <c r="A1353" s="81" t="s">
        <v>224</v>
      </c>
      <c r="B1353" s="82">
        <v>1189.5</v>
      </c>
      <c r="C1353" s="59">
        <v>24.42</v>
      </c>
      <c r="D1353" s="59">
        <f t="shared" si="36"/>
        <v>29047.590000000004</v>
      </c>
    </row>
    <row r="1354" spans="1:4" hidden="1" outlineLevel="1">
      <c r="A1354" s="81" t="s">
        <v>1132</v>
      </c>
      <c r="B1354" s="83">
        <v>982.5</v>
      </c>
      <c r="C1354" s="59">
        <v>20.23</v>
      </c>
      <c r="D1354" s="59">
        <f t="shared" si="36"/>
        <v>19875.975000000002</v>
      </c>
    </row>
    <row r="1355" spans="1:4" hidden="1" outlineLevel="1">
      <c r="A1355" s="81" t="s">
        <v>225</v>
      </c>
      <c r="B1355" s="82">
        <v>1793</v>
      </c>
      <c r="C1355" s="59">
        <v>24.19</v>
      </c>
      <c r="D1355" s="59">
        <f t="shared" si="36"/>
        <v>43372.670000000006</v>
      </c>
    </row>
    <row r="1356" spans="1:4" hidden="1" outlineLevel="1">
      <c r="A1356" s="81" t="s">
        <v>1133</v>
      </c>
      <c r="B1356" s="83">
        <v>575</v>
      </c>
      <c r="C1356" s="59">
        <v>24.42</v>
      </c>
      <c r="D1356" s="59">
        <f t="shared" si="36"/>
        <v>14041.500000000002</v>
      </c>
    </row>
    <row r="1357" spans="1:4" hidden="1" outlineLevel="1">
      <c r="A1357" s="81" t="s">
        <v>227</v>
      </c>
      <c r="B1357" s="82">
        <v>1386.5</v>
      </c>
      <c r="C1357" s="59">
        <v>24.42</v>
      </c>
      <c r="D1357" s="59">
        <f t="shared" si="36"/>
        <v>33858.33</v>
      </c>
    </row>
    <row r="1358" spans="1:4" hidden="1" outlineLevel="1">
      <c r="A1358" s="81" t="s">
        <v>1134</v>
      </c>
      <c r="B1358" s="83">
        <v>922.5</v>
      </c>
      <c r="C1358" s="59">
        <v>20.23</v>
      </c>
      <c r="D1358" s="59">
        <f t="shared" si="36"/>
        <v>18662.174999999999</v>
      </c>
    </row>
    <row r="1359" spans="1:4" hidden="1" outlineLevel="1">
      <c r="A1359" s="81" t="s">
        <v>228</v>
      </c>
      <c r="B1359" s="82">
        <v>2855.5</v>
      </c>
      <c r="C1359" s="59">
        <v>39.619999999999997</v>
      </c>
      <c r="D1359" s="59">
        <f t="shared" si="36"/>
        <v>113134.90999999999</v>
      </c>
    </row>
    <row r="1360" spans="1:4" hidden="1" outlineLevel="1">
      <c r="A1360" s="81" t="s">
        <v>229</v>
      </c>
      <c r="B1360" s="83">
        <v>736</v>
      </c>
      <c r="C1360" s="59">
        <v>24.42</v>
      </c>
      <c r="D1360" s="59">
        <f t="shared" si="36"/>
        <v>17973.120000000003</v>
      </c>
    </row>
    <row r="1361" spans="1:4" hidden="1" outlineLevel="1">
      <c r="A1361" s="81" t="s">
        <v>230</v>
      </c>
      <c r="B1361" s="82">
        <v>3458</v>
      </c>
      <c r="C1361" s="59">
        <v>39.619999999999997</v>
      </c>
      <c r="D1361" s="59">
        <f t="shared" si="36"/>
        <v>137005.96</v>
      </c>
    </row>
    <row r="1362" spans="1:4" hidden="1" outlineLevel="1">
      <c r="A1362" s="81" t="s">
        <v>231</v>
      </c>
      <c r="B1362" s="82">
        <v>3695.5</v>
      </c>
      <c r="C1362" s="59">
        <v>39.89</v>
      </c>
      <c r="D1362" s="59">
        <f t="shared" si="36"/>
        <v>147413.495</v>
      </c>
    </row>
    <row r="1363" spans="1:4" hidden="1" outlineLevel="1">
      <c r="A1363" s="81" t="s">
        <v>1135</v>
      </c>
      <c r="B1363" s="83">
        <v>395.5</v>
      </c>
      <c r="C1363" s="59">
        <v>37.450000000000003</v>
      </c>
      <c r="D1363" s="59">
        <f t="shared" si="36"/>
        <v>14811.475</v>
      </c>
    </row>
    <row r="1364" spans="1:4" hidden="1" outlineLevel="1">
      <c r="A1364" s="81" t="s">
        <v>238</v>
      </c>
      <c r="B1364" s="82">
        <v>2738.5</v>
      </c>
      <c r="C1364" s="59">
        <v>62.13</v>
      </c>
      <c r="D1364" s="59">
        <f t="shared" si="36"/>
        <v>170143.005</v>
      </c>
    </row>
    <row r="1365" spans="1:4" hidden="1" outlineLevel="1">
      <c r="A1365" s="81" t="s">
        <v>239</v>
      </c>
      <c r="B1365" s="82">
        <v>1655.5</v>
      </c>
      <c r="C1365" s="59">
        <v>68.430000000000007</v>
      </c>
      <c r="D1365" s="59">
        <f t="shared" si="36"/>
        <v>113285.86500000001</v>
      </c>
    </row>
    <row r="1366" spans="1:4" hidden="1" outlineLevel="1">
      <c r="A1366" s="81" t="s">
        <v>240</v>
      </c>
      <c r="B1366" s="83">
        <v>999.5</v>
      </c>
      <c r="C1366" s="59">
        <v>68.430000000000007</v>
      </c>
      <c r="D1366" s="59">
        <f t="shared" si="36"/>
        <v>68395.785000000003</v>
      </c>
    </row>
    <row r="1367" spans="1:4" hidden="1" outlineLevel="1">
      <c r="A1367" s="81" t="s">
        <v>1136</v>
      </c>
      <c r="B1367" s="82">
        <v>1500</v>
      </c>
      <c r="C1367" s="59">
        <v>68.430000000000007</v>
      </c>
      <c r="D1367" s="59">
        <f t="shared" si="36"/>
        <v>102645.00000000001</v>
      </c>
    </row>
    <row r="1368" spans="1:4" hidden="1" outlineLevel="1">
      <c r="A1368" s="81" t="s">
        <v>241</v>
      </c>
      <c r="B1368" s="82">
        <v>3217.5</v>
      </c>
      <c r="C1368" s="59">
        <v>49.52</v>
      </c>
      <c r="D1368" s="59">
        <f t="shared" si="36"/>
        <v>159330.6</v>
      </c>
    </row>
    <row r="1369" spans="1:4" hidden="1" outlineLevel="1">
      <c r="A1369" s="81" t="s">
        <v>1139</v>
      </c>
      <c r="B1369" s="82">
        <v>1600</v>
      </c>
      <c r="C1369" s="59">
        <v>82.84</v>
      </c>
      <c r="D1369" s="59">
        <f t="shared" si="36"/>
        <v>132544</v>
      </c>
    </row>
    <row r="1370" spans="1:4" hidden="1" outlineLevel="1">
      <c r="A1370" s="81" t="s">
        <v>1140</v>
      </c>
      <c r="B1370" s="82">
        <v>1545.5</v>
      </c>
      <c r="C1370" s="59">
        <v>82.84</v>
      </c>
      <c r="D1370" s="59">
        <f t="shared" si="36"/>
        <v>128029.22</v>
      </c>
    </row>
    <row r="1371" spans="1:4" hidden="1" outlineLevel="1">
      <c r="A1371" s="81" t="s">
        <v>1141</v>
      </c>
      <c r="B1371" s="82">
        <v>1242.5</v>
      </c>
      <c r="C1371" s="59">
        <v>50.57</v>
      </c>
      <c r="D1371" s="59">
        <f t="shared" si="36"/>
        <v>62833.224999999999</v>
      </c>
    </row>
    <row r="1372" spans="1:4" hidden="1" outlineLevel="1">
      <c r="A1372" s="81" t="s">
        <v>1142</v>
      </c>
      <c r="B1372" s="82">
        <v>1238.5</v>
      </c>
      <c r="C1372" s="59">
        <v>82.84</v>
      </c>
      <c r="D1372" s="59">
        <f t="shared" si="36"/>
        <v>102597.34000000001</v>
      </c>
    </row>
    <row r="1373" spans="1:4" hidden="1" outlineLevel="1">
      <c r="A1373" s="81" t="s">
        <v>1143</v>
      </c>
      <c r="B1373" s="82">
        <v>2942.5</v>
      </c>
      <c r="C1373" s="59">
        <v>82.84</v>
      </c>
      <c r="D1373" s="59">
        <f t="shared" si="36"/>
        <v>243756.7</v>
      </c>
    </row>
    <row r="1374" spans="1:4" hidden="1" outlineLevel="1">
      <c r="A1374" s="81" t="s">
        <v>1144</v>
      </c>
      <c r="B1374" s="82">
        <v>1883.7</v>
      </c>
      <c r="C1374" s="59">
        <v>82.84</v>
      </c>
      <c r="D1374" s="59">
        <f t="shared" si="36"/>
        <v>156045.70800000001</v>
      </c>
    </row>
    <row r="1375" spans="1:4" hidden="1" outlineLevel="1">
      <c r="A1375" s="81" t="s">
        <v>1145</v>
      </c>
      <c r="B1375" s="82">
        <v>2578</v>
      </c>
      <c r="C1375" s="59">
        <v>50.57</v>
      </c>
      <c r="D1375" s="59">
        <f t="shared" si="36"/>
        <v>130369.46</v>
      </c>
    </row>
    <row r="1376" spans="1:4" hidden="1" outlineLevel="1">
      <c r="A1376" s="81" t="s">
        <v>1146</v>
      </c>
      <c r="B1376" s="82">
        <v>1054</v>
      </c>
      <c r="C1376" s="59">
        <v>83.4</v>
      </c>
      <c r="D1376" s="59">
        <f t="shared" si="36"/>
        <v>87903.6</v>
      </c>
    </row>
    <row r="1377" spans="1:4" hidden="1" outlineLevel="1">
      <c r="A1377" s="81" t="s">
        <v>1147</v>
      </c>
      <c r="B1377" s="82">
        <v>2000</v>
      </c>
      <c r="C1377" s="59">
        <v>65.959999999999994</v>
      </c>
      <c r="D1377" s="59">
        <f t="shared" si="36"/>
        <v>131920</v>
      </c>
    </row>
    <row r="1378" spans="1:4" hidden="1" outlineLevel="1">
      <c r="A1378" s="81" t="s">
        <v>1148</v>
      </c>
      <c r="B1378" s="82">
        <v>1869.5</v>
      </c>
      <c r="C1378" s="59">
        <v>65.959999999999994</v>
      </c>
      <c r="D1378" s="59">
        <f t="shared" si="36"/>
        <v>123312.21999999999</v>
      </c>
    </row>
    <row r="1379" spans="1:4" hidden="1" outlineLevel="1">
      <c r="A1379" s="81" t="s">
        <v>1149</v>
      </c>
      <c r="B1379" s="82">
        <v>2058.5</v>
      </c>
      <c r="C1379" s="59">
        <v>65.959999999999994</v>
      </c>
      <c r="D1379" s="59">
        <f t="shared" si="36"/>
        <v>135778.65999999997</v>
      </c>
    </row>
    <row r="1380" spans="1:4" hidden="1" outlineLevel="1">
      <c r="A1380" s="81" t="s">
        <v>1150</v>
      </c>
      <c r="B1380" s="82">
        <v>1998</v>
      </c>
      <c r="C1380" s="59">
        <v>65.959999999999994</v>
      </c>
      <c r="D1380" s="59">
        <f t="shared" si="36"/>
        <v>131788.07999999999</v>
      </c>
    </row>
    <row r="1381" spans="1:4" hidden="1" outlineLevel="1">
      <c r="A1381" s="81" t="s">
        <v>1151</v>
      </c>
      <c r="B1381" s="82">
        <v>1800</v>
      </c>
      <c r="C1381" s="59">
        <v>65.959999999999994</v>
      </c>
      <c r="D1381" s="59">
        <f t="shared" si="36"/>
        <v>118727.99999999999</v>
      </c>
    </row>
    <row r="1382" spans="1:4" hidden="1" outlineLevel="1">
      <c r="A1382" s="81" t="s">
        <v>252</v>
      </c>
      <c r="B1382" s="82">
        <v>2340</v>
      </c>
      <c r="C1382" s="59">
        <v>37.049999999999997</v>
      </c>
      <c r="D1382" s="59">
        <f t="shared" si="36"/>
        <v>86697</v>
      </c>
    </row>
    <row r="1383" spans="1:4" hidden="1" outlineLevel="1">
      <c r="A1383" s="81" t="s">
        <v>1152</v>
      </c>
      <c r="B1383" s="82">
        <v>1300</v>
      </c>
      <c r="C1383" s="59">
        <v>72.03</v>
      </c>
      <c r="D1383" s="59">
        <f t="shared" si="36"/>
        <v>93639</v>
      </c>
    </row>
    <row r="1384" spans="1:4" hidden="1" outlineLevel="1">
      <c r="A1384" s="81" t="s">
        <v>1153</v>
      </c>
      <c r="B1384" s="82">
        <v>1959.5</v>
      </c>
      <c r="C1384" s="59">
        <v>72.03</v>
      </c>
      <c r="D1384" s="59">
        <f t="shared" si="36"/>
        <v>141142.785</v>
      </c>
    </row>
    <row r="1385" spans="1:4" hidden="1" outlineLevel="1">
      <c r="A1385" s="81" t="s">
        <v>1154</v>
      </c>
      <c r="B1385" s="82">
        <v>1953.5</v>
      </c>
      <c r="C1385" s="59">
        <v>72.03</v>
      </c>
      <c r="D1385" s="59">
        <f t="shared" si="36"/>
        <v>140710.60500000001</v>
      </c>
    </row>
    <row r="1386" spans="1:4" hidden="1" outlineLevel="1">
      <c r="A1386" s="81" t="s">
        <v>1155</v>
      </c>
      <c r="B1386" s="82">
        <v>1480.5</v>
      </c>
      <c r="C1386" s="59">
        <v>72.03</v>
      </c>
      <c r="D1386" s="59">
        <f t="shared" si="36"/>
        <v>106640.41500000001</v>
      </c>
    </row>
    <row r="1387" spans="1:4" hidden="1" outlineLevel="1">
      <c r="A1387" s="81" t="s">
        <v>1156</v>
      </c>
      <c r="B1387" s="82">
        <v>1775</v>
      </c>
      <c r="C1387" s="59">
        <v>72.03</v>
      </c>
      <c r="D1387" s="59">
        <f t="shared" si="36"/>
        <v>127853.25</v>
      </c>
    </row>
    <row r="1388" spans="1:4" hidden="1" outlineLevel="1">
      <c r="A1388" s="81" t="s">
        <v>254</v>
      </c>
      <c r="B1388" s="82">
        <v>4187.5</v>
      </c>
      <c r="C1388" s="59">
        <v>72.03</v>
      </c>
      <c r="D1388" s="59">
        <f t="shared" si="36"/>
        <v>301625.625</v>
      </c>
    </row>
    <row r="1389" spans="1:4" hidden="1" outlineLevel="1">
      <c r="A1389" s="81" t="s">
        <v>1157</v>
      </c>
      <c r="B1389" s="83">
        <v>525.5</v>
      </c>
      <c r="C1389" s="59">
        <v>72.03</v>
      </c>
      <c r="D1389" s="59">
        <f t="shared" si="36"/>
        <v>37851.764999999999</v>
      </c>
    </row>
    <row r="1390" spans="1:4" hidden="1" outlineLevel="1">
      <c r="A1390" s="81" t="s">
        <v>1158</v>
      </c>
      <c r="B1390" s="82">
        <v>2040.5</v>
      </c>
      <c r="C1390" s="59">
        <v>72.03</v>
      </c>
      <c r="D1390" s="59">
        <f t="shared" si="36"/>
        <v>146977.215</v>
      </c>
    </row>
    <row r="1391" spans="1:4" hidden="1" outlineLevel="1">
      <c r="A1391" s="81" t="s">
        <v>1159</v>
      </c>
      <c r="B1391" s="82">
        <v>2066.5</v>
      </c>
      <c r="C1391" s="59">
        <v>72.03</v>
      </c>
      <c r="D1391" s="59">
        <f t="shared" si="36"/>
        <v>148849.995</v>
      </c>
    </row>
    <row r="1392" spans="1:4" hidden="1" outlineLevel="1">
      <c r="A1392" s="81" t="s">
        <v>1160</v>
      </c>
      <c r="B1392" s="82">
        <v>1997.5</v>
      </c>
      <c r="C1392" s="59">
        <v>72.03</v>
      </c>
      <c r="D1392" s="59">
        <f t="shared" si="36"/>
        <v>143879.92499999999</v>
      </c>
    </row>
    <row r="1393" spans="1:4" hidden="1" outlineLevel="1">
      <c r="A1393" s="81" t="s">
        <v>1161</v>
      </c>
      <c r="B1393" s="82">
        <v>2109.5</v>
      </c>
      <c r="C1393" s="59">
        <v>72.03</v>
      </c>
      <c r="D1393" s="59">
        <f t="shared" si="36"/>
        <v>151947.285</v>
      </c>
    </row>
    <row r="1394" spans="1:4" hidden="1" outlineLevel="1">
      <c r="A1394" s="81" t="s">
        <v>255</v>
      </c>
      <c r="B1394" s="82">
        <v>2809</v>
      </c>
      <c r="C1394" s="59">
        <v>72.03</v>
      </c>
      <c r="D1394" s="59">
        <f t="shared" si="36"/>
        <v>202332.27</v>
      </c>
    </row>
    <row r="1395" spans="1:4" hidden="1" outlineLevel="1">
      <c r="A1395" s="81" t="s">
        <v>1162</v>
      </c>
      <c r="B1395" s="82">
        <v>1490</v>
      </c>
      <c r="C1395" s="59">
        <v>32.840000000000003</v>
      </c>
      <c r="D1395" s="59">
        <f t="shared" si="36"/>
        <v>48931.600000000006</v>
      </c>
    </row>
    <row r="1396" spans="1:4" hidden="1" outlineLevel="1">
      <c r="A1396" s="81" t="s">
        <v>256</v>
      </c>
      <c r="B1396" s="83">
        <v>487</v>
      </c>
      <c r="C1396" s="59">
        <v>32.840000000000003</v>
      </c>
      <c r="D1396" s="59">
        <f t="shared" si="36"/>
        <v>15993.080000000002</v>
      </c>
    </row>
    <row r="1397" spans="1:4" hidden="1" outlineLevel="1">
      <c r="A1397" s="81" t="s">
        <v>257</v>
      </c>
      <c r="B1397" s="83">
        <v>868.5</v>
      </c>
      <c r="C1397" s="59">
        <v>32.840000000000003</v>
      </c>
      <c r="D1397" s="59">
        <f t="shared" si="36"/>
        <v>28521.540000000005</v>
      </c>
    </row>
    <row r="1398" spans="1:4" hidden="1" outlineLevel="1">
      <c r="A1398" s="81" t="s">
        <v>258</v>
      </c>
      <c r="B1398" s="83">
        <v>674.5</v>
      </c>
      <c r="C1398" s="59">
        <v>32.840000000000003</v>
      </c>
      <c r="D1398" s="59">
        <f t="shared" si="36"/>
        <v>22150.58</v>
      </c>
    </row>
    <row r="1399" spans="1:4" hidden="1" outlineLevel="1">
      <c r="A1399" s="81" t="s">
        <v>259</v>
      </c>
      <c r="B1399" s="82">
        <v>2305</v>
      </c>
      <c r="C1399" s="59">
        <v>32.840000000000003</v>
      </c>
      <c r="D1399" s="59">
        <f t="shared" si="36"/>
        <v>75696.200000000012</v>
      </c>
    </row>
    <row r="1400" spans="1:4" hidden="1" outlineLevel="1">
      <c r="A1400" s="81" t="s">
        <v>260</v>
      </c>
      <c r="B1400" s="83">
        <v>243.1</v>
      </c>
      <c r="C1400" s="59">
        <v>32.840000000000003</v>
      </c>
      <c r="D1400" s="59">
        <f t="shared" si="36"/>
        <v>7983.4040000000005</v>
      </c>
    </row>
    <row r="1401" spans="1:4" hidden="1" outlineLevel="1">
      <c r="A1401" s="81" t="s">
        <v>1163</v>
      </c>
      <c r="B1401" s="83">
        <v>298</v>
      </c>
      <c r="C1401" s="59">
        <v>37.380000000000003</v>
      </c>
      <c r="D1401" s="59">
        <f t="shared" ref="D1401:D1443" si="37">B1401*C1401</f>
        <v>11139.240000000002</v>
      </c>
    </row>
    <row r="1402" spans="1:4" hidden="1" outlineLevel="1">
      <c r="A1402" s="81" t="s">
        <v>263</v>
      </c>
      <c r="B1402" s="83">
        <v>965.7</v>
      </c>
      <c r="C1402" s="59">
        <v>43.6</v>
      </c>
      <c r="D1402" s="59">
        <f t="shared" si="37"/>
        <v>42104.520000000004</v>
      </c>
    </row>
    <row r="1403" spans="1:4" hidden="1" outlineLevel="1">
      <c r="A1403" s="81" t="s">
        <v>264</v>
      </c>
      <c r="B1403" s="82">
        <v>1055.7</v>
      </c>
      <c r="C1403" s="59">
        <v>43.6</v>
      </c>
      <c r="D1403" s="59">
        <f t="shared" si="37"/>
        <v>46028.520000000004</v>
      </c>
    </row>
    <row r="1404" spans="1:4" hidden="1" outlineLevel="1">
      <c r="A1404" s="81" t="s">
        <v>1164</v>
      </c>
      <c r="B1404" s="82">
        <v>1543.5</v>
      </c>
      <c r="C1404" s="59">
        <v>108.5</v>
      </c>
      <c r="D1404" s="59">
        <f t="shared" si="37"/>
        <v>167469.75</v>
      </c>
    </row>
    <row r="1405" spans="1:4" hidden="1" outlineLevel="1">
      <c r="A1405" s="81" t="s">
        <v>1165</v>
      </c>
      <c r="B1405" s="82">
        <v>1598</v>
      </c>
      <c r="C1405" s="59">
        <v>108.5</v>
      </c>
      <c r="D1405" s="59">
        <f t="shared" si="37"/>
        <v>173383</v>
      </c>
    </row>
    <row r="1406" spans="1:4" hidden="1" outlineLevel="1">
      <c r="A1406" s="81" t="s">
        <v>267</v>
      </c>
      <c r="B1406" s="83">
        <v>945.7</v>
      </c>
      <c r="C1406" s="59">
        <v>43.6</v>
      </c>
      <c r="D1406" s="59">
        <f t="shared" si="37"/>
        <v>41232.520000000004</v>
      </c>
    </row>
    <row r="1407" spans="1:4" hidden="1" outlineLevel="1">
      <c r="A1407" s="81" t="s">
        <v>268</v>
      </c>
      <c r="B1407" s="82">
        <v>1157</v>
      </c>
      <c r="C1407" s="59">
        <v>40.56</v>
      </c>
      <c r="D1407" s="59">
        <f t="shared" si="37"/>
        <v>46927.920000000006</v>
      </c>
    </row>
    <row r="1408" spans="1:4" hidden="1" outlineLevel="1">
      <c r="A1408" s="81" t="s">
        <v>269</v>
      </c>
      <c r="B1408" s="82">
        <v>1865.5</v>
      </c>
      <c r="C1408" s="59">
        <v>54.25</v>
      </c>
      <c r="D1408" s="59">
        <f t="shared" si="37"/>
        <v>101203.375</v>
      </c>
    </row>
    <row r="1409" spans="1:4" hidden="1" outlineLevel="1">
      <c r="A1409" s="81" t="s">
        <v>270</v>
      </c>
      <c r="B1409" s="82">
        <v>1092</v>
      </c>
      <c r="C1409" s="59">
        <v>103.08</v>
      </c>
      <c r="D1409" s="59">
        <f t="shared" si="37"/>
        <v>112563.36</v>
      </c>
    </row>
    <row r="1410" spans="1:4" hidden="1" outlineLevel="1">
      <c r="A1410" s="81" t="s">
        <v>271</v>
      </c>
      <c r="B1410" s="82">
        <v>3733.9</v>
      </c>
      <c r="C1410" s="59">
        <v>103.8</v>
      </c>
      <c r="D1410" s="59">
        <f t="shared" si="37"/>
        <v>387578.82</v>
      </c>
    </row>
    <row r="1411" spans="1:4" hidden="1" outlineLevel="1">
      <c r="A1411" s="81" t="s">
        <v>1166</v>
      </c>
      <c r="B1411" s="82">
        <v>1759</v>
      </c>
      <c r="C1411" s="59">
        <v>54.41</v>
      </c>
      <c r="D1411" s="59">
        <f t="shared" si="37"/>
        <v>95707.189999999988</v>
      </c>
    </row>
    <row r="1412" spans="1:4" hidden="1" outlineLevel="1">
      <c r="A1412" s="81" t="s">
        <v>1167</v>
      </c>
      <c r="B1412" s="82">
        <v>1834</v>
      </c>
      <c r="C1412" s="59">
        <v>54.25</v>
      </c>
      <c r="D1412" s="59">
        <f t="shared" si="37"/>
        <v>99494.5</v>
      </c>
    </row>
    <row r="1413" spans="1:4" hidden="1" outlineLevel="1">
      <c r="A1413" s="81" t="s">
        <v>1168</v>
      </c>
      <c r="B1413" s="83">
        <v>719.5</v>
      </c>
      <c r="C1413" s="59">
        <v>54.25</v>
      </c>
      <c r="D1413" s="59">
        <f t="shared" si="37"/>
        <v>39032.875</v>
      </c>
    </row>
    <row r="1414" spans="1:4" hidden="1" outlineLevel="1">
      <c r="A1414" s="81" t="s">
        <v>276</v>
      </c>
      <c r="B1414" s="82">
        <v>5130.6000000000004</v>
      </c>
      <c r="C1414" s="59">
        <v>91.09</v>
      </c>
      <c r="D1414" s="59">
        <f t="shared" si="37"/>
        <v>467346.35400000005</v>
      </c>
    </row>
    <row r="1415" spans="1:4" hidden="1" outlineLevel="1">
      <c r="A1415" s="81" t="s">
        <v>280</v>
      </c>
      <c r="B1415" s="82">
        <v>2449</v>
      </c>
      <c r="C1415" s="59">
        <v>102.65</v>
      </c>
      <c r="D1415" s="59">
        <f t="shared" si="37"/>
        <v>251389.85</v>
      </c>
    </row>
    <row r="1416" spans="1:4" hidden="1" outlineLevel="1">
      <c r="A1416" s="81" t="s">
        <v>281</v>
      </c>
      <c r="B1416" s="82">
        <v>1039.5</v>
      </c>
      <c r="C1416" s="59">
        <v>103.65</v>
      </c>
      <c r="D1416" s="59">
        <f t="shared" si="37"/>
        <v>107744.175</v>
      </c>
    </row>
    <row r="1417" spans="1:4" hidden="1" outlineLevel="1">
      <c r="A1417" s="81" t="s">
        <v>282</v>
      </c>
      <c r="B1417" s="82">
        <v>7837.5</v>
      </c>
      <c r="C1417" s="59">
        <v>103.35</v>
      </c>
      <c r="D1417" s="59">
        <f t="shared" si="37"/>
        <v>810005.625</v>
      </c>
    </row>
    <row r="1418" spans="1:4" hidden="1" outlineLevel="1">
      <c r="A1418" s="86" t="s">
        <v>1169</v>
      </c>
      <c r="B1418" s="88">
        <v>7975.1</v>
      </c>
      <c r="C1418" s="59"/>
      <c r="D1418" s="59">
        <f t="shared" si="37"/>
        <v>0</v>
      </c>
    </row>
    <row r="1419" spans="1:4" hidden="1" outlineLevel="1">
      <c r="A1419" s="81" t="s">
        <v>1170</v>
      </c>
      <c r="B1419" s="83">
        <v>498.3</v>
      </c>
      <c r="C1419" s="59">
        <v>190</v>
      </c>
      <c r="D1419" s="59">
        <f t="shared" si="37"/>
        <v>94677</v>
      </c>
    </row>
    <row r="1420" spans="1:4" hidden="1" outlineLevel="1">
      <c r="A1420" s="81" t="s">
        <v>1171</v>
      </c>
      <c r="B1420" s="82">
        <v>1672.7</v>
      </c>
      <c r="C1420" s="59">
        <v>190</v>
      </c>
      <c r="D1420" s="59">
        <f t="shared" si="37"/>
        <v>317813</v>
      </c>
    </row>
    <row r="1421" spans="1:4" hidden="1" outlineLevel="1">
      <c r="A1421" s="81" t="s">
        <v>1172</v>
      </c>
      <c r="B1421" s="83">
        <v>206.3</v>
      </c>
      <c r="C1421" s="59">
        <v>136.80000000000001</v>
      </c>
      <c r="D1421" s="59">
        <f t="shared" si="37"/>
        <v>28221.840000000004</v>
      </c>
    </row>
    <row r="1422" spans="1:4" hidden="1" outlineLevel="1">
      <c r="A1422" s="81" t="s">
        <v>1173</v>
      </c>
      <c r="B1422" s="83">
        <v>811.8</v>
      </c>
      <c r="C1422" s="59">
        <v>180</v>
      </c>
      <c r="D1422" s="59">
        <f t="shared" si="37"/>
        <v>146124</v>
      </c>
    </row>
    <row r="1423" spans="1:4" hidden="1" outlineLevel="1">
      <c r="A1423" s="81" t="s">
        <v>1174</v>
      </c>
      <c r="B1423" s="83">
        <v>499.5</v>
      </c>
      <c r="C1423" s="59">
        <v>180</v>
      </c>
      <c r="D1423" s="59">
        <f t="shared" si="37"/>
        <v>89910</v>
      </c>
    </row>
    <row r="1424" spans="1:4" hidden="1" outlineLevel="1">
      <c r="A1424" s="81" t="s">
        <v>1175</v>
      </c>
      <c r="B1424" s="83">
        <v>810.5</v>
      </c>
      <c r="C1424" s="59">
        <v>180</v>
      </c>
      <c r="D1424" s="59">
        <f t="shared" si="37"/>
        <v>145890</v>
      </c>
    </row>
    <row r="1425" spans="1:4" hidden="1" outlineLevel="1">
      <c r="A1425" s="81" t="s">
        <v>1176</v>
      </c>
      <c r="B1425" s="83">
        <v>852</v>
      </c>
      <c r="C1425" s="59">
        <v>180</v>
      </c>
      <c r="D1425" s="59">
        <f t="shared" si="37"/>
        <v>153360</v>
      </c>
    </row>
    <row r="1426" spans="1:4" hidden="1" outlineLevel="1">
      <c r="A1426" s="81" t="s">
        <v>1177</v>
      </c>
      <c r="B1426" s="83">
        <v>766.4</v>
      </c>
      <c r="C1426" s="59">
        <v>180</v>
      </c>
      <c r="D1426" s="59">
        <f t="shared" si="37"/>
        <v>137952</v>
      </c>
    </row>
    <row r="1427" spans="1:4" hidden="1" outlineLevel="1">
      <c r="A1427" s="81" t="s">
        <v>1178</v>
      </c>
      <c r="B1427" s="83">
        <v>857.8</v>
      </c>
      <c r="C1427" s="59">
        <v>180</v>
      </c>
      <c r="D1427" s="59">
        <f t="shared" si="37"/>
        <v>154404</v>
      </c>
    </row>
    <row r="1428" spans="1:4" hidden="1" outlineLevel="1">
      <c r="A1428" s="81" t="s">
        <v>1179</v>
      </c>
      <c r="B1428" s="83">
        <v>498.8</v>
      </c>
      <c r="C1428" s="59">
        <v>230</v>
      </c>
      <c r="D1428" s="59">
        <f t="shared" si="37"/>
        <v>114724</v>
      </c>
    </row>
    <row r="1429" spans="1:4" hidden="1" outlineLevel="1">
      <c r="A1429" s="81" t="s">
        <v>1180</v>
      </c>
      <c r="B1429" s="83">
        <v>501</v>
      </c>
      <c r="C1429" s="59">
        <v>230</v>
      </c>
      <c r="D1429" s="59">
        <f t="shared" si="37"/>
        <v>115230</v>
      </c>
    </row>
    <row r="1430" spans="1:4" hidden="1" outlineLevel="1">
      <c r="A1430" s="86" t="s">
        <v>1181</v>
      </c>
      <c r="B1430" s="88">
        <v>1941.1</v>
      </c>
      <c r="C1430" s="59">
        <v>30.92</v>
      </c>
      <c r="D1430" s="59">
        <f t="shared" si="37"/>
        <v>60018.811999999998</v>
      </c>
    </row>
    <row r="1431" spans="1:4" hidden="1" outlineLevel="1">
      <c r="A1431" s="86" t="s">
        <v>1182</v>
      </c>
      <c r="B1431" s="87">
        <v>96.2</v>
      </c>
      <c r="C1431" s="59">
        <v>30.92</v>
      </c>
      <c r="D1431" s="59">
        <f t="shared" si="37"/>
        <v>2974.5040000000004</v>
      </c>
    </row>
    <row r="1432" spans="1:4" hidden="1" outlineLevel="1">
      <c r="A1432" s="86" t="s">
        <v>1183</v>
      </c>
      <c r="B1432" s="87">
        <v>134.4</v>
      </c>
      <c r="C1432" s="59"/>
      <c r="D1432" s="59">
        <f t="shared" si="37"/>
        <v>0</v>
      </c>
    </row>
    <row r="1433" spans="1:4" hidden="1" outlineLevel="1">
      <c r="A1433" s="81" t="s">
        <v>1184</v>
      </c>
      <c r="B1433" s="83">
        <v>134.4</v>
      </c>
      <c r="C1433" s="59">
        <v>106</v>
      </c>
      <c r="D1433" s="59">
        <f t="shared" si="37"/>
        <v>14246.400000000001</v>
      </c>
    </row>
    <row r="1434" spans="1:4" hidden="1" outlineLevel="1">
      <c r="A1434" s="86" t="s">
        <v>1185</v>
      </c>
      <c r="B1434" s="87">
        <v>299.60000000000002</v>
      </c>
      <c r="C1434" s="59">
        <v>98.8</v>
      </c>
      <c r="D1434" s="59">
        <f t="shared" si="37"/>
        <v>29600.480000000003</v>
      </c>
    </row>
    <row r="1435" spans="1:4" hidden="1" outlineLevel="1">
      <c r="A1435" s="86" t="s">
        <v>1186</v>
      </c>
      <c r="B1435" s="88">
        <v>52545</v>
      </c>
      <c r="C1435" s="59"/>
      <c r="D1435" s="59">
        <f t="shared" si="37"/>
        <v>0</v>
      </c>
    </row>
    <row r="1436" spans="1:4" hidden="1" outlineLevel="1">
      <c r="A1436" s="81"/>
      <c r="B1436" s="82">
        <v>2845</v>
      </c>
      <c r="C1436" s="60">
        <f>(2.01*745+1.8*2100)/2845</f>
        <v>1.8549912126537784</v>
      </c>
      <c r="D1436" s="59">
        <f t="shared" si="37"/>
        <v>5277.45</v>
      </c>
    </row>
    <row r="1437" spans="1:4" hidden="1" outlineLevel="1">
      <c r="A1437" s="81" t="s">
        <v>1187</v>
      </c>
      <c r="B1437" s="82">
        <v>49700</v>
      </c>
      <c r="C1437" s="59">
        <v>2.0099999999999998</v>
      </c>
      <c r="D1437" s="59">
        <f t="shared" si="37"/>
        <v>99896.999999999985</v>
      </c>
    </row>
    <row r="1438" spans="1:4" hidden="1" outlineLevel="1">
      <c r="A1438" s="86" t="s">
        <v>1190</v>
      </c>
      <c r="B1438" s="87">
        <v>357.55</v>
      </c>
      <c r="C1438" s="59"/>
      <c r="D1438" s="59">
        <f t="shared" si="37"/>
        <v>0</v>
      </c>
    </row>
    <row r="1439" spans="1:4" hidden="1" outlineLevel="1">
      <c r="A1439" s="81" t="s">
        <v>1191</v>
      </c>
      <c r="B1439" s="83">
        <v>44.9</v>
      </c>
      <c r="C1439" s="59">
        <v>91.51</v>
      </c>
      <c r="D1439" s="59">
        <f t="shared" si="37"/>
        <v>4108.799</v>
      </c>
    </row>
    <row r="1440" spans="1:4" hidden="1" outlineLevel="1">
      <c r="A1440" s="81" t="s">
        <v>1192</v>
      </c>
      <c r="B1440" s="83">
        <v>143.69999999999999</v>
      </c>
      <c r="C1440" s="59">
        <v>91.21</v>
      </c>
      <c r="D1440" s="59">
        <f t="shared" si="37"/>
        <v>13106.876999999999</v>
      </c>
    </row>
    <row r="1441" spans="1:4" hidden="1" outlineLevel="1">
      <c r="A1441" s="81" t="s">
        <v>1193</v>
      </c>
      <c r="B1441" s="83">
        <v>3.6</v>
      </c>
      <c r="C1441" s="59">
        <v>170.54</v>
      </c>
      <c r="D1441" s="59">
        <f t="shared" si="37"/>
        <v>613.94399999999996</v>
      </c>
    </row>
    <row r="1442" spans="1:4" hidden="1" outlineLevel="1">
      <c r="A1442" s="81" t="s">
        <v>1194</v>
      </c>
      <c r="B1442" s="83">
        <v>164.6</v>
      </c>
      <c r="C1442" s="59">
        <v>170.54</v>
      </c>
      <c r="D1442" s="59">
        <f t="shared" si="37"/>
        <v>28070.883999999998</v>
      </c>
    </row>
    <row r="1443" spans="1:4" hidden="1" outlineLevel="1">
      <c r="A1443" s="81" t="s">
        <v>164</v>
      </c>
      <c r="B1443" s="83">
        <v>0.75</v>
      </c>
      <c r="C1443" s="59">
        <v>170.54</v>
      </c>
      <c r="D1443" s="59">
        <f t="shared" si="37"/>
        <v>127.905</v>
      </c>
    </row>
    <row r="1444" spans="1:4" hidden="1" outlineLevel="1">
      <c r="A1444" s="86" t="s">
        <v>827</v>
      </c>
      <c r="B1444" s="88">
        <v>1762000</v>
      </c>
      <c r="C1444" s="59"/>
      <c r="D1444" s="59">
        <f t="shared" ref="D1444:D1487" si="38">B1444*C1444</f>
        <v>0</v>
      </c>
    </row>
    <row r="1445" spans="1:4" hidden="1" outlineLevel="1">
      <c r="A1445" s="81" t="s">
        <v>828</v>
      </c>
      <c r="B1445" s="82">
        <v>15000</v>
      </c>
      <c r="C1445" s="59">
        <v>0.75</v>
      </c>
      <c r="D1445" s="59">
        <f t="shared" si="38"/>
        <v>11250</v>
      </c>
    </row>
    <row r="1446" spans="1:4" hidden="1" outlineLevel="1">
      <c r="A1446" s="81" t="s">
        <v>830</v>
      </c>
      <c r="B1446" s="82">
        <v>574500</v>
      </c>
      <c r="C1446" s="60">
        <v>0.83</v>
      </c>
      <c r="D1446" s="59">
        <f t="shared" si="38"/>
        <v>476835</v>
      </c>
    </row>
    <row r="1447" spans="1:4" hidden="1" outlineLevel="1">
      <c r="A1447" s="81" t="s">
        <v>831</v>
      </c>
      <c r="B1447" s="82">
        <v>381000</v>
      </c>
      <c r="C1447" s="59">
        <v>0.72</v>
      </c>
      <c r="D1447" s="59">
        <f t="shared" si="38"/>
        <v>274320</v>
      </c>
    </row>
    <row r="1448" spans="1:4" hidden="1" outlineLevel="1">
      <c r="A1448" s="81" t="s">
        <v>1196</v>
      </c>
      <c r="B1448" s="82">
        <v>391500</v>
      </c>
      <c r="C1448" s="59">
        <v>0.43</v>
      </c>
      <c r="D1448" s="59">
        <f t="shared" si="38"/>
        <v>168345</v>
      </c>
    </row>
    <row r="1449" spans="1:4" hidden="1" outlineLevel="1">
      <c r="A1449" s="81" t="s">
        <v>1197</v>
      </c>
      <c r="B1449" s="82">
        <v>400000</v>
      </c>
      <c r="C1449" s="59">
        <v>0.43</v>
      </c>
      <c r="D1449" s="59">
        <f t="shared" si="38"/>
        <v>172000</v>
      </c>
    </row>
    <row r="1450" spans="1:4" hidden="1" outlineLevel="1">
      <c r="A1450" s="86" t="s">
        <v>1198</v>
      </c>
      <c r="B1450" s="88">
        <v>5591.8</v>
      </c>
      <c r="C1450" s="59"/>
      <c r="D1450" s="59">
        <f t="shared" si="38"/>
        <v>0</v>
      </c>
    </row>
    <row r="1451" spans="1:4" hidden="1" outlineLevel="1">
      <c r="A1451" s="81" t="s">
        <v>1199</v>
      </c>
      <c r="B1451" s="83">
        <v>432.08</v>
      </c>
      <c r="C1451" s="59">
        <v>293.18</v>
      </c>
      <c r="D1451" s="59">
        <f t="shared" si="38"/>
        <v>126677.2144</v>
      </c>
    </row>
    <row r="1452" spans="1:4" hidden="1" outlineLevel="1">
      <c r="A1452" s="81" t="s">
        <v>1200</v>
      </c>
      <c r="B1452" s="83">
        <v>229.2</v>
      </c>
      <c r="C1452" s="59">
        <v>310.95</v>
      </c>
      <c r="D1452" s="59">
        <f t="shared" si="38"/>
        <v>71269.739999999991</v>
      </c>
    </row>
    <row r="1453" spans="1:4" hidden="1" outlineLevel="1">
      <c r="A1453" s="81" t="s">
        <v>1201</v>
      </c>
      <c r="B1453" s="83">
        <v>297.10000000000002</v>
      </c>
      <c r="C1453" s="59">
        <v>310.95</v>
      </c>
      <c r="D1453" s="59">
        <f t="shared" si="38"/>
        <v>92383.24500000001</v>
      </c>
    </row>
    <row r="1454" spans="1:4" hidden="1" outlineLevel="1">
      <c r="A1454" s="81" t="s">
        <v>1202</v>
      </c>
      <c r="B1454" s="83">
        <v>209.9</v>
      </c>
      <c r="C1454" s="59">
        <v>310.95</v>
      </c>
      <c r="D1454" s="59">
        <f t="shared" si="38"/>
        <v>65268.404999999999</v>
      </c>
    </row>
    <row r="1455" spans="1:4" hidden="1" outlineLevel="1">
      <c r="A1455" s="81" t="s">
        <v>1203</v>
      </c>
      <c r="B1455" s="83">
        <v>307.5</v>
      </c>
      <c r="C1455" s="59">
        <v>310.95</v>
      </c>
      <c r="D1455" s="59">
        <f t="shared" si="38"/>
        <v>95617.125</v>
      </c>
    </row>
    <row r="1456" spans="1:4" hidden="1" outlineLevel="1">
      <c r="A1456" s="81" t="s">
        <v>1204</v>
      </c>
      <c r="B1456" s="83">
        <v>412.86</v>
      </c>
      <c r="C1456" s="59">
        <v>293.18</v>
      </c>
      <c r="D1456" s="59">
        <f t="shared" si="38"/>
        <v>121042.2948</v>
      </c>
    </row>
    <row r="1457" spans="1:4" hidden="1" outlineLevel="1">
      <c r="A1457" s="81" t="s">
        <v>1205</v>
      </c>
      <c r="B1457" s="83">
        <v>427.4</v>
      </c>
      <c r="C1457" s="59">
        <v>310.95</v>
      </c>
      <c r="D1457" s="59">
        <f t="shared" si="38"/>
        <v>132900.03</v>
      </c>
    </row>
    <row r="1458" spans="1:4" hidden="1" outlineLevel="1">
      <c r="A1458" s="81" t="s">
        <v>1206</v>
      </c>
      <c r="B1458" s="83">
        <v>398.18</v>
      </c>
      <c r="C1458" s="59">
        <v>310.95</v>
      </c>
      <c r="D1458" s="59">
        <f t="shared" si="38"/>
        <v>123814.071</v>
      </c>
    </row>
    <row r="1459" spans="1:4" hidden="1" outlineLevel="1">
      <c r="A1459" s="81" t="s">
        <v>1207</v>
      </c>
      <c r="B1459" s="83">
        <v>384.42</v>
      </c>
      <c r="C1459" s="59">
        <v>310.95</v>
      </c>
      <c r="D1459" s="59">
        <f t="shared" si="38"/>
        <v>119535.399</v>
      </c>
    </row>
    <row r="1460" spans="1:4" hidden="1" outlineLevel="1">
      <c r="A1460" s="81" t="s">
        <v>1208</v>
      </c>
      <c r="B1460" s="83">
        <v>421.08</v>
      </c>
      <c r="C1460" s="59">
        <v>293.18</v>
      </c>
      <c r="D1460" s="59">
        <f t="shared" si="38"/>
        <v>123452.2344</v>
      </c>
    </row>
    <row r="1461" spans="1:4" hidden="1" outlineLevel="1">
      <c r="A1461" s="81" t="s">
        <v>1209</v>
      </c>
      <c r="B1461" s="83">
        <v>306.38</v>
      </c>
      <c r="C1461" s="59">
        <v>293.18</v>
      </c>
      <c r="D1461" s="59">
        <f t="shared" si="38"/>
        <v>89824.488400000002</v>
      </c>
    </row>
    <row r="1462" spans="1:4" hidden="1" outlineLevel="1">
      <c r="A1462" s="81" t="s">
        <v>1210</v>
      </c>
      <c r="B1462" s="83">
        <v>468.5</v>
      </c>
      <c r="C1462" s="59">
        <v>293.18</v>
      </c>
      <c r="D1462" s="59">
        <f t="shared" si="38"/>
        <v>137354.83000000002</v>
      </c>
    </row>
    <row r="1463" spans="1:4" hidden="1" outlineLevel="1">
      <c r="A1463" s="81" t="s">
        <v>1211</v>
      </c>
      <c r="B1463" s="83">
        <v>411.9</v>
      </c>
      <c r="C1463" s="59">
        <v>293.18</v>
      </c>
      <c r="D1463" s="59">
        <f t="shared" si="38"/>
        <v>120760.84199999999</v>
      </c>
    </row>
    <row r="1464" spans="1:4" hidden="1" outlineLevel="1">
      <c r="A1464" s="81" t="s">
        <v>1212</v>
      </c>
      <c r="B1464" s="83">
        <v>472.82</v>
      </c>
      <c r="C1464" s="59">
        <v>293.18</v>
      </c>
      <c r="D1464" s="59">
        <f t="shared" si="38"/>
        <v>138621.3676</v>
      </c>
    </row>
    <row r="1465" spans="1:4" hidden="1" outlineLevel="1">
      <c r="A1465" s="81" t="s">
        <v>1213</v>
      </c>
      <c r="B1465" s="83">
        <v>412.48</v>
      </c>
      <c r="C1465" s="59">
        <v>293.18</v>
      </c>
      <c r="D1465" s="59">
        <f t="shared" si="38"/>
        <v>120930.8864</v>
      </c>
    </row>
    <row r="1466" spans="1:4" hidden="1" outlineLevel="1">
      <c r="A1466" s="86" t="s">
        <v>1214</v>
      </c>
      <c r="B1466" s="88">
        <v>10521.1</v>
      </c>
      <c r="C1466" s="59"/>
      <c r="D1466" s="59">
        <f t="shared" si="38"/>
        <v>0</v>
      </c>
    </row>
    <row r="1467" spans="1:4" hidden="1" outlineLevel="1">
      <c r="A1467" s="81" t="s">
        <v>1215</v>
      </c>
      <c r="B1467" s="83">
        <v>25.8</v>
      </c>
      <c r="C1467" s="59">
        <v>150.62</v>
      </c>
      <c r="D1467" s="59">
        <f t="shared" si="38"/>
        <v>3885.9960000000001</v>
      </c>
    </row>
    <row r="1468" spans="1:4" hidden="1" outlineLevel="1">
      <c r="A1468" s="81" t="s">
        <v>966</v>
      </c>
      <c r="B1468" s="83">
        <v>809.4</v>
      </c>
      <c r="C1468" s="59">
        <v>202.51</v>
      </c>
      <c r="D1468" s="59">
        <f t="shared" si="38"/>
        <v>163911.59399999998</v>
      </c>
    </row>
    <row r="1469" spans="1:4" hidden="1" outlineLevel="1">
      <c r="A1469" s="81" t="s">
        <v>1216</v>
      </c>
      <c r="B1469" s="82">
        <v>1004.2</v>
      </c>
      <c r="C1469" s="59">
        <v>234.01</v>
      </c>
      <c r="D1469" s="59">
        <f t="shared" si="38"/>
        <v>234992.842</v>
      </c>
    </row>
    <row r="1470" spans="1:4" hidden="1" outlineLevel="1">
      <c r="A1470" s="81" t="s">
        <v>1217</v>
      </c>
      <c r="B1470" s="83">
        <v>52.3</v>
      </c>
      <c r="C1470" s="59">
        <v>152.26</v>
      </c>
      <c r="D1470" s="59">
        <f t="shared" si="38"/>
        <v>7963.1979999999994</v>
      </c>
    </row>
    <row r="1471" spans="1:4" hidden="1" outlineLevel="1">
      <c r="A1471" s="81" t="s">
        <v>1218</v>
      </c>
      <c r="B1471" s="82">
        <v>1004.8</v>
      </c>
      <c r="C1471" s="59">
        <v>220.22</v>
      </c>
      <c r="D1471" s="59">
        <f t="shared" si="38"/>
        <v>221277.05599999998</v>
      </c>
    </row>
    <row r="1472" spans="1:4" hidden="1" outlineLevel="1">
      <c r="A1472" s="81" t="s">
        <v>1219</v>
      </c>
      <c r="B1472" s="83">
        <v>695.7</v>
      </c>
      <c r="C1472" s="59">
        <v>229.51</v>
      </c>
      <c r="D1472" s="59">
        <f t="shared" si="38"/>
        <v>159670.10700000002</v>
      </c>
    </row>
    <row r="1473" spans="1:4" hidden="1" outlineLevel="1">
      <c r="A1473" s="81" t="s">
        <v>1220</v>
      </c>
      <c r="B1473" s="83">
        <v>475.7</v>
      </c>
      <c r="C1473" s="59">
        <v>150.62</v>
      </c>
      <c r="D1473" s="59">
        <f t="shared" si="38"/>
        <v>71649.933999999994</v>
      </c>
    </row>
    <row r="1474" spans="1:4" hidden="1" outlineLevel="1">
      <c r="A1474" s="81" t="s">
        <v>1221</v>
      </c>
      <c r="B1474" s="83">
        <v>50.6</v>
      </c>
      <c r="C1474" s="59">
        <v>150.62</v>
      </c>
      <c r="D1474" s="59">
        <f t="shared" si="38"/>
        <v>7621.3720000000003</v>
      </c>
    </row>
    <row r="1475" spans="1:4" hidden="1" outlineLevel="1">
      <c r="A1475" s="81" t="s">
        <v>1222</v>
      </c>
      <c r="B1475" s="83">
        <v>622.5</v>
      </c>
      <c r="C1475" s="59">
        <v>226.55</v>
      </c>
      <c r="D1475" s="59">
        <f t="shared" si="38"/>
        <v>141027.375</v>
      </c>
    </row>
    <row r="1476" spans="1:4" hidden="1" outlineLevel="1">
      <c r="A1476" s="81" t="s">
        <v>1223</v>
      </c>
      <c r="B1476" s="83">
        <v>185.8</v>
      </c>
      <c r="C1476" s="59">
        <v>226.55</v>
      </c>
      <c r="D1476" s="59">
        <f t="shared" si="38"/>
        <v>42092.990000000005</v>
      </c>
    </row>
    <row r="1477" spans="1:4" hidden="1" outlineLevel="1">
      <c r="A1477" s="81" t="s">
        <v>1224</v>
      </c>
      <c r="B1477" s="83">
        <v>98.8</v>
      </c>
      <c r="C1477" s="59">
        <v>199.09</v>
      </c>
      <c r="D1477" s="59">
        <f t="shared" si="38"/>
        <v>19670.092000000001</v>
      </c>
    </row>
    <row r="1478" spans="1:4" hidden="1" outlineLevel="1">
      <c r="A1478" s="81" t="s">
        <v>1225</v>
      </c>
      <c r="B1478" s="83">
        <v>850</v>
      </c>
      <c r="C1478" s="59">
        <v>152.26</v>
      </c>
      <c r="D1478" s="59">
        <f t="shared" si="38"/>
        <v>129420.99999999999</v>
      </c>
    </row>
    <row r="1479" spans="1:4" hidden="1" outlineLevel="1">
      <c r="A1479" s="81" t="s">
        <v>1226</v>
      </c>
      <c r="B1479" s="83">
        <v>483.3</v>
      </c>
      <c r="C1479" s="59">
        <v>127.09</v>
      </c>
      <c r="D1479" s="59">
        <f t="shared" si="38"/>
        <v>61422.597000000002</v>
      </c>
    </row>
    <row r="1480" spans="1:4" hidden="1" outlineLevel="1">
      <c r="A1480" s="81" t="s">
        <v>1227</v>
      </c>
      <c r="B1480" s="83">
        <v>764.5</v>
      </c>
      <c r="C1480" s="59">
        <v>215.68</v>
      </c>
      <c r="D1480" s="59">
        <f t="shared" si="38"/>
        <v>164887.36000000002</v>
      </c>
    </row>
    <row r="1481" spans="1:4" hidden="1" outlineLevel="1">
      <c r="A1481" s="81" t="s">
        <v>1228</v>
      </c>
      <c r="B1481" s="83">
        <v>26.6</v>
      </c>
      <c r="C1481" s="59">
        <v>152.26</v>
      </c>
      <c r="D1481" s="59">
        <f t="shared" si="38"/>
        <v>4050.116</v>
      </c>
    </row>
    <row r="1482" spans="1:4" hidden="1" outlineLevel="1">
      <c r="A1482" s="81" t="s">
        <v>1229</v>
      </c>
      <c r="B1482" s="83">
        <v>673.8</v>
      </c>
      <c r="C1482" s="59">
        <v>229.51</v>
      </c>
      <c r="D1482" s="59">
        <f t="shared" si="38"/>
        <v>154643.83799999999</v>
      </c>
    </row>
    <row r="1483" spans="1:4" hidden="1" outlineLevel="1">
      <c r="A1483" s="81" t="s">
        <v>1230</v>
      </c>
      <c r="B1483" s="83">
        <v>732.5</v>
      </c>
      <c r="C1483" s="59">
        <v>215.68</v>
      </c>
      <c r="D1483" s="59">
        <f t="shared" si="38"/>
        <v>157985.60000000001</v>
      </c>
    </row>
    <row r="1484" spans="1:4" hidden="1" outlineLevel="1">
      <c r="A1484" s="81" t="s">
        <v>967</v>
      </c>
      <c r="B1484" s="83">
        <v>297.2</v>
      </c>
      <c r="C1484" s="59">
        <v>199.09</v>
      </c>
      <c r="D1484" s="59">
        <f t="shared" si="38"/>
        <v>59169.547999999995</v>
      </c>
    </row>
    <row r="1485" spans="1:4" hidden="1" outlineLevel="1">
      <c r="A1485" s="81" t="s">
        <v>1231</v>
      </c>
      <c r="B1485" s="83">
        <v>789.7</v>
      </c>
      <c r="C1485" s="59">
        <v>199.09</v>
      </c>
      <c r="D1485" s="59">
        <f t="shared" si="38"/>
        <v>157221.37300000002</v>
      </c>
    </row>
    <row r="1486" spans="1:4" hidden="1" outlineLevel="1">
      <c r="A1486" s="81" t="s">
        <v>968</v>
      </c>
      <c r="B1486" s="83">
        <v>877.9</v>
      </c>
      <c r="C1486" s="59">
        <v>199.9</v>
      </c>
      <c r="D1486" s="59">
        <f t="shared" si="38"/>
        <v>175492.21</v>
      </c>
    </row>
    <row r="1487" spans="1:4" hidden="1" outlineLevel="1">
      <c r="A1487" s="86" t="s">
        <v>1232</v>
      </c>
      <c r="B1487" s="88">
        <v>1147150</v>
      </c>
      <c r="C1487" s="59">
        <v>0.15</v>
      </c>
      <c r="D1487" s="59">
        <f t="shared" si="38"/>
        <v>172072.5</v>
      </c>
    </row>
    <row r="1488" spans="1:4" hidden="1" outlineLevel="1">
      <c r="A1488" s="86" t="s">
        <v>1234</v>
      </c>
      <c r="B1488" s="88">
        <v>14000</v>
      </c>
      <c r="C1488" s="59"/>
      <c r="D1488" s="59">
        <f t="shared" ref="D1488:D1511" si="39">B1488*C1488</f>
        <v>0</v>
      </c>
    </row>
    <row r="1489" spans="1:5" hidden="1" outlineLevel="1">
      <c r="A1489" s="81" t="s">
        <v>1235</v>
      </c>
      <c r="B1489" s="82">
        <v>14000</v>
      </c>
      <c r="C1489" s="59">
        <v>1</v>
      </c>
      <c r="D1489" s="59">
        <f t="shared" si="39"/>
        <v>14000</v>
      </c>
    </row>
    <row r="1490" spans="1:5" hidden="1" outlineLevel="1">
      <c r="A1490" s="86" t="s">
        <v>832</v>
      </c>
      <c r="B1490" s="88">
        <v>21303</v>
      </c>
      <c r="C1490" s="59"/>
      <c r="D1490" s="59">
        <f t="shared" si="39"/>
        <v>0</v>
      </c>
    </row>
    <row r="1491" spans="1:5" hidden="1" outlineLevel="1">
      <c r="A1491" s="81" t="s">
        <v>1236</v>
      </c>
      <c r="B1491" s="82">
        <v>4430</v>
      </c>
      <c r="C1491" s="59">
        <v>2</v>
      </c>
      <c r="D1491" s="59">
        <f t="shared" si="39"/>
        <v>8860</v>
      </c>
    </row>
    <row r="1492" spans="1:5" hidden="1" outlineLevel="1">
      <c r="A1492" s="81" t="s">
        <v>1237</v>
      </c>
      <c r="B1492" s="82">
        <v>6700</v>
      </c>
      <c r="C1492" s="59">
        <v>3.8</v>
      </c>
      <c r="D1492" s="59">
        <f t="shared" si="39"/>
        <v>25460</v>
      </c>
    </row>
    <row r="1493" spans="1:5" hidden="1" outlineLevel="1">
      <c r="A1493" s="81" t="s">
        <v>1238</v>
      </c>
      <c r="B1493" s="82">
        <v>2000</v>
      </c>
      <c r="C1493" s="59">
        <v>5.2</v>
      </c>
      <c r="D1493" s="59">
        <f t="shared" si="39"/>
        <v>10400</v>
      </c>
      <c r="E1493" s="42" t="s">
        <v>1327</v>
      </c>
    </row>
    <row r="1494" spans="1:5" hidden="1" outlineLevel="1">
      <c r="A1494" s="81" t="s">
        <v>1239</v>
      </c>
      <c r="B1494" s="82">
        <v>4813</v>
      </c>
      <c r="C1494" s="59">
        <v>2</v>
      </c>
      <c r="D1494" s="59">
        <f t="shared" si="39"/>
        <v>9626</v>
      </c>
    </row>
    <row r="1495" spans="1:5" hidden="1" outlineLevel="1">
      <c r="A1495" s="81" t="s">
        <v>833</v>
      </c>
      <c r="B1495" s="82">
        <v>3360</v>
      </c>
      <c r="C1495" s="59">
        <v>2.2200000000000002</v>
      </c>
      <c r="D1495" s="59">
        <f t="shared" si="39"/>
        <v>7459.2000000000007</v>
      </c>
    </row>
    <row r="1496" spans="1:5" hidden="1" outlineLevel="1">
      <c r="A1496" s="86" t="s">
        <v>206</v>
      </c>
      <c r="B1496" s="87">
        <v>248</v>
      </c>
      <c r="C1496" s="62">
        <v>575.66</v>
      </c>
      <c r="D1496" s="59">
        <f t="shared" si="39"/>
        <v>142763.68</v>
      </c>
    </row>
    <row r="1497" spans="1:5" hidden="1" outlineLevel="1">
      <c r="A1497" s="86" t="s">
        <v>1240</v>
      </c>
      <c r="B1497" s="88">
        <v>8050</v>
      </c>
      <c r="C1497" s="59">
        <v>0.6</v>
      </c>
      <c r="D1497" s="59">
        <f t="shared" si="39"/>
        <v>4830</v>
      </c>
    </row>
    <row r="1498" spans="1:5" hidden="1" outlineLevel="1">
      <c r="A1498" s="86" t="s">
        <v>860</v>
      </c>
      <c r="B1498" s="88">
        <v>41690</v>
      </c>
      <c r="C1498" s="59">
        <v>0.6</v>
      </c>
      <c r="D1498" s="59">
        <f t="shared" si="39"/>
        <v>25014</v>
      </c>
    </row>
    <row r="1499" spans="1:5" hidden="1" outlineLevel="1">
      <c r="A1499" s="86" t="s">
        <v>305</v>
      </c>
      <c r="B1499" s="88"/>
      <c r="C1499" s="59"/>
      <c r="D1499" s="59">
        <f t="shared" si="39"/>
        <v>0</v>
      </c>
    </row>
    <row r="1500" spans="1:5" hidden="1" outlineLevel="1">
      <c r="A1500" s="81"/>
      <c r="B1500" s="82">
        <v>29450</v>
      </c>
      <c r="C1500" s="59">
        <v>0.6</v>
      </c>
      <c r="D1500" s="59">
        <f t="shared" si="39"/>
        <v>17670</v>
      </c>
    </row>
    <row r="1501" spans="1:5" hidden="1" outlineLevel="1">
      <c r="A1501" s="81" t="s">
        <v>1242</v>
      </c>
      <c r="B1501" s="82">
        <v>5730</v>
      </c>
      <c r="C1501" s="59">
        <v>0.6</v>
      </c>
      <c r="D1501" s="59">
        <f t="shared" si="39"/>
        <v>3438</v>
      </c>
    </row>
    <row r="1502" spans="1:5" hidden="1" outlineLevel="1">
      <c r="A1502" s="81" t="s">
        <v>1243</v>
      </c>
      <c r="B1502" s="83">
        <v>600</v>
      </c>
      <c r="C1502" s="59">
        <v>0.6</v>
      </c>
      <c r="D1502" s="59">
        <f t="shared" si="39"/>
        <v>360</v>
      </c>
    </row>
    <row r="1503" spans="1:5" hidden="1" outlineLevel="1">
      <c r="A1503" s="81" t="s">
        <v>1244</v>
      </c>
      <c r="B1503" s="82">
        <v>3000</v>
      </c>
      <c r="C1503" s="59">
        <v>0.6</v>
      </c>
      <c r="D1503" s="59">
        <f t="shared" si="39"/>
        <v>1800</v>
      </c>
    </row>
    <row r="1504" spans="1:5" hidden="1" outlineLevel="1">
      <c r="A1504" s="81" t="s">
        <v>1245</v>
      </c>
      <c r="B1504" s="82">
        <v>3150</v>
      </c>
      <c r="C1504" s="59">
        <v>0.64</v>
      </c>
      <c r="D1504" s="59">
        <f t="shared" si="39"/>
        <v>2016</v>
      </c>
    </row>
    <row r="1505" spans="1:4" hidden="1" outlineLevel="1">
      <c r="A1505" s="81" t="s">
        <v>1246</v>
      </c>
      <c r="B1505" s="82">
        <v>7500</v>
      </c>
      <c r="C1505" s="59">
        <v>0.6</v>
      </c>
      <c r="D1505" s="59">
        <f t="shared" si="39"/>
        <v>4500</v>
      </c>
    </row>
    <row r="1506" spans="1:4" hidden="1" outlineLevel="1">
      <c r="A1506" s="81" t="s">
        <v>1247</v>
      </c>
      <c r="B1506" s="82">
        <v>5160</v>
      </c>
      <c r="C1506" s="59">
        <v>0.6</v>
      </c>
      <c r="D1506" s="59">
        <f t="shared" si="39"/>
        <v>3096</v>
      </c>
    </row>
    <row r="1507" spans="1:4" hidden="1" outlineLevel="1">
      <c r="A1507" s="81" t="s">
        <v>1248</v>
      </c>
      <c r="B1507" s="82">
        <v>3750</v>
      </c>
      <c r="C1507" s="59">
        <v>0.6</v>
      </c>
      <c r="D1507" s="59">
        <f t="shared" si="39"/>
        <v>2250</v>
      </c>
    </row>
    <row r="1508" spans="1:4" hidden="1" outlineLevel="1">
      <c r="A1508" s="81" t="s">
        <v>1249</v>
      </c>
      <c r="B1508" s="82">
        <v>1000</v>
      </c>
      <c r="C1508" s="59">
        <v>0.6</v>
      </c>
      <c r="D1508" s="59">
        <f t="shared" si="39"/>
        <v>600</v>
      </c>
    </row>
    <row r="1509" spans="1:4" hidden="1" outlineLevel="1">
      <c r="A1509" s="81" t="s">
        <v>1250</v>
      </c>
      <c r="B1509" s="82">
        <v>1550</v>
      </c>
      <c r="C1509" s="59">
        <v>0.6</v>
      </c>
      <c r="D1509" s="59">
        <f t="shared" si="39"/>
        <v>930</v>
      </c>
    </row>
    <row r="1510" spans="1:4" hidden="1" outlineLevel="1">
      <c r="A1510" s="81" t="s">
        <v>1251</v>
      </c>
      <c r="B1510" s="82">
        <v>3000</v>
      </c>
      <c r="C1510" s="59">
        <v>0.6</v>
      </c>
      <c r="D1510" s="59">
        <f t="shared" si="39"/>
        <v>1800</v>
      </c>
    </row>
    <row r="1511" spans="1:4" hidden="1" outlineLevel="1">
      <c r="A1511" s="81" t="s">
        <v>1252</v>
      </c>
      <c r="B1511" s="82">
        <v>5800</v>
      </c>
      <c r="C1511" s="59">
        <v>0.6</v>
      </c>
      <c r="D1511" s="59">
        <f t="shared" si="39"/>
        <v>3480</v>
      </c>
    </row>
    <row r="1512" spans="1:4" hidden="1" outlineLevel="1">
      <c r="A1512" s="81" t="s">
        <v>1253</v>
      </c>
      <c r="B1512" s="82">
        <v>10038</v>
      </c>
      <c r="C1512" s="59">
        <v>0.6</v>
      </c>
      <c r="D1512" s="59">
        <f t="shared" ref="D1512:D1571" si="40">B1512*C1512</f>
        <v>6022.8</v>
      </c>
    </row>
    <row r="1513" spans="1:4" hidden="1" outlineLevel="1">
      <c r="A1513" s="81" t="s">
        <v>1254</v>
      </c>
      <c r="B1513" s="82">
        <v>1150</v>
      </c>
      <c r="C1513" s="59">
        <v>0.6</v>
      </c>
      <c r="D1513" s="59">
        <f t="shared" si="40"/>
        <v>690</v>
      </c>
    </row>
    <row r="1514" spans="1:4" hidden="1" outlineLevel="1">
      <c r="A1514" s="81" t="s">
        <v>1255</v>
      </c>
      <c r="B1514" s="82">
        <v>2320</v>
      </c>
      <c r="C1514" s="59">
        <v>0.64</v>
      </c>
      <c r="D1514" s="59">
        <f t="shared" si="40"/>
        <v>1484.8</v>
      </c>
    </row>
    <row r="1515" spans="1:4" hidden="1" outlineLevel="1">
      <c r="A1515" s="81" t="s">
        <v>1256</v>
      </c>
      <c r="B1515" s="82">
        <v>1050</v>
      </c>
      <c r="C1515" s="59">
        <v>0.6</v>
      </c>
      <c r="D1515" s="59">
        <f t="shared" si="40"/>
        <v>630</v>
      </c>
    </row>
    <row r="1516" spans="1:4" hidden="1" outlineLevel="1">
      <c r="A1516" s="81" t="s">
        <v>1257</v>
      </c>
      <c r="B1516" s="82">
        <v>10950</v>
      </c>
      <c r="C1516" s="59">
        <v>0.6</v>
      </c>
      <c r="D1516" s="59">
        <f t="shared" si="40"/>
        <v>6570</v>
      </c>
    </row>
    <row r="1517" spans="1:4" hidden="1" outlineLevel="1">
      <c r="A1517" s="81" t="s">
        <v>1258</v>
      </c>
      <c r="B1517" s="82">
        <v>9380</v>
      </c>
      <c r="C1517" s="59">
        <v>0.6</v>
      </c>
      <c r="D1517" s="59">
        <f t="shared" si="40"/>
        <v>5628</v>
      </c>
    </row>
    <row r="1518" spans="1:4" hidden="1" outlineLevel="1">
      <c r="A1518" s="81" t="s">
        <v>1259</v>
      </c>
      <c r="B1518" s="82">
        <v>2900</v>
      </c>
      <c r="C1518" s="59">
        <v>0.6</v>
      </c>
      <c r="D1518" s="59">
        <f t="shared" si="40"/>
        <v>1740</v>
      </c>
    </row>
    <row r="1519" spans="1:4" hidden="1" outlineLevel="1">
      <c r="A1519" s="81" t="s">
        <v>1260</v>
      </c>
      <c r="B1519" s="83">
        <v>300</v>
      </c>
      <c r="C1519" s="59">
        <v>0.6</v>
      </c>
      <c r="D1519" s="59">
        <f t="shared" si="40"/>
        <v>180</v>
      </c>
    </row>
    <row r="1520" spans="1:4" hidden="1" outlineLevel="1">
      <c r="A1520" s="81" t="s">
        <v>1261</v>
      </c>
      <c r="B1520" s="82">
        <v>5400</v>
      </c>
      <c r="C1520" s="59">
        <v>0.6</v>
      </c>
      <c r="D1520" s="59">
        <f t="shared" si="40"/>
        <v>3240</v>
      </c>
    </row>
    <row r="1521" spans="1:4" hidden="1" outlineLevel="1">
      <c r="A1521" s="81" t="s">
        <v>1262</v>
      </c>
      <c r="B1521" s="82">
        <v>2400</v>
      </c>
      <c r="C1521" s="59">
        <v>0.6</v>
      </c>
      <c r="D1521" s="59">
        <f t="shared" si="40"/>
        <v>1440</v>
      </c>
    </row>
    <row r="1522" spans="1:4" hidden="1" outlineLevel="1">
      <c r="A1522" s="81" t="s">
        <v>1263</v>
      </c>
      <c r="B1522" s="82">
        <v>5300</v>
      </c>
      <c r="C1522" s="59">
        <v>0.6</v>
      </c>
      <c r="D1522" s="59">
        <f t="shared" si="40"/>
        <v>3180</v>
      </c>
    </row>
    <row r="1523" spans="1:4" hidden="1" outlineLevel="1">
      <c r="A1523" s="81" t="s">
        <v>1264</v>
      </c>
      <c r="B1523" s="83">
        <v>150</v>
      </c>
      <c r="C1523" s="59">
        <v>0.6</v>
      </c>
      <c r="D1523" s="59">
        <f t="shared" si="40"/>
        <v>90</v>
      </c>
    </row>
    <row r="1524" spans="1:4" hidden="1" outlineLevel="1">
      <c r="A1524" s="81" t="s">
        <v>1265</v>
      </c>
      <c r="B1524" s="82">
        <v>3355</v>
      </c>
      <c r="C1524" s="59">
        <v>0.64</v>
      </c>
      <c r="D1524" s="59">
        <f t="shared" si="40"/>
        <v>2147.1999999999998</v>
      </c>
    </row>
    <row r="1525" spans="1:4" hidden="1" outlineLevel="1">
      <c r="A1525" s="81" t="s">
        <v>1266</v>
      </c>
      <c r="B1525" s="82">
        <v>1600</v>
      </c>
      <c r="C1525" s="59">
        <v>0.6</v>
      </c>
      <c r="D1525" s="59">
        <f t="shared" si="40"/>
        <v>960</v>
      </c>
    </row>
    <row r="1526" spans="1:4" hidden="1" outlineLevel="1">
      <c r="A1526" s="81" t="s">
        <v>1267</v>
      </c>
      <c r="B1526" s="82">
        <v>5100</v>
      </c>
      <c r="C1526" s="59">
        <v>0.6</v>
      </c>
      <c r="D1526" s="59">
        <f t="shared" si="40"/>
        <v>3060</v>
      </c>
    </row>
    <row r="1527" spans="1:4" hidden="1" outlineLevel="1">
      <c r="A1527" s="81" t="s">
        <v>1268</v>
      </c>
      <c r="B1527" s="82">
        <v>3100</v>
      </c>
      <c r="C1527" s="59">
        <v>0.54</v>
      </c>
      <c r="D1527" s="59">
        <f t="shared" si="40"/>
        <v>1674</v>
      </c>
    </row>
    <row r="1528" spans="1:4" hidden="1" outlineLevel="1">
      <c r="A1528" s="81" t="s">
        <v>1269</v>
      </c>
      <c r="B1528" s="83">
        <v>300</v>
      </c>
      <c r="C1528" s="59">
        <v>0.6</v>
      </c>
      <c r="D1528" s="59">
        <f t="shared" si="40"/>
        <v>180</v>
      </c>
    </row>
    <row r="1529" spans="1:4" hidden="1" outlineLevel="1">
      <c r="A1529" s="81" t="s">
        <v>768</v>
      </c>
      <c r="B1529" s="82">
        <v>7100</v>
      </c>
      <c r="C1529" s="59">
        <v>0.6</v>
      </c>
      <c r="D1529" s="59">
        <f t="shared" si="40"/>
        <v>4260</v>
      </c>
    </row>
    <row r="1530" spans="1:4" hidden="1" outlineLevel="1">
      <c r="A1530" s="81" t="s">
        <v>1270</v>
      </c>
      <c r="B1530" s="82">
        <v>2050</v>
      </c>
      <c r="C1530" s="59">
        <v>0.6</v>
      </c>
      <c r="D1530" s="59">
        <f t="shared" si="40"/>
        <v>1230</v>
      </c>
    </row>
    <row r="1531" spans="1:4" hidden="1" outlineLevel="1">
      <c r="A1531" s="81" t="s">
        <v>769</v>
      </c>
      <c r="B1531" s="82">
        <v>18811</v>
      </c>
      <c r="C1531" s="59">
        <v>0.6</v>
      </c>
      <c r="D1531" s="59">
        <f t="shared" si="40"/>
        <v>11286.6</v>
      </c>
    </row>
    <row r="1532" spans="1:4" hidden="1" outlineLevel="1">
      <c r="A1532" s="81" t="s">
        <v>1271</v>
      </c>
      <c r="B1532" s="82">
        <v>1950</v>
      </c>
      <c r="C1532" s="59">
        <v>0.6</v>
      </c>
      <c r="D1532" s="59">
        <f t="shared" si="40"/>
        <v>1170</v>
      </c>
    </row>
    <row r="1533" spans="1:4" hidden="1" outlineLevel="1">
      <c r="A1533" s="81" t="s">
        <v>1272</v>
      </c>
      <c r="B1533" s="82">
        <v>1050</v>
      </c>
      <c r="C1533" s="59">
        <v>0.6</v>
      </c>
      <c r="D1533" s="59">
        <f t="shared" si="40"/>
        <v>630</v>
      </c>
    </row>
    <row r="1534" spans="1:4" hidden="1" outlineLevel="1">
      <c r="A1534" s="81" t="s">
        <v>1273</v>
      </c>
      <c r="B1534" s="82">
        <v>6860</v>
      </c>
      <c r="C1534" s="59">
        <v>0.6</v>
      </c>
      <c r="D1534" s="59">
        <f t="shared" si="40"/>
        <v>4116</v>
      </c>
    </row>
    <row r="1535" spans="1:4" hidden="1" outlineLevel="1">
      <c r="A1535" s="86" t="s">
        <v>306</v>
      </c>
      <c r="B1535" s="88">
        <v>678211</v>
      </c>
      <c r="C1535" s="59"/>
      <c r="D1535" s="59">
        <f t="shared" si="40"/>
        <v>0</v>
      </c>
    </row>
    <row r="1536" spans="1:4" hidden="1" outlineLevel="1">
      <c r="A1536" s="81" t="s">
        <v>770</v>
      </c>
      <c r="B1536" s="82">
        <v>128950</v>
      </c>
      <c r="C1536" s="59">
        <v>0.7</v>
      </c>
      <c r="D1536" s="59">
        <f t="shared" si="40"/>
        <v>90265</v>
      </c>
    </row>
    <row r="1537" spans="1:4" hidden="1" outlineLevel="1">
      <c r="A1537" s="81" t="s">
        <v>1274</v>
      </c>
      <c r="B1537" s="82">
        <v>26100</v>
      </c>
      <c r="C1537" s="59">
        <v>0.6</v>
      </c>
      <c r="D1537" s="59">
        <f t="shared" si="40"/>
        <v>15660</v>
      </c>
    </row>
    <row r="1538" spans="1:4" hidden="1" outlineLevel="1">
      <c r="A1538" s="81" t="s">
        <v>1275</v>
      </c>
      <c r="B1538" s="82">
        <v>24884</v>
      </c>
      <c r="C1538" s="59">
        <v>0.6</v>
      </c>
      <c r="D1538" s="59">
        <f t="shared" si="40"/>
        <v>14930.4</v>
      </c>
    </row>
    <row r="1539" spans="1:4" hidden="1" outlineLevel="1">
      <c r="A1539" s="81" t="s">
        <v>1276</v>
      </c>
      <c r="B1539" s="82">
        <v>10120</v>
      </c>
      <c r="C1539" s="59">
        <v>0.64</v>
      </c>
      <c r="D1539" s="59">
        <f t="shared" si="40"/>
        <v>6476.8</v>
      </c>
    </row>
    <row r="1540" spans="1:4" hidden="1" outlineLevel="1">
      <c r="A1540" s="81" t="s">
        <v>1277</v>
      </c>
      <c r="B1540" s="82">
        <v>10800</v>
      </c>
      <c r="C1540" s="59">
        <v>0.6</v>
      </c>
      <c r="D1540" s="59">
        <f t="shared" si="40"/>
        <v>6480</v>
      </c>
    </row>
    <row r="1541" spans="1:4" hidden="1" outlineLevel="1">
      <c r="A1541" s="81" t="s">
        <v>1278</v>
      </c>
      <c r="B1541" s="82">
        <v>1620</v>
      </c>
      <c r="C1541" s="59">
        <v>0.64</v>
      </c>
      <c r="D1541" s="59">
        <f t="shared" si="40"/>
        <v>1036.8</v>
      </c>
    </row>
    <row r="1542" spans="1:4" hidden="1" outlineLevel="1">
      <c r="A1542" s="81" t="s">
        <v>1279</v>
      </c>
      <c r="B1542" s="82">
        <v>5250</v>
      </c>
      <c r="C1542" s="59">
        <v>0.6</v>
      </c>
      <c r="D1542" s="59">
        <f t="shared" si="40"/>
        <v>3150</v>
      </c>
    </row>
    <row r="1543" spans="1:4" hidden="1" outlineLevel="1">
      <c r="A1543" s="81" t="s">
        <v>1280</v>
      </c>
      <c r="B1543" s="82">
        <v>8340</v>
      </c>
      <c r="C1543" s="59">
        <v>0.6</v>
      </c>
      <c r="D1543" s="59">
        <f t="shared" si="40"/>
        <v>5004</v>
      </c>
    </row>
    <row r="1544" spans="1:4" hidden="1" outlineLevel="1">
      <c r="A1544" s="81" t="s">
        <v>1281</v>
      </c>
      <c r="B1544" s="82">
        <v>14100</v>
      </c>
      <c r="C1544" s="59">
        <v>0.6</v>
      </c>
      <c r="D1544" s="59">
        <f t="shared" si="40"/>
        <v>8460</v>
      </c>
    </row>
    <row r="1545" spans="1:4" hidden="1" outlineLevel="1">
      <c r="A1545" s="81" t="s">
        <v>1241</v>
      </c>
      <c r="B1545" s="82">
        <v>16450</v>
      </c>
      <c r="C1545" s="59">
        <v>0.54</v>
      </c>
      <c r="D1545" s="59">
        <f t="shared" si="40"/>
        <v>8883</v>
      </c>
    </row>
    <row r="1546" spans="1:4" hidden="1" outlineLevel="1">
      <c r="A1546" s="81" t="s">
        <v>1282</v>
      </c>
      <c r="B1546" s="82">
        <v>3570</v>
      </c>
      <c r="C1546" s="59">
        <v>0.64</v>
      </c>
      <c r="D1546" s="59">
        <f t="shared" si="40"/>
        <v>2284.8000000000002</v>
      </c>
    </row>
    <row r="1547" spans="1:4" hidden="1" outlineLevel="1">
      <c r="A1547" s="81" t="s">
        <v>1283</v>
      </c>
      <c r="B1547" s="82">
        <v>9800</v>
      </c>
      <c r="C1547" s="59">
        <v>0.6</v>
      </c>
      <c r="D1547" s="59">
        <f t="shared" si="40"/>
        <v>5880</v>
      </c>
    </row>
    <row r="1548" spans="1:4" hidden="1" outlineLevel="1">
      <c r="A1548" s="81" t="s">
        <v>1284</v>
      </c>
      <c r="B1548" s="82">
        <v>2250</v>
      </c>
      <c r="C1548" s="59">
        <v>0.54</v>
      </c>
      <c r="D1548" s="59">
        <f t="shared" si="40"/>
        <v>1215</v>
      </c>
    </row>
    <row r="1549" spans="1:4" hidden="1" outlineLevel="1">
      <c r="A1549" s="81" t="s">
        <v>1285</v>
      </c>
      <c r="B1549" s="82">
        <v>15000</v>
      </c>
      <c r="C1549" s="59">
        <v>0.6</v>
      </c>
      <c r="D1549" s="59">
        <f t="shared" si="40"/>
        <v>9000</v>
      </c>
    </row>
    <row r="1550" spans="1:4" hidden="1" outlineLevel="1">
      <c r="A1550" s="81" t="s">
        <v>1286</v>
      </c>
      <c r="B1550" s="82">
        <v>3370</v>
      </c>
      <c r="C1550" s="59">
        <v>0.64</v>
      </c>
      <c r="D1550" s="59">
        <f t="shared" si="40"/>
        <v>2156.8000000000002</v>
      </c>
    </row>
    <row r="1551" spans="1:4" hidden="1" outlineLevel="1">
      <c r="A1551" s="81" t="s">
        <v>1287</v>
      </c>
      <c r="B1551" s="82">
        <v>3420</v>
      </c>
      <c r="C1551" s="59">
        <v>0.64</v>
      </c>
      <c r="D1551" s="59">
        <f t="shared" si="40"/>
        <v>2188.8000000000002</v>
      </c>
    </row>
    <row r="1552" spans="1:4" hidden="1" outlineLevel="1">
      <c r="A1552" s="81" t="s">
        <v>1288</v>
      </c>
      <c r="B1552" s="82">
        <v>23574</v>
      </c>
      <c r="C1552" s="59">
        <v>0.6</v>
      </c>
      <c r="D1552" s="59">
        <f t="shared" si="40"/>
        <v>14144.4</v>
      </c>
    </row>
    <row r="1553" spans="1:4" hidden="1" outlineLevel="1">
      <c r="A1553" s="81" t="s">
        <v>1289</v>
      </c>
      <c r="B1553" s="82">
        <v>5250</v>
      </c>
      <c r="C1553" s="59">
        <v>0.6</v>
      </c>
      <c r="D1553" s="59">
        <f t="shared" si="40"/>
        <v>3150</v>
      </c>
    </row>
    <row r="1554" spans="1:4" hidden="1" outlineLevel="1">
      <c r="A1554" s="81" t="s">
        <v>1290</v>
      </c>
      <c r="B1554" s="82">
        <v>19450</v>
      </c>
      <c r="C1554" s="59">
        <v>0.6</v>
      </c>
      <c r="D1554" s="59">
        <f t="shared" si="40"/>
        <v>11670</v>
      </c>
    </row>
    <row r="1555" spans="1:4" hidden="1" outlineLevel="1">
      <c r="A1555" s="81" t="s">
        <v>1291</v>
      </c>
      <c r="B1555" s="82">
        <v>31250</v>
      </c>
      <c r="C1555" s="59">
        <v>0.6</v>
      </c>
      <c r="D1555" s="59">
        <f t="shared" si="40"/>
        <v>18750</v>
      </c>
    </row>
    <row r="1556" spans="1:4" hidden="1" outlineLevel="1">
      <c r="A1556" s="81" t="s">
        <v>1292</v>
      </c>
      <c r="B1556" s="82">
        <v>22600</v>
      </c>
      <c r="C1556" s="59">
        <v>0.6</v>
      </c>
      <c r="D1556" s="59">
        <f t="shared" si="40"/>
        <v>13560</v>
      </c>
    </row>
    <row r="1557" spans="1:4" hidden="1" outlineLevel="1">
      <c r="A1557" s="81" t="s">
        <v>1293</v>
      </c>
      <c r="B1557" s="82">
        <v>10700</v>
      </c>
      <c r="C1557" s="59">
        <v>0.54</v>
      </c>
      <c r="D1557" s="59">
        <f t="shared" si="40"/>
        <v>5778</v>
      </c>
    </row>
    <row r="1558" spans="1:4" hidden="1" outlineLevel="1">
      <c r="A1558" s="81" t="s">
        <v>1294</v>
      </c>
      <c r="B1558" s="82">
        <v>4950</v>
      </c>
      <c r="C1558" s="59">
        <v>0.6</v>
      </c>
      <c r="D1558" s="59">
        <f t="shared" si="40"/>
        <v>2970</v>
      </c>
    </row>
    <row r="1559" spans="1:4" hidden="1" outlineLevel="1">
      <c r="A1559" s="81" t="s">
        <v>1295</v>
      </c>
      <c r="B1559" s="83">
        <v>450</v>
      </c>
      <c r="C1559" s="59">
        <v>0.54</v>
      </c>
      <c r="D1559" s="59">
        <f t="shared" si="40"/>
        <v>243.00000000000003</v>
      </c>
    </row>
    <row r="1560" spans="1:4" hidden="1" outlineLevel="1">
      <c r="A1560" s="81" t="s">
        <v>1296</v>
      </c>
      <c r="B1560" s="82">
        <v>14700</v>
      </c>
      <c r="C1560" s="59">
        <v>0.6</v>
      </c>
      <c r="D1560" s="59">
        <f t="shared" si="40"/>
        <v>8820</v>
      </c>
    </row>
    <row r="1561" spans="1:4" hidden="1" outlineLevel="1">
      <c r="A1561" s="81" t="s">
        <v>865</v>
      </c>
      <c r="B1561" s="82">
        <v>64240</v>
      </c>
      <c r="C1561" s="59">
        <v>0.6</v>
      </c>
      <c r="D1561" s="59">
        <f t="shared" si="40"/>
        <v>38544</v>
      </c>
    </row>
    <row r="1562" spans="1:4" hidden="1" outlineLevel="1">
      <c r="A1562" s="81" t="s">
        <v>1297</v>
      </c>
      <c r="B1562" s="82">
        <v>17200</v>
      </c>
      <c r="C1562" s="59">
        <v>0.6</v>
      </c>
      <c r="D1562" s="59">
        <f t="shared" si="40"/>
        <v>10320</v>
      </c>
    </row>
    <row r="1563" spans="1:4" hidden="1" outlineLevel="1">
      <c r="A1563" s="81" t="s">
        <v>1298</v>
      </c>
      <c r="B1563" s="82">
        <v>14700</v>
      </c>
      <c r="C1563" s="59">
        <v>0.6</v>
      </c>
      <c r="D1563" s="59">
        <f t="shared" si="40"/>
        <v>8820</v>
      </c>
    </row>
    <row r="1564" spans="1:4" hidden="1" outlineLevel="1">
      <c r="A1564" s="81" t="s">
        <v>1299</v>
      </c>
      <c r="B1564" s="82">
        <v>13500</v>
      </c>
      <c r="C1564" s="59">
        <v>0.6</v>
      </c>
      <c r="D1564" s="59">
        <f t="shared" si="40"/>
        <v>8100</v>
      </c>
    </row>
    <row r="1565" spans="1:4" hidden="1" outlineLevel="1">
      <c r="A1565" s="81" t="s">
        <v>866</v>
      </c>
      <c r="B1565" s="82">
        <v>5650</v>
      </c>
      <c r="C1565" s="59">
        <v>0.6</v>
      </c>
      <c r="D1565" s="59">
        <f t="shared" si="40"/>
        <v>3390</v>
      </c>
    </row>
    <row r="1566" spans="1:4" hidden="1" outlineLevel="1">
      <c r="A1566" s="81" t="s">
        <v>867</v>
      </c>
      <c r="B1566" s="82">
        <v>11870</v>
      </c>
      <c r="C1566" s="59">
        <v>0.6</v>
      </c>
      <c r="D1566" s="59">
        <f t="shared" si="40"/>
        <v>7122</v>
      </c>
    </row>
    <row r="1567" spans="1:4" hidden="1" outlineLevel="1">
      <c r="A1567" s="81" t="s">
        <v>1300</v>
      </c>
      <c r="B1567" s="82">
        <v>10200</v>
      </c>
      <c r="C1567" s="59">
        <v>0.6</v>
      </c>
      <c r="D1567" s="59">
        <f t="shared" si="40"/>
        <v>6120</v>
      </c>
    </row>
    <row r="1568" spans="1:4" hidden="1" outlineLevel="1">
      <c r="A1568" s="81" t="s">
        <v>868</v>
      </c>
      <c r="B1568" s="82">
        <v>3990</v>
      </c>
      <c r="C1568" s="59">
        <v>0.6</v>
      </c>
      <c r="D1568" s="59">
        <f t="shared" si="40"/>
        <v>2394</v>
      </c>
    </row>
    <row r="1569" spans="1:4" hidden="1" outlineLevel="1">
      <c r="A1569" s="81" t="s">
        <v>869</v>
      </c>
      <c r="B1569" s="82">
        <v>30350</v>
      </c>
      <c r="C1569" s="59">
        <v>0.6</v>
      </c>
      <c r="D1569" s="59">
        <f t="shared" si="40"/>
        <v>18210</v>
      </c>
    </row>
    <row r="1570" spans="1:4" hidden="1" outlineLevel="1">
      <c r="A1570" s="81" t="s">
        <v>861</v>
      </c>
      <c r="B1570" s="82">
        <v>3150</v>
      </c>
      <c r="C1570" s="59">
        <v>0.6</v>
      </c>
      <c r="D1570" s="59">
        <f t="shared" si="40"/>
        <v>1890</v>
      </c>
    </row>
    <row r="1571" spans="1:4" hidden="1" outlineLevel="1">
      <c r="A1571" s="81" t="s">
        <v>862</v>
      </c>
      <c r="B1571" s="82">
        <v>10700</v>
      </c>
      <c r="C1571" s="59">
        <v>0.6</v>
      </c>
      <c r="D1571" s="59">
        <f t="shared" si="40"/>
        <v>6420</v>
      </c>
    </row>
    <row r="1572" spans="1:4" hidden="1" outlineLevel="1">
      <c r="A1572" s="81" t="s">
        <v>870</v>
      </c>
      <c r="B1572" s="82">
        <v>8073</v>
      </c>
      <c r="C1572" s="59">
        <v>0.6</v>
      </c>
      <c r="D1572" s="59">
        <f t="shared" ref="D1572:D1606" si="41">B1572*C1572</f>
        <v>4843.8</v>
      </c>
    </row>
    <row r="1573" spans="1:4" hidden="1" outlineLevel="1">
      <c r="A1573" s="81" t="s">
        <v>1301</v>
      </c>
      <c r="B1573" s="82">
        <v>5800</v>
      </c>
      <c r="C1573" s="59">
        <v>0.54</v>
      </c>
      <c r="D1573" s="59">
        <f t="shared" si="41"/>
        <v>3132</v>
      </c>
    </row>
    <row r="1574" spans="1:4" hidden="1" outlineLevel="1">
      <c r="A1574" s="81" t="s">
        <v>859</v>
      </c>
      <c r="B1574" s="82">
        <v>33540</v>
      </c>
      <c r="C1574" s="59">
        <v>0.6</v>
      </c>
      <c r="D1574" s="59">
        <f t="shared" si="41"/>
        <v>20124</v>
      </c>
    </row>
    <row r="1575" spans="1:4" hidden="1" outlineLevel="1">
      <c r="A1575" s="81" t="s">
        <v>771</v>
      </c>
      <c r="B1575" s="82">
        <v>26500</v>
      </c>
      <c r="C1575" s="59">
        <v>0.54</v>
      </c>
      <c r="D1575" s="59">
        <f t="shared" si="41"/>
        <v>14310.000000000002</v>
      </c>
    </row>
    <row r="1576" spans="1:4" hidden="1" outlineLevel="1">
      <c r="A1576" s="81" t="s">
        <v>1302</v>
      </c>
      <c r="B1576" s="83">
        <v>900</v>
      </c>
      <c r="C1576" s="59">
        <v>0.6</v>
      </c>
      <c r="D1576" s="59">
        <f t="shared" si="41"/>
        <v>540</v>
      </c>
    </row>
    <row r="1577" spans="1:4" hidden="1" outlineLevel="1">
      <c r="A1577" s="81" t="s">
        <v>781</v>
      </c>
      <c r="B1577" s="83">
        <v>900</v>
      </c>
      <c r="C1577" s="59">
        <v>0.6</v>
      </c>
      <c r="D1577" s="59">
        <f t="shared" si="41"/>
        <v>540</v>
      </c>
    </row>
    <row r="1578" spans="1:4" hidden="1" outlineLevel="1">
      <c r="A1578" s="86" t="s">
        <v>307</v>
      </c>
      <c r="B1578" s="88">
        <v>25567</v>
      </c>
      <c r="C1578" s="59">
        <v>0.79</v>
      </c>
      <c r="D1578" s="59">
        <f t="shared" si="41"/>
        <v>20197.93</v>
      </c>
    </row>
    <row r="1579" spans="1:4" hidden="1" outlineLevel="1">
      <c r="A1579" s="86" t="s">
        <v>308</v>
      </c>
      <c r="B1579" s="88">
        <v>49100</v>
      </c>
      <c r="C1579" s="59"/>
      <c r="D1579" s="59">
        <f t="shared" si="41"/>
        <v>0</v>
      </c>
    </row>
    <row r="1580" spans="1:4" hidden="1" outlineLevel="1">
      <c r="A1580" s="81" t="s">
        <v>785</v>
      </c>
      <c r="B1580" s="82">
        <v>37300</v>
      </c>
      <c r="C1580" s="59">
        <v>2.2200000000000002</v>
      </c>
      <c r="D1580" s="59">
        <f t="shared" si="41"/>
        <v>82806.000000000015</v>
      </c>
    </row>
    <row r="1581" spans="1:4" hidden="1" outlineLevel="1">
      <c r="A1581" s="81" t="s">
        <v>309</v>
      </c>
      <c r="B1581" s="82">
        <v>11800</v>
      </c>
      <c r="C1581" s="59">
        <v>5.43</v>
      </c>
      <c r="D1581" s="59">
        <f t="shared" si="41"/>
        <v>64074</v>
      </c>
    </row>
    <row r="1582" spans="1:4" hidden="1" outlineLevel="1">
      <c r="A1582" s="86" t="s">
        <v>310</v>
      </c>
      <c r="B1582" s="88">
        <v>220100</v>
      </c>
      <c r="C1582" s="59"/>
      <c r="D1582" s="59">
        <f t="shared" si="41"/>
        <v>0</v>
      </c>
    </row>
    <row r="1583" spans="1:4" hidden="1" outlineLevel="1">
      <c r="A1583" s="81" t="s">
        <v>1303</v>
      </c>
      <c r="B1583" s="82">
        <v>95300</v>
      </c>
      <c r="C1583" s="59">
        <v>0.44</v>
      </c>
      <c r="D1583" s="59">
        <f t="shared" si="41"/>
        <v>41932</v>
      </c>
    </row>
    <row r="1584" spans="1:4" hidden="1" outlineLevel="1">
      <c r="A1584" s="81" t="s">
        <v>1304</v>
      </c>
      <c r="B1584" s="82">
        <v>1000</v>
      </c>
      <c r="C1584" s="59">
        <v>0.44</v>
      </c>
      <c r="D1584" s="59">
        <f t="shared" si="41"/>
        <v>440</v>
      </c>
    </row>
    <row r="1585" spans="1:4" hidden="1" outlineLevel="1">
      <c r="A1585" s="81" t="s">
        <v>1305</v>
      </c>
      <c r="B1585" s="82">
        <v>15000</v>
      </c>
      <c r="C1585" s="59">
        <v>0.44</v>
      </c>
      <c r="D1585" s="59">
        <f t="shared" si="41"/>
        <v>6600</v>
      </c>
    </row>
    <row r="1586" spans="1:4" hidden="1" outlineLevel="1">
      <c r="A1586" s="81" t="s">
        <v>872</v>
      </c>
      <c r="B1586" s="82">
        <v>20800</v>
      </c>
      <c r="C1586" s="59">
        <v>0.39</v>
      </c>
      <c r="D1586" s="59">
        <f t="shared" si="41"/>
        <v>8112</v>
      </c>
    </row>
    <row r="1587" spans="1:4" hidden="1" outlineLevel="1">
      <c r="A1587" s="81" t="s">
        <v>873</v>
      </c>
      <c r="B1587" s="82">
        <v>22000</v>
      </c>
      <c r="C1587" s="59">
        <v>0.39</v>
      </c>
      <c r="D1587" s="59">
        <f t="shared" si="41"/>
        <v>8580</v>
      </c>
    </row>
    <row r="1588" spans="1:4" hidden="1" outlineLevel="1">
      <c r="A1588" s="81" t="s">
        <v>874</v>
      </c>
      <c r="B1588" s="82">
        <v>11000</v>
      </c>
      <c r="C1588" s="59">
        <v>0.39</v>
      </c>
      <c r="D1588" s="59">
        <f t="shared" si="41"/>
        <v>4290</v>
      </c>
    </row>
    <row r="1589" spans="1:4" hidden="1" outlineLevel="1">
      <c r="A1589" s="81" t="s">
        <v>875</v>
      </c>
      <c r="B1589" s="82">
        <v>25150</v>
      </c>
      <c r="C1589" s="60">
        <f>(20950*0.44+11200*0.39)/32150</f>
        <v>0.42258164852255053</v>
      </c>
      <c r="D1589" s="59">
        <f t="shared" si="41"/>
        <v>10627.928460342146</v>
      </c>
    </row>
    <row r="1590" spans="1:4" hidden="1" outlineLevel="1">
      <c r="A1590" s="81" t="s">
        <v>876</v>
      </c>
      <c r="B1590" s="82">
        <v>20800</v>
      </c>
      <c r="C1590" s="59">
        <v>0.39</v>
      </c>
      <c r="D1590" s="59">
        <f t="shared" si="41"/>
        <v>8112</v>
      </c>
    </row>
    <row r="1591" spans="1:4" hidden="1" outlineLevel="1">
      <c r="A1591" s="81" t="s">
        <v>878</v>
      </c>
      <c r="B1591" s="82">
        <v>9050</v>
      </c>
      <c r="C1591" s="59">
        <v>0.39</v>
      </c>
      <c r="D1591" s="59">
        <f t="shared" si="41"/>
        <v>3529.5</v>
      </c>
    </row>
    <row r="1592" spans="1:4" hidden="1" outlineLevel="1">
      <c r="A1592" s="86" t="s">
        <v>786</v>
      </c>
      <c r="B1592" s="87">
        <v>700</v>
      </c>
      <c r="C1592"/>
      <c r="D1592" s="59">
        <f t="shared" si="41"/>
        <v>0</v>
      </c>
    </row>
    <row r="1593" spans="1:4" hidden="1" outlineLevel="1">
      <c r="A1593" s="81" t="s">
        <v>787</v>
      </c>
      <c r="B1593" s="83">
        <v>700</v>
      </c>
      <c r="C1593" s="59">
        <v>55.17</v>
      </c>
      <c r="D1593" s="59">
        <f t="shared" si="41"/>
        <v>38619</v>
      </c>
    </row>
    <row r="1594" spans="1:4" hidden="1" outlineLevel="1">
      <c r="A1594" s="86" t="s">
        <v>207</v>
      </c>
      <c r="B1594" s="88">
        <v>51462</v>
      </c>
      <c r="C1594" s="59"/>
      <c r="D1594" s="59">
        <f t="shared" si="41"/>
        <v>0</v>
      </c>
    </row>
    <row r="1595" spans="1:4" hidden="1" outlineLevel="1">
      <c r="A1595" s="81" t="s">
        <v>1306</v>
      </c>
      <c r="B1595" s="82">
        <v>12071</v>
      </c>
      <c r="C1595" s="59">
        <v>31.91</v>
      </c>
      <c r="D1595" s="59">
        <f t="shared" si="41"/>
        <v>385185.61</v>
      </c>
    </row>
    <row r="1596" spans="1:4" hidden="1" outlineLevel="1">
      <c r="A1596" s="81" t="s">
        <v>879</v>
      </c>
      <c r="B1596" s="82">
        <v>3151</v>
      </c>
      <c r="C1596" s="59">
        <v>16.21</v>
      </c>
      <c r="D1596" s="59">
        <f t="shared" si="41"/>
        <v>51077.71</v>
      </c>
    </row>
    <row r="1597" spans="1:4" hidden="1" outlineLevel="1">
      <c r="A1597" s="81" t="s">
        <v>311</v>
      </c>
      <c r="B1597" s="83">
        <v>939</v>
      </c>
      <c r="C1597" s="59">
        <v>46.28</v>
      </c>
      <c r="D1597" s="59">
        <f t="shared" si="41"/>
        <v>43456.92</v>
      </c>
    </row>
    <row r="1598" spans="1:4" hidden="1" outlineLevel="1">
      <c r="A1598" s="81" t="s">
        <v>880</v>
      </c>
      <c r="B1598" s="83">
        <v>533</v>
      </c>
      <c r="C1598" s="59">
        <v>23.4</v>
      </c>
      <c r="D1598" s="59">
        <f t="shared" si="41"/>
        <v>12472.199999999999</v>
      </c>
    </row>
    <row r="1599" spans="1:4" hidden="1" outlineLevel="1">
      <c r="A1599" s="81" t="s">
        <v>208</v>
      </c>
      <c r="B1599" s="83">
        <v>6090</v>
      </c>
      <c r="C1599" s="60">
        <v>31.61</v>
      </c>
      <c r="D1599" s="59">
        <f t="shared" si="41"/>
        <v>192504.9</v>
      </c>
    </row>
    <row r="1600" spans="1:4" hidden="1" outlineLevel="1">
      <c r="A1600" s="81" t="s">
        <v>1307</v>
      </c>
      <c r="B1600" s="82">
        <v>5150</v>
      </c>
      <c r="C1600" s="59">
        <v>35.22</v>
      </c>
      <c r="D1600" s="59">
        <f t="shared" si="41"/>
        <v>181383</v>
      </c>
    </row>
    <row r="1601" spans="1:4" hidden="1" outlineLevel="1">
      <c r="A1601" s="81" t="s">
        <v>312</v>
      </c>
      <c r="B1601" s="83">
        <v>349</v>
      </c>
      <c r="C1601" s="59">
        <v>34.729999999999997</v>
      </c>
      <c r="D1601" s="59">
        <f t="shared" si="41"/>
        <v>12120.769999999999</v>
      </c>
    </row>
    <row r="1602" spans="1:4" hidden="1" outlineLevel="1">
      <c r="A1602" s="81" t="s">
        <v>881</v>
      </c>
      <c r="B1602" s="82">
        <v>2745</v>
      </c>
      <c r="C1602" s="59">
        <v>49.47</v>
      </c>
      <c r="D1602" s="59">
        <f t="shared" si="41"/>
        <v>135795.15</v>
      </c>
    </row>
    <row r="1603" spans="1:4" hidden="1" outlineLevel="1">
      <c r="A1603" s="81" t="s">
        <v>313</v>
      </c>
      <c r="B1603" s="82">
        <v>3583</v>
      </c>
      <c r="C1603" s="60">
        <f>(929*36.07+5374*35.71)/6303</f>
        <v>35.763060447405998</v>
      </c>
      <c r="D1603" s="59">
        <f t="shared" si="41"/>
        <v>128139.04558305569</v>
      </c>
    </row>
    <row r="1604" spans="1:4" hidden="1" outlineLevel="1">
      <c r="A1604" s="81" t="s">
        <v>209</v>
      </c>
      <c r="B1604" s="82">
        <v>5507</v>
      </c>
      <c r="C1604" s="59">
        <v>40.770000000000003</v>
      </c>
      <c r="D1604" s="59">
        <f t="shared" si="41"/>
        <v>224520.39</v>
      </c>
    </row>
    <row r="1605" spans="1:4" hidden="1" outlineLevel="1">
      <c r="A1605" s="81" t="s">
        <v>315</v>
      </c>
      <c r="B1605" s="82">
        <v>4226</v>
      </c>
      <c r="C1605" s="60">
        <v>61.5</v>
      </c>
      <c r="D1605" s="59">
        <f t="shared" si="41"/>
        <v>259899</v>
      </c>
    </row>
    <row r="1606" spans="1:4" hidden="1" outlineLevel="1">
      <c r="A1606" s="81" t="s">
        <v>210</v>
      </c>
      <c r="B1606" s="82">
        <v>7118</v>
      </c>
      <c r="C1606" s="60">
        <v>69.12</v>
      </c>
      <c r="D1606" s="59">
        <f t="shared" si="41"/>
        <v>491996.16000000003</v>
      </c>
    </row>
    <row r="1607" spans="1:4" collapsed="1">
      <c r="A1607" s="10" t="s">
        <v>763</v>
      </c>
      <c r="B1607" s="23"/>
      <c r="C1607" s="64"/>
      <c r="D1607" s="98">
        <f>SUM(D1041:D1606)</f>
        <v>39225588.966343403</v>
      </c>
    </row>
    <row r="1609" spans="1:4">
      <c r="A1609" s="20" t="s">
        <v>1308</v>
      </c>
      <c r="B1609" s="45"/>
    </row>
    <row r="1610" spans="1:4" hidden="1" outlineLevel="1">
      <c r="A1610" s="108" t="s">
        <v>895</v>
      </c>
      <c r="B1610" s="109">
        <v>701.1</v>
      </c>
    </row>
    <row r="1611" spans="1:4" hidden="1" outlineLevel="1">
      <c r="A1611" s="108" t="s">
        <v>896</v>
      </c>
      <c r="B1611" s="109">
        <v>7590</v>
      </c>
    </row>
    <row r="1612" spans="1:4" hidden="1" outlineLevel="1">
      <c r="A1612" s="86" t="s">
        <v>905</v>
      </c>
      <c r="B1612" s="123">
        <v>1624.9</v>
      </c>
    </row>
    <row r="1613" spans="1:4" hidden="1" outlineLevel="1">
      <c r="A1613" s="108" t="s">
        <v>912</v>
      </c>
      <c r="B1613" s="109">
        <v>36.6</v>
      </c>
    </row>
    <row r="1614" spans="1:4" hidden="1" outlineLevel="1">
      <c r="A1614" s="108" t="s">
        <v>913</v>
      </c>
      <c r="B1614" s="109">
        <v>255.3</v>
      </c>
    </row>
    <row r="1615" spans="1:4" hidden="1" outlineLevel="1">
      <c r="A1615" s="108" t="s">
        <v>1309</v>
      </c>
      <c r="B1615" s="109">
        <v>182.1</v>
      </c>
    </row>
    <row r="1616" spans="1:4" hidden="1" outlineLevel="1">
      <c r="A1616" s="108" t="s">
        <v>918</v>
      </c>
      <c r="B1616" s="109">
        <v>46.2</v>
      </c>
    </row>
    <row r="1617" spans="1:3" hidden="1" outlineLevel="1">
      <c r="A1617" s="108" t="s">
        <v>1310</v>
      </c>
      <c r="B1617" s="110"/>
    </row>
    <row r="1618" spans="1:3" hidden="1" outlineLevel="1">
      <c r="A1618" s="111" t="s">
        <v>193</v>
      </c>
      <c r="B1618" s="109">
        <v>29</v>
      </c>
    </row>
    <row r="1619" spans="1:3" hidden="1" outlineLevel="1">
      <c r="A1619" s="111" t="s">
        <v>921</v>
      </c>
      <c r="B1619" s="109">
        <v>478.7</v>
      </c>
    </row>
    <row r="1620" spans="1:3" hidden="1" outlineLevel="1">
      <c r="A1620" s="112" t="s">
        <v>960</v>
      </c>
      <c r="B1620" s="109">
        <v>132000</v>
      </c>
    </row>
    <row r="1621" spans="1:3" hidden="1" outlineLevel="1">
      <c r="A1621" s="108" t="s">
        <v>969</v>
      </c>
      <c r="B1621" s="109">
        <v>197.85</v>
      </c>
    </row>
    <row r="1622" spans="1:3" hidden="1" outlineLevel="1">
      <c r="A1622" s="108" t="s">
        <v>1311</v>
      </c>
      <c r="B1622" s="109">
        <v>929.4</v>
      </c>
    </row>
    <row r="1623" spans="1:3" hidden="1" outlineLevel="1">
      <c r="A1623" s="25" t="s">
        <v>806</v>
      </c>
      <c r="B1623" s="110"/>
    </row>
    <row r="1624" spans="1:3" hidden="1" outlineLevel="1">
      <c r="A1624" s="113" t="s">
        <v>980</v>
      </c>
      <c r="B1624" s="109">
        <v>87</v>
      </c>
    </row>
    <row r="1625" spans="1:3" hidden="1" outlineLevel="1">
      <c r="A1625" s="113" t="s">
        <v>981</v>
      </c>
      <c r="B1625" s="109">
        <v>740</v>
      </c>
    </row>
    <row r="1626" spans="1:3" hidden="1" outlineLevel="1">
      <c r="A1626" s="113" t="s">
        <v>990</v>
      </c>
      <c r="B1626" s="109">
        <v>2000</v>
      </c>
    </row>
    <row r="1627" spans="1:3" hidden="1" outlineLevel="1">
      <c r="A1627" s="116" t="s">
        <v>997</v>
      </c>
      <c r="B1627" s="124">
        <v>41</v>
      </c>
      <c r="C1627" s="83"/>
    </row>
    <row r="1628" spans="1:3" hidden="1" outlineLevel="1">
      <c r="A1628" s="116" t="s">
        <v>998</v>
      </c>
      <c r="B1628" s="124">
        <v>346</v>
      </c>
      <c r="C1628" s="83"/>
    </row>
    <row r="1629" spans="1:3" hidden="1" outlineLevel="1">
      <c r="A1629" s="116" t="s">
        <v>999</v>
      </c>
      <c r="B1629" s="124">
        <v>234</v>
      </c>
      <c r="C1629" s="83"/>
    </row>
    <row r="1630" spans="1:3" hidden="1" outlineLevel="1">
      <c r="A1630" s="116" t="s">
        <v>1000</v>
      </c>
      <c r="B1630" s="124">
        <v>344</v>
      </c>
      <c r="C1630" s="83"/>
    </row>
    <row r="1631" spans="1:3" hidden="1" outlineLevel="1">
      <c r="A1631" s="116" t="s">
        <v>1001</v>
      </c>
      <c r="B1631" s="124">
        <v>24</v>
      </c>
      <c r="C1631" s="83"/>
    </row>
    <row r="1632" spans="1:3" hidden="1" outlineLevel="1">
      <c r="A1632" s="116" t="s">
        <v>1002</v>
      </c>
      <c r="B1632" s="124">
        <v>436</v>
      </c>
      <c r="C1632" s="83"/>
    </row>
    <row r="1633" spans="1:3" hidden="1" outlineLevel="1">
      <c r="A1633" s="116" t="s">
        <v>1003</v>
      </c>
      <c r="B1633" s="124">
        <v>90</v>
      </c>
      <c r="C1633" s="83"/>
    </row>
    <row r="1634" spans="1:3" hidden="1" outlineLevel="1">
      <c r="A1634" s="116" t="s">
        <v>1004</v>
      </c>
      <c r="B1634" s="124">
        <v>37</v>
      </c>
      <c r="C1634" s="83"/>
    </row>
    <row r="1635" spans="1:3" hidden="1" outlineLevel="1">
      <c r="A1635" s="116" t="s">
        <v>1005</v>
      </c>
      <c r="B1635" s="124">
        <v>80</v>
      </c>
      <c r="C1635" s="83"/>
    </row>
    <row r="1636" spans="1:3" hidden="1" outlineLevel="1">
      <c r="A1636" s="116" t="s">
        <v>1006</v>
      </c>
      <c r="B1636" s="124">
        <v>14</v>
      </c>
      <c r="C1636" s="83"/>
    </row>
    <row r="1637" spans="1:3" hidden="1" outlineLevel="1">
      <c r="A1637" s="116" t="s">
        <v>1007</v>
      </c>
      <c r="B1637" s="124">
        <v>127</v>
      </c>
      <c r="C1637" s="83"/>
    </row>
    <row r="1638" spans="1:3" hidden="1" outlineLevel="1">
      <c r="A1638" s="116" t="s">
        <v>1008</v>
      </c>
      <c r="B1638" s="124">
        <v>89</v>
      </c>
      <c r="C1638" s="83"/>
    </row>
    <row r="1639" spans="1:3" hidden="1" outlineLevel="1">
      <c r="A1639" s="116" t="s">
        <v>1009</v>
      </c>
      <c r="B1639" s="124">
        <v>49</v>
      </c>
      <c r="C1639" s="83"/>
    </row>
    <row r="1640" spans="1:3" hidden="1" outlineLevel="1">
      <c r="A1640" s="116" t="s">
        <v>1010</v>
      </c>
      <c r="B1640" s="124">
        <v>106</v>
      </c>
      <c r="C1640" s="83"/>
    </row>
    <row r="1641" spans="1:3" hidden="1" outlineLevel="1">
      <c r="A1641" s="116" t="s">
        <v>1011</v>
      </c>
      <c r="B1641" s="124">
        <v>50</v>
      </c>
      <c r="C1641" s="83"/>
    </row>
    <row r="1642" spans="1:3" hidden="1" outlineLevel="1">
      <c r="A1642" s="116" t="s">
        <v>1012</v>
      </c>
      <c r="B1642" s="124">
        <v>71</v>
      </c>
      <c r="C1642" s="83"/>
    </row>
    <row r="1643" spans="1:3" hidden="1" outlineLevel="1">
      <c r="A1643" s="116" t="s">
        <v>1013</v>
      </c>
      <c r="B1643" s="124">
        <v>270</v>
      </c>
      <c r="C1643" s="83"/>
    </row>
    <row r="1644" spans="1:3" hidden="1" outlineLevel="1">
      <c r="A1644" s="116" t="s">
        <v>1014</v>
      </c>
      <c r="B1644" s="124">
        <v>39</v>
      </c>
      <c r="C1644" s="83"/>
    </row>
    <row r="1645" spans="1:3" hidden="1" outlineLevel="1">
      <c r="A1645" s="116" t="s">
        <v>1015</v>
      </c>
      <c r="B1645" s="124">
        <v>180</v>
      </c>
      <c r="C1645" s="83"/>
    </row>
    <row r="1646" spans="1:3" hidden="1" outlineLevel="1">
      <c r="A1646" s="116" t="s">
        <v>1016</v>
      </c>
      <c r="B1646" s="124">
        <v>60</v>
      </c>
      <c r="C1646" s="83"/>
    </row>
    <row r="1647" spans="1:3" hidden="1" outlineLevel="1">
      <c r="A1647" s="116" t="s">
        <v>1017</v>
      </c>
      <c r="B1647" s="124">
        <v>200</v>
      </c>
      <c r="C1647" s="83"/>
    </row>
    <row r="1648" spans="1:3" hidden="1" outlineLevel="1">
      <c r="A1648" s="116" t="s">
        <v>1018</v>
      </c>
      <c r="B1648" s="124">
        <v>122</v>
      </c>
      <c r="C1648" s="83"/>
    </row>
    <row r="1649" spans="1:3" hidden="1" outlineLevel="1">
      <c r="A1649" s="116" t="s">
        <v>1019</v>
      </c>
      <c r="B1649" s="124">
        <v>140</v>
      </c>
      <c r="C1649" s="83"/>
    </row>
    <row r="1650" spans="1:3" hidden="1" outlineLevel="1">
      <c r="A1650" s="116" t="s">
        <v>1020</v>
      </c>
      <c r="B1650" s="124">
        <v>10</v>
      </c>
      <c r="C1650" s="83"/>
    </row>
    <row r="1651" spans="1:3" hidden="1" outlineLevel="1">
      <c r="A1651" s="112" t="s">
        <v>1312</v>
      </c>
      <c r="B1651" s="125">
        <v>240</v>
      </c>
    </row>
    <row r="1652" spans="1:3" hidden="1" outlineLevel="1">
      <c r="A1652" s="108" t="s">
        <v>1058</v>
      </c>
      <c r="B1652" s="109">
        <v>35.9</v>
      </c>
    </row>
    <row r="1653" spans="1:3" hidden="1" outlineLevel="1">
      <c r="A1653" s="108" t="s">
        <v>1313</v>
      </c>
      <c r="B1653" s="109">
        <v>77.400000000000006</v>
      </c>
    </row>
    <row r="1654" spans="1:3" hidden="1" outlineLevel="1">
      <c r="A1654" s="117" t="s">
        <v>498</v>
      </c>
      <c r="B1654" s="118"/>
    </row>
    <row r="1655" spans="1:3" hidden="1" outlineLevel="1">
      <c r="A1655" s="119" t="s">
        <v>1055</v>
      </c>
      <c r="B1655" s="126">
        <v>1</v>
      </c>
    </row>
    <row r="1656" spans="1:3" hidden="1" outlineLevel="1">
      <c r="A1656" s="119" t="s">
        <v>1056</v>
      </c>
      <c r="B1656" s="126">
        <v>9</v>
      </c>
    </row>
    <row r="1657" spans="1:3" hidden="1" outlineLevel="1">
      <c r="A1657" s="108" t="s">
        <v>1314</v>
      </c>
      <c r="B1657" s="109">
        <v>554</v>
      </c>
    </row>
    <row r="1658" spans="1:3" hidden="1" outlineLevel="1">
      <c r="A1658" s="120" t="s">
        <v>819</v>
      </c>
      <c r="B1658" s="118"/>
    </row>
    <row r="1659" spans="1:3" hidden="1" outlineLevel="1">
      <c r="A1659" s="121" t="s">
        <v>1077</v>
      </c>
      <c r="B1659" s="127">
        <v>300</v>
      </c>
    </row>
    <row r="1660" spans="1:3" hidden="1" outlineLevel="1">
      <c r="A1660" s="121" t="s">
        <v>1078</v>
      </c>
      <c r="B1660" s="127">
        <v>450</v>
      </c>
    </row>
    <row r="1661" spans="1:3" hidden="1" outlineLevel="1">
      <c r="A1661" s="108" t="s">
        <v>1315</v>
      </c>
      <c r="B1661" s="109">
        <v>1029.1500000000001</v>
      </c>
    </row>
    <row r="1662" spans="1:3" hidden="1" outlineLevel="1">
      <c r="A1662" s="108" t="s">
        <v>1316</v>
      </c>
      <c r="B1662" s="109">
        <v>816.35</v>
      </c>
    </row>
    <row r="1663" spans="1:3" hidden="1" outlineLevel="1">
      <c r="A1663" s="108" t="s">
        <v>1317</v>
      </c>
      <c r="B1663" s="109">
        <v>2814.3</v>
      </c>
    </row>
    <row r="1664" spans="1:3" hidden="1" outlineLevel="1">
      <c r="A1664" s="108" t="s">
        <v>1086</v>
      </c>
      <c r="B1664" s="109">
        <v>814.5</v>
      </c>
    </row>
    <row r="1665" spans="1:2" hidden="1" outlineLevel="1">
      <c r="A1665" s="108" t="s">
        <v>1318</v>
      </c>
      <c r="B1665" s="109">
        <v>305</v>
      </c>
    </row>
    <row r="1666" spans="1:2" hidden="1" outlineLevel="1">
      <c r="A1666" s="108" t="s">
        <v>1329</v>
      </c>
      <c r="B1666" s="109">
        <v>1</v>
      </c>
    </row>
    <row r="1667" spans="1:2" hidden="1" outlineLevel="1">
      <c r="A1667" s="108" t="s">
        <v>1188</v>
      </c>
      <c r="B1667" s="109">
        <v>48.5</v>
      </c>
    </row>
    <row r="1668" spans="1:2" hidden="1" outlineLevel="1">
      <c r="A1668" s="108" t="s">
        <v>1189</v>
      </c>
      <c r="B1668" s="109">
        <v>16.55</v>
      </c>
    </row>
    <row r="1669" spans="1:2" hidden="1" outlineLevel="1">
      <c r="A1669" s="108" t="s">
        <v>1319</v>
      </c>
      <c r="B1669" s="109">
        <v>36.700000000000003</v>
      </c>
    </row>
    <row r="1670" spans="1:2" hidden="1" outlineLevel="1">
      <c r="A1670" s="25" t="s">
        <v>212</v>
      </c>
      <c r="B1670" s="110"/>
    </row>
    <row r="1671" spans="1:2" hidden="1" outlineLevel="1">
      <c r="A1671" s="111" t="s">
        <v>1137</v>
      </c>
      <c r="B1671" s="109">
        <v>303.89999999999998</v>
      </c>
    </row>
    <row r="1672" spans="1:2" hidden="1" outlineLevel="1">
      <c r="A1672" s="111" t="s">
        <v>1138</v>
      </c>
      <c r="B1672" s="109">
        <v>42</v>
      </c>
    </row>
    <row r="1673" spans="1:2" hidden="1" outlineLevel="1">
      <c r="A1673" s="111" t="s">
        <v>261</v>
      </c>
      <c r="B1673" s="109">
        <v>1357.5</v>
      </c>
    </row>
    <row r="1674" spans="1:2" hidden="1" outlineLevel="1">
      <c r="A1674" s="108" t="s">
        <v>1330</v>
      </c>
      <c r="B1674" s="110"/>
    </row>
    <row r="1675" spans="1:2" hidden="1" outlineLevel="1">
      <c r="A1675" s="81" t="s">
        <v>1129</v>
      </c>
      <c r="B1675" s="131">
        <v>189</v>
      </c>
    </row>
    <row r="1676" spans="1:2" hidden="1" outlineLevel="1">
      <c r="A1676" s="108" t="s">
        <v>1320</v>
      </c>
      <c r="B1676" s="109">
        <v>12.3</v>
      </c>
    </row>
    <row r="1677" spans="1:2" hidden="1" outlineLevel="1">
      <c r="A1677" s="108" t="s">
        <v>1321</v>
      </c>
      <c r="B1677" s="109">
        <v>152.44999999999999</v>
      </c>
    </row>
    <row r="1678" spans="1:2" hidden="1" outlineLevel="1">
      <c r="A1678" s="108" t="s">
        <v>1322</v>
      </c>
      <c r="B1678" s="109">
        <v>99.58</v>
      </c>
    </row>
    <row r="1679" spans="1:2" hidden="1" outlineLevel="1">
      <c r="A1679" s="108" t="s">
        <v>1323</v>
      </c>
      <c r="B1679" s="109">
        <v>88.3</v>
      </c>
    </row>
    <row r="1680" spans="1:2" hidden="1" outlineLevel="1">
      <c r="A1680" s="108" t="s">
        <v>1324</v>
      </c>
      <c r="B1680" s="109">
        <v>1310.6500000000001</v>
      </c>
    </row>
    <row r="1681" spans="1:4" hidden="1" outlineLevel="1">
      <c r="A1681" s="122" t="s">
        <v>1195</v>
      </c>
      <c r="B1681" s="132">
        <v>110</v>
      </c>
    </row>
    <row r="1682" spans="1:4" hidden="1" outlineLevel="1">
      <c r="A1682" s="122" t="s">
        <v>1233</v>
      </c>
      <c r="B1682" s="132">
        <v>29</v>
      </c>
    </row>
    <row r="1683" spans="1:4" hidden="1" outlineLevel="1">
      <c r="A1683" s="108" t="s">
        <v>1325</v>
      </c>
      <c r="B1683" s="109">
        <v>110</v>
      </c>
    </row>
    <row r="1684" spans="1:4" hidden="1" outlineLevel="1">
      <c r="A1684" s="108" t="s">
        <v>1326</v>
      </c>
      <c r="B1684" s="109">
        <v>50</v>
      </c>
    </row>
    <row r="1685" spans="1:4" collapsed="1">
      <c r="A1685" s="114"/>
      <c r="B1685" s="115">
        <f>SUM(B1610:B1684)</f>
        <v>161461.17999999993</v>
      </c>
    </row>
    <row r="1687" spans="1:4">
      <c r="A1687" s="20" t="s">
        <v>125</v>
      </c>
      <c r="B1687" s="45"/>
      <c r="C1687" s="46"/>
      <c r="D1687" s="46"/>
    </row>
    <row r="1688" spans="1:4" hidden="1" outlineLevel="1">
      <c r="A1688" s="86" t="s">
        <v>1331</v>
      </c>
      <c r="B1688" s="87">
        <v>10.91</v>
      </c>
      <c r="C1688" s="59"/>
      <c r="D1688" s="59"/>
    </row>
    <row r="1689" spans="1:4" hidden="1" outlineLevel="1">
      <c r="A1689" s="81" t="s">
        <v>1332</v>
      </c>
      <c r="B1689" s="83">
        <v>10.91</v>
      </c>
      <c r="C1689" s="59">
        <v>305.69</v>
      </c>
      <c r="D1689" s="59">
        <f>B1689*C1689</f>
        <v>3335.0779000000002</v>
      </c>
    </row>
    <row r="1690" spans="1:4" hidden="1" outlineLevel="1">
      <c r="A1690" s="86" t="s">
        <v>198</v>
      </c>
      <c r="B1690" s="87">
        <v>3</v>
      </c>
      <c r="C1690" s="59"/>
      <c r="D1690" s="59">
        <f t="shared" ref="D1690:D1695" si="42">B1690*C1690</f>
        <v>0</v>
      </c>
    </row>
    <row r="1691" spans="1:4" hidden="1" outlineLevel="1">
      <c r="A1691" s="81" t="s">
        <v>1333</v>
      </c>
      <c r="B1691" s="83">
        <v>2</v>
      </c>
      <c r="C1691" s="59">
        <v>35000</v>
      </c>
      <c r="D1691" s="59">
        <f t="shared" si="42"/>
        <v>70000</v>
      </c>
    </row>
    <row r="1692" spans="1:4" hidden="1" outlineLevel="1">
      <c r="A1692" s="81" t="s">
        <v>1334</v>
      </c>
      <c r="B1692" s="83">
        <v>1</v>
      </c>
      <c r="C1692" s="59">
        <v>31000</v>
      </c>
      <c r="D1692" s="59">
        <f t="shared" si="42"/>
        <v>31000</v>
      </c>
    </row>
    <row r="1693" spans="1:4" hidden="1" outlineLevel="1">
      <c r="A1693" s="86" t="s">
        <v>182</v>
      </c>
      <c r="B1693" s="87">
        <v>150</v>
      </c>
      <c r="C1693" s="59"/>
      <c r="D1693" s="59">
        <f t="shared" si="42"/>
        <v>0</v>
      </c>
    </row>
    <row r="1694" spans="1:4" hidden="1" outlineLevel="1">
      <c r="A1694" s="81" t="s">
        <v>795</v>
      </c>
      <c r="B1694" s="83">
        <v>150</v>
      </c>
      <c r="C1694" s="60">
        <v>213.28</v>
      </c>
      <c r="D1694" s="59">
        <f t="shared" si="42"/>
        <v>31992</v>
      </c>
    </row>
    <row r="1695" spans="1:4" hidden="1" outlineLevel="1">
      <c r="A1695" s="86" t="s">
        <v>947</v>
      </c>
      <c r="B1695" s="87">
        <v>6</v>
      </c>
      <c r="C1695" s="60">
        <v>153</v>
      </c>
      <c r="D1695" s="59">
        <f t="shared" si="42"/>
        <v>918</v>
      </c>
    </row>
    <row r="1696" spans="1:4" hidden="1" outlineLevel="1">
      <c r="A1696" s="86" t="s">
        <v>1335</v>
      </c>
      <c r="B1696" s="88">
        <v>1250</v>
      </c>
      <c r="C1696" s="59"/>
      <c r="D1696" s="59">
        <f t="shared" ref="D1696:D1700" si="43">B1696*C1696</f>
        <v>0</v>
      </c>
    </row>
    <row r="1697" spans="1:5" hidden="1" outlineLevel="1">
      <c r="A1697" s="81" t="s">
        <v>1336</v>
      </c>
      <c r="B1697" s="82">
        <v>1250</v>
      </c>
      <c r="C1697" s="59">
        <v>1.72</v>
      </c>
      <c r="D1697" s="59">
        <f t="shared" si="43"/>
        <v>2150</v>
      </c>
    </row>
    <row r="1698" spans="1:5" hidden="1" outlineLevel="1">
      <c r="A1698" s="86" t="s">
        <v>161</v>
      </c>
      <c r="B1698" s="87">
        <v>339</v>
      </c>
      <c r="C1698" s="59"/>
      <c r="D1698" s="59">
        <f t="shared" si="43"/>
        <v>0</v>
      </c>
    </row>
    <row r="1699" spans="1:5" hidden="1" outlineLevel="1">
      <c r="A1699" s="81" t="s">
        <v>1337</v>
      </c>
      <c r="B1699" s="83">
        <v>139</v>
      </c>
      <c r="C1699" s="59">
        <v>23.1</v>
      </c>
      <c r="D1699" s="59">
        <f t="shared" si="43"/>
        <v>3210.9</v>
      </c>
      <c r="E1699" s="42" t="s">
        <v>1405</v>
      </c>
    </row>
    <row r="1700" spans="1:5" hidden="1" outlineLevel="1">
      <c r="A1700" s="81" t="s">
        <v>162</v>
      </c>
      <c r="B1700" s="83">
        <v>200</v>
      </c>
      <c r="C1700" s="59">
        <v>16.5</v>
      </c>
      <c r="D1700" s="59">
        <f t="shared" si="43"/>
        <v>3300</v>
      </c>
    </row>
    <row r="1701" spans="1:5" hidden="1" outlineLevel="1">
      <c r="A1701" s="86" t="s">
        <v>1338</v>
      </c>
      <c r="B1701" s="87">
        <v>17</v>
      </c>
      <c r="C1701" s="59"/>
      <c r="D1701" s="59">
        <f t="shared" ref="D1701:D1704" si="44">B1701*C1701</f>
        <v>0</v>
      </c>
    </row>
    <row r="1702" spans="1:5" hidden="1" outlineLevel="1">
      <c r="A1702" s="81" t="s">
        <v>1339</v>
      </c>
      <c r="B1702" s="83">
        <v>6</v>
      </c>
      <c r="C1702" s="59">
        <v>2680</v>
      </c>
      <c r="D1702" s="59">
        <f t="shared" si="44"/>
        <v>16080</v>
      </c>
    </row>
    <row r="1703" spans="1:5" hidden="1" outlineLevel="1">
      <c r="A1703" s="81" t="s">
        <v>1340</v>
      </c>
      <c r="B1703" s="83">
        <v>3</v>
      </c>
      <c r="C1703" s="62">
        <v>1875</v>
      </c>
      <c r="D1703" s="59">
        <f t="shared" si="44"/>
        <v>5625</v>
      </c>
    </row>
    <row r="1704" spans="1:5" hidden="1" outlineLevel="1">
      <c r="A1704" s="81" t="s">
        <v>1341</v>
      </c>
      <c r="B1704" s="83">
        <v>8</v>
      </c>
      <c r="C1704" s="60">
        <f>(5*2250+3*1975)/8</f>
        <v>2146.875</v>
      </c>
      <c r="D1704" s="59">
        <f t="shared" si="44"/>
        <v>17175</v>
      </c>
    </row>
    <row r="1705" spans="1:5" ht="22.5" hidden="1" outlineLevel="1">
      <c r="A1705" s="86" t="s">
        <v>1342</v>
      </c>
      <c r="B1705" s="88">
        <v>5200</v>
      </c>
      <c r="C1705" s="59">
        <v>58.31</v>
      </c>
      <c r="D1705" s="59">
        <f t="shared" ref="D1705:D1712" si="45">B1705*C1705</f>
        <v>303212</v>
      </c>
    </row>
    <row r="1706" spans="1:5" ht="22.5" hidden="1" outlineLevel="1">
      <c r="A1706" s="86" t="s">
        <v>1343</v>
      </c>
      <c r="B1706" s="88">
        <v>4500</v>
      </c>
      <c r="C1706" s="59">
        <v>43.97</v>
      </c>
      <c r="D1706" s="59">
        <f t="shared" si="45"/>
        <v>197865</v>
      </c>
    </row>
    <row r="1707" spans="1:5" hidden="1" outlineLevel="1">
      <c r="A1707" s="86" t="s">
        <v>1344</v>
      </c>
      <c r="B1707" s="87">
        <v>3</v>
      </c>
      <c r="C1707" s="59"/>
      <c r="D1707" s="59">
        <f t="shared" si="45"/>
        <v>0</v>
      </c>
    </row>
    <row r="1708" spans="1:5" hidden="1" outlineLevel="1">
      <c r="A1708" s="81" t="s">
        <v>1345</v>
      </c>
      <c r="B1708" s="83">
        <v>3</v>
      </c>
      <c r="C1708" s="59">
        <v>6100</v>
      </c>
      <c r="D1708" s="59">
        <f t="shared" si="45"/>
        <v>18300</v>
      </c>
    </row>
    <row r="1709" spans="1:5" hidden="1" outlineLevel="1">
      <c r="A1709" s="86" t="s">
        <v>203</v>
      </c>
      <c r="B1709" s="87">
        <v>15</v>
      </c>
      <c r="C1709" s="59"/>
      <c r="D1709" s="59">
        <f t="shared" si="45"/>
        <v>0</v>
      </c>
    </row>
    <row r="1710" spans="1:5" hidden="1" outlineLevel="1">
      <c r="A1710" s="81" t="s">
        <v>1346</v>
      </c>
      <c r="B1710" s="83">
        <v>15</v>
      </c>
      <c r="C1710" s="59">
        <v>392.2</v>
      </c>
      <c r="D1710" s="59">
        <f t="shared" si="45"/>
        <v>5883</v>
      </c>
    </row>
    <row r="1711" spans="1:5" hidden="1" outlineLevel="1">
      <c r="A1711" s="86" t="s">
        <v>83</v>
      </c>
      <c r="B1711" s="87">
        <v>13</v>
      </c>
      <c r="C1711" s="59"/>
      <c r="D1711" s="59">
        <f t="shared" si="45"/>
        <v>0</v>
      </c>
    </row>
    <row r="1712" spans="1:5" hidden="1" outlineLevel="1">
      <c r="A1712" s="81" t="s">
        <v>1347</v>
      </c>
      <c r="B1712" s="83">
        <v>13</v>
      </c>
      <c r="C1712" s="59">
        <v>32.450000000000003</v>
      </c>
      <c r="D1712" s="59">
        <f t="shared" si="45"/>
        <v>421.85</v>
      </c>
    </row>
    <row r="1713" spans="1:5" hidden="1" outlineLevel="1">
      <c r="A1713" s="86" t="s">
        <v>168</v>
      </c>
      <c r="B1713" s="87">
        <v>103</v>
      </c>
      <c r="C1713" s="59">
        <v>24.12</v>
      </c>
      <c r="D1713" s="59">
        <f t="shared" ref="D1713:D1720" si="46">B1713*C1713</f>
        <v>2484.36</v>
      </c>
    </row>
    <row r="1714" spans="1:5" hidden="1" outlineLevel="1">
      <c r="A1714" s="86" t="s">
        <v>1348</v>
      </c>
      <c r="B1714" s="88">
        <v>2000</v>
      </c>
      <c r="C1714" s="59"/>
      <c r="D1714" s="59">
        <f t="shared" si="46"/>
        <v>0</v>
      </c>
    </row>
    <row r="1715" spans="1:5" hidden="1" outlineLevel="1">
      <c r="A1715" s="81" t="s">
        <v>1349</v>
      </c>
      <c r="B1715" s="82">
        <v>2000</v>
      </c>
      <c r="C1715" s="59">
        <v>1.35</v>
      </c>
      <c r="D1715" s="59">
        <f t="shared" si="46"/>
        <v>2700</v>
      </c>
    </row>
    <row r="1716" spans="1:5" hidden="1" outlineLevel="1">
      <c r="A1716" s="86" t="s">
        <v>98</v>
      </c>
      <c r="B1716" s="87">
        <v>30</v>
      </c>
      <c r="C1716" s="59">
        <v>233.09</v>
      </c>
      <c r="D1716" s="59">
        <f t="shared" si="46"/>
        <v>6992.7</v>
      </c>
      <c r="E1716" s="42" t="s">
        <v>1405</v>
      </c>
    </row>
    <row r="1717" spans="1:5" hidden="1" outlineLevel="1">
      <c r="A1717" s="86" t="s">
        <v>1350</v>
      </c>
      <c r="B1717" s="88">
        <v>4207</v>
      </c>
      <c r="C1717" s="59"/>
      <c r="D1717" s="59">
        <f t="shared" si="46"/>
        <v>0</v>
      </c>
    </row>
    <row r="1718" spans="1:5" hidden="1" outlineLevel="1">
      <c r="A1718" s="81" t="s">
        <v>1351</v>
      </c>
      <c r="B1718" s="83">
        <v>733</v>
      </c>
      <c r="C1718" s="59">
        <v>45.8</v>
      </c>
      <c r="D1718" s="59">
        <f t="shared" si="46"/>
        <v>33571.4</v>
      </c>
    </row>
    <row r="1719" spans="1:5" hidden="1" outlineLevel="1">
      <c r="A1719" s="81" t="s">
        <v>1352</v>
      </c>
      <c r="B1719" s="82">
        <v>3383</v>
      </c>
      <c r="C1719" s="59">
        <v>47.5</v>
      </c>
      <c r="D1719" s="59">
        <f t="shared" si="46"/>
        <v>160692.5</v>
      </c>
    </row>
    <row r="1720" spans="1:5" hidden="1" outlineLevel="1">
      <c r="A1720" s="81" t="s">
        <v>1353</v>
      </c>
      <c r="B1720" s="83">
        <v>91</v>
      </c>
      <c r="C1720" s="59">
        <v>62.5</v>
      </c>
      <c r="D1720" s="59">
        <f t="shared" si="46"/>
        <v>5687.5</v>
      </c>
    </row>
    <row r="1721" spans="1:5" hidden="1" outlineLevel="1">
      <c r="A1721" s="86" t="s">
        <v>177</v>
      </c>
      <c r="B1721" s="87">
        <v>62</v>
      </c>
      <c r="C1721" s="59"/>
      <c r="D1721" s="59">
        <f t="shared" ref="D1721:D1773" si="47">B1721*C1721</f>
        <v>0</v>
      </c>
    </row>
    <row r="1722" spans="1:5" hidden="1" outlineLevel="1">
      <c r="A1722" s="81" t="s">
        <v>1354</v>
      </c>
      <c r="B1722" s="83">
        <v>1</v>
      </c>
      <c r="C1722" s="59">
        <v>2210</v>
      </c>
      <c r="D1722" s="59">
        <f t="shared" si="47"/>
        <v>2210</v>
      </c>
    </row>
    <row r="1723" spans="1:5" hidden="1" outlineLevel="1">
      <c r="A1723" s="81" t="s">
        <v>1355</v>
      </c>
      <c r="B1723" s="83">
        <v>1</v>
      </c>
      <c r="C1723" s="59">
        <v>9360</v>
      </c>
      <c r="D1723" s="59">
        <f t="shared" si="47"/>
        <v>9360</v>
      </c>
    </row>
    <row r="1724" spans="1:5" hidden="1" outlineLevel="1">
      <c r="A1724" s="81" t="s">
        <v>1356</v>
      </c>
      <c r="B1724" s="83">
        <v>3</v>
      </c>
      <c r="C1724" s="62">
        <v>12296.67</v>
      </c>
      <c r="D1724" s="59">
        <f t="shared" si="47"/>
        <v>36890.01</v>
      </c>
    </row>
    <row r="1725" spans="1:5" hidden="1" outlineLevel="1">
      <c r="A1725" s="81" t="s">
        <v>1357</v>
      </c>
      <c r="B1725" s="83">
        <v>1</v>
      </c>
      <c r="C1725" s="59">
        <v>10690</v>
      </c>
      <c r="D1725" s="59">
        <f t="shared" si="47"/>
        <v>10690</v>
      </c>
    </row>
    <row r="1726" spans="1:5" hidden="1" outlineLevel="1">
      <c r="A1726" s="81" t="s">
        <v>1358</v>
      </c>
      <c r="B1726" s="83">
        <v>2</v>
      </c>
      <c r="C1726" s="59">
        <v>11220</v>
      </c>
      <c r="D1726" s="59">
        <f t="shared" si="47"/>
        <v>22440</v>
      </c>
    </row>
    <row r="1727" spans="1:5" hidden="1" outlineLevel="1">
      <c r="A1727" s="81" t="s">
        <v>1359</v>
      </c>
      <c r="B1727" s="83">
        <v>1</v>
      </c>
      <c r="C1727" s="59">
        <v>7870</v>
      </c>
      <c r="D1727" s="59">
        <f t="shared" si="47"/>
        <v>7870</v>
      </c>
    </row>
    <row r="1728" spans="1:5" hidden="1" outlineLevel="1">
      <c r="A1728" s="81" t="s">
        <v>1360</v>
      </c>
      <c r="B1728" s="83">
        <v>1</v>
      </c>
      <c r="C1728" s="59">
        <v>7870</v>
      </c>
      <c r="D1728" s="59">
        <f t="shared" si="47"/>
        <v>7870</v>
      </c>
    </row>
    <row r="1729" spans="1:5" hidden="1" outlineLevel="1">
      <c r="A1729" s="81" t="s">
        <v>1361</v>
      </c>
      <c r="B1729" s="83">
        <v>3</v>
      </c>
      <c r="C1729" s="62">
        <v>16956.669999999998</v>
      </c>
      <c r="D1729" s="59">
        <f t="shared" si="47"/>
        <v>50870.009999999995</v>
      </c>
    </row>
    <row r="1730" spans="1:5" hidden="1" outlineLevel="1">
      <c r="A1730" s="81" t="s">
        <v>1362</v>
      </c>
      <c r="B1730" s="83">
        <v>1</v>
      </c>
      <c r="C1730" s="59">
        <v>11880</v>
      </c>
      <c r="D1730" s="59">
        <f t="shared" si="47"/>
        <v>11880</v>
      </c>
    </row>
    <row r="1731" spans="1:5" hidden="1" outlineLevel="1">
      <c r="A1731" s="81" t="s">
        <v>1363</v>
      </c>
      <c r="B1731" s="83">
        <v>1</v>
      </c>
      <c r="C1731" s="59">
        <v>13860</v>
      </c>
      <c r="D1731" s="59">
        <f t="shared" si="47"/>
        <v>13860</v>
      </c>
    </row>
    <row r="1732" spans="1:5" hidden="1" outlineLevel="1">
      <c r="A1732" s="81" t="s">
        <v>1364</v>
      </c>
      <c r="B1732" s="83">
        <v>1</v>
      </c>
      <c r="C1732" s="59">
        <v>13200</v>
      </c>
      <c r="D1732" s="59">
        <f t="shared" si="47"/>
        <v>13200</v>
      </c>
    </row>
    <row r="1733" spans="1:5" hidden="1" outlineLevel="1">
      <c r="A1733" s="81" t="s">
        <v>1365</v>
      </c>
      <c r="B1733" s="83">
        <v>1</v>
      </c>
      <c r="C1733" s="59">
        <v>13200</v>
      </c>
      <c r="D1733" s="59">
        <f t="shared" si="47"/>
        <v>13200</v>
      </c>
    </row>
    <row r="1734" spans="1:5" hidden="1" outlineLevel="1">
      <c r="A1734" s="81" t="s">
        <v>1366</v>
      </c>
      <c r="B1734" s="83">
        <v>1</v>
      </c>
      <c r="C1734" s="59">
        <v>12540</v>
      </c>
      <c r="D1734" s="59">
        <f t="shared" si="47"/>
        <v>12540</v>
      </c>
    </row>
    <row r="1735" spans="1:5" hidden="1" outlineLevel="1">
      <c r="A1735" s="81" t="s">
        <v>1367</v>
      </c>
      <c r="B1735" s="83">
        <v>1</v>
      </c>
      <c r="C1735" s="59">
        <v>12670</v>
      </c>
      <c r="D1735" s="59">
        <f t="shared" si="47"/>
        <v>12670</v>
      </c>
    </row>
    <row r="1736" spans="1:5" hidden="1" outlineLevel="1">
      <c r="A1736" s="81" t="s">
        <v>1368</v>
      </c>
      <c r="B1736" s="83">
        <v>2</v>
      </c>
      <c r="C1736" s="59"/>
      <c r="D1736" s="59">
        <f t="shared" si="47"/>
        <v>0</v>
      </c>
      <c r="E1736" s="42" t="s">
        <v>196</v>
      </c>
    </row>
    <row r="1737" spans="1:5" hidden="1" outlineLevel="1">
      <c r="A1737" s="81" t="s">
        <v>1369</v>
      </c>
      <c r="B1737" s="83">
        <v>2</v>
      </c>
      <c r="C1737" s="59">
        <v>7080</v>
      </c>
      <c r="D1737" s="59">
        <f t="shared" si="47"/>
        <v>14160</v>
      </c>
    </row>
    <row r="1738" spans="1:5" hidden="1" outlineLevel="1">
      <c r="A1738" s="81" t="s">
        <v>1370</v>
      </c>
      <c r="B1738" s="83">
        <v>1</v>
      </c>
      <c r="C1738" s="59">
        <v>8730</v>
      </c>
      <c r="D1738" s="59">
        <f t="shared" si="47"/>
        <v>8730</v>
      </c>
    </row>
    <row r="1739" spans="1:5" hidden="1" outlineLevel="1">
      <c r="A1739" s="81" t="s">
        <v>1371</v>
      </c>
      <c r="B1739" s="83">
        <v>1</v>
      </c>
      <c r="C1739" s="59">
        <v>14780</v>
      </c>
      <c r="D1739" s="59">
        <f t="shared" si="47"/>
        <v>14780</v>
      </c>
    </row>
    <row r="1740" spans="1:5" hidden="1" outlineLevel="1">
      <c r="A1740" s="81" t="s">
        <v>1372</v>
      </c>
      <c r="B1740" s="83">
        <v>1</v>
      </c>
      <c r="C1740" s="59">
        <v>8180</v>
      </c>
      <c r="D1740" s="59">
        <f t="shared" si="47"/>
        <v>8180</v>
      </c>
    </row>
    <row r="1741" spans="1:5" hidden="1" outlineLevel="1">
      <c r="A1741" s="81" t="s">
        <v>1373</v>
      </c>
      <c r="B1741" s="83">
        <v>1</v>
      </c>
      <c r="C1741" s="59">
        <v>14520</v>
      </c>
      <c r="D1741" s="59">
        <f t="shared" si="47"/>
        <v>14520</v>
      </c>
    </row>
    <row r="1742" spans="1:5" hidden="1" outlineLevel="1">
      <c r="A1742" s="81" t="s">
        <v>1374</v>
      </c>
      <c r="B1742" s="83">
        <v>1</v>
      </c>
      <c r="C1742" s="59">
        <v>7900</v>
      </c>
      <c r="D1742" s="59">
        <f t="shared" si="47"/>
        <v>7900</v>
      </c>
    </row>
    <row r="1743" spans="1:5" hidden="1" outlineLevel="1">
      <c r="A1743" s="81" t="s">
        <v>1375</v>
      </c>
      <c r="B1743" s="83">
        <v>1</v>
      </c>
      <c r="C1743" s="59">
        <v>7490</v>
      </c>
      <c r="D1743" s="59">
        <f t="shared" si="47"/>
        <v>7490</v>
      </c>
    </row>
    <row r="1744" spans="1:5" hidden="1" outlineLevel="1">
      <c r="A1744" s="81" t="s">
        <v>1376</v>
      </c>
      <c r="B1744" s="83">
        <v>1</v>
      </c>
      <c r="C1744" s="59">
        <v>7790</v>
      </c>
      <c r="D1744" s="59">
        <f t="shared" si="47"/>
        <v>7790</v>
      </c>
    </row>
    <row r="1745" spans="1:5" hidden="1" outlineLevel="1">
      <c r="A1745" s="81" t="s">
        <v>1377</v>
      </c>
      <c r="B1745" s="83">
        <v>1</v>
      </c>
      <c r="C1745" s="59">
        <v>8140</v>
      </c>
      <c r="D1745" s="59">
        <f t="shared" si="47"/>
        <v>8140</v>
      </c>
    </row>
    <row r="1746" spans="1:5" hidden="1" outlineLevel="1">
      <c r="A1746" s="81" t="s">
        <v>1378</v>
      </c>
      <c r="B1746" s="83">
        <v>1</v>
      </c>
      <c r="C1746" s="59"/>
      <c r="D1746" s="59">
        <f t="shared" si="47"/>
        <v>0</v>
      </c>
      <c r="E1746" s="42" t="s">
        <v>196</v>
      </c>
    </row>
    <row r="1747" spans="1:5" hidden="1" outlineLevel="1">
      <c r="A1747" s="81" t="s">
        <v>1379</v>
      </c>
      <c r="B1747" s="83">
        <v>1</v>
      </c>
      <c r="C1747" s="59">
        <v>1200</v>
      </c>
      <c r="D1747" s="59">
        <f t="shared" si="47"/>
        <v>1200</v>
      </c>
    </row>
    <row r="1748" spans="1:5" hidden="1" outlineLevel="1">
      <c r="A1748" s="81" t="s">
        <v>1380</v>
      </c>
      <c r="B1748" s="83">
        <v>1</v>
      </c>
      <c r="C1748" s="59">
        <v>1250</v>
      </c>
      <c r="D1748" s="59">
        <f t="shared" si="47"/>
        <v>1250</v>
      </c>
    </row>
    <row r="1749" spans="1:5" hidden="1" outlineLevel="1">
      <c r="A1749" s="81" t="s">
        <v>1381</v>
      </c>
      <c r="B1749" s="83">
        <v>1</v>
      </c>
      <c r="C1749" s="59">
        <v>13010</v>
      </c>
      <c r="D1749" s="59">
        <f t="shared" si="47"/>
        <v>13010</v>
      </c>
    </row>
    <row r="1750" spans="1:5" hidden="1" outlineLevel="1">
      <c r="A1750" s="81" t="s">
        <v>1382</v>
      </c>
      <c r="B1750" s="83">
        <v>1</v>
      </c>
      <c r="C1750" s="59">
        <v>18380</v>
      </c>
      <c r="D1750" s="59">
        <f t="shared" si="47"/>
        <v>18380</v>
      </c>
    </row>
    <row r="1751" spans="1:5" hidden="1" outlineLevel="1">
      <c r="A1751" s="81" t="s">
        <v>1383</v>
      </c>
      <c r="B1751" s="83">
        <v>1</v>
      </c>
      <c r="C1751" s="59">
        <v>19590</v>
      </c>
      <c r="D1751" s="59">
        <f t="shared" si="47"/>
        <v>19590</v>
      </c>
    </row>
    <row r="1752" spans="1:5" hidden="1" outlineLevel="1">
      <c r="A1752" s="81" t="s">
        <v>1384</v>
      </c>
      <c r="B1752" s="83">
        <v>1</v>
      </c>
      <c r="C1752" s="59">
        <v>18070</v>
      </c>
      <c r="D1752" s="59">
        <f t="shared" si="47"/>
        <v>18070</v>
      </c>
    </row>
    <row r="1753" spans="1:5" hidden="1" outlineLevel="1">
      <c r="A1753" s="81" t="s">
        <v>1385</v>
      </c>
      <c r="B1753" s="83">
        <v>1</v>
      </c>
      <c r="C1753" s="59">
        <v>19590</v>
      </c>
      <c r="D1753" s="59">
        <f t="shared" si="47"/>
        <v>19590</v>
      </c>
    </row>
    <row r="1754" spans="1:5" hidden="1" outlineLevel="1">
      <c r="A1754" s="81" t="s">
        <v>1386</v>
      </c>
      <c r="B1754" s="83">
        <v>1</v>
      </c>
      <c r="C1754" s="59"/>
      <c r="D1754" s="59">
        <f t="shared" si="47"/>
        <v>0</v>
      </c>
      <c r="E1754" s="42" t="s">
        <v>196</v>
      </c>
    </row>
    <row r="1755" spans="1:5" hidden="1" outlineLevel="1">
      <c r="A1755" s="81" t="s">
        <v>1387</v>
      </c>
      <c r="B1755" s="83">
        <v>1</v>
      </c>
      <c r="C1755" s="59"/>
      <c r="D1755" s="59">
        <f t="shared" si="47"/>
        <v>0</v>
      </c>
      <c r="E1755" s="42" t="s">
        <v>196</v>
      </c>
    </row>
    <row r="1756" spans="1:5" hidden="1" outlineLevel="1">
      <c r="A1756" s="81" t="s">
        <v>1388</v>
      </c>
      <c r="B1756" s="83">
        <v>1</v>
      </c>
      <c r="C1756" s="59"/>
      <c r="D1756" s="59">
        <f t="shared" si="47"/>
        <v>0</v>
      </c>
      <c r="E1756" s="42" t="s">
        <v>196</v>
      </c>
    </row>
    <row r="1757" spans="1:5" hidden="1" outlineLevel="1">
      <c r="A1757" s="81" t="s">
        <v>1389</v>
      </c>
      <c r="B1757" s="83">
        <v>1</v>
      </c>
      <c r="C1757" s="59"/>
      <c r="D1757" s="59">
        <f t="shared" si="47"/>
        <v>0</v>
      </c>
      <c r="E1757" s="42" t="s">
        <v>196</v>
      </c>
    </row>
    <row r="1758" spans="1:5" hidden="1" outlineLevel="1">
      <c r="A1758" s="81" t="s">
        <v>1390</v>
      </c>
      <c r="B1758" s="83">
        <v>2</v>
      </c>
      <c r="C1758" s="59">
        <v>2930</v>
      </c>
      <c r="D1758" s="59">
        <f t="shared" si="47"/>
        <v>5860</v>
      </c>
    </row>
    <row r="1759" spans="1:5" hidden="1" outlineLevel="1">
      <c r="A1759" s="81" t="s">
        <v>1391</v>
      </c>
      <c r="B1759" s="83">
        <v>4</v>
      </c>
      <c r="C1759" s="59">
        <v>13750</v>
      </c>
      <c r="D1759" s="59">
        <f t="shared" si="47"/>
        <v>55000</v>
      </c>
    </row>
    <row r="1760" spans="1:5" hidden="1" outlineLevel="1">
      <c r="A1760" s="81" t="s">
        <v>1392</v>
      </c>
      <c r="B1760" s="83">
        <v>1</v>
      </c>
      <c r="C1760" s="59">
        <v>1740</v>
      </c>
      <c r="D1760" s="59">
        <f t="shared" si="47"/>
        <v>1740</v>
      </c>
    </row>
    <row r="1761" spans="1:5" hidden="1" outlineLevel="1">
      <c r="A1761" s="81" t="s">
        <v>1393</v>
      </c>
      <c r="B1761" s="83">
        <v>1</v>
      </c>
      <c r="C1761" s="59">
        <v>2260</v>
      </c>
      <c r="D1761" s="59">
        <f t="shared" si="47"/>
        <v>2260</v>
      </c>
    </row>
    <row r="1762" spans="1:5" hidden="1" outlineLevel="1">
      <c r="A1762" s="81" t="s">
        <v>1394</v>
      </c>
      <c r="B1762" s="83">
        <v>1</v>
      </c>
      <c r="C1762" s="59">
        <v>1750</v>
      </c>
      <c r="D1762" s="59">
        <f t="shared" si="47"/>
        <v>1750</v>
      </c>
    </row>
    <row r="1763" spans="1:5" hidden="1" outlineLevel="1">
      <c r="A1763" s="81" t="s">
        <v>1395</v>
      </c>
      <c r="B1763" s="83">
        <v>1</v>
      </c>
      <c r="C1763" s="59">
        <v>20450</v>
      </c>
      <c r="D1763" s="59">
        <f t="shared" si="47"/>
        <v>20450</v>
      </c>
    </row>
    <row r="1764" spans="1:5" hidden="1" outlineLevel="1">
      <c r="A1764" s="81" t="s">
        <v>1396</v>
      </c>
      <c r="B1764" s="83">
        <v>1</v>
      </c>
      <c r="C1764" s="59">
        <v>27050</v>
      </c>
      <c r="D1764" s="59">
        <f t="shared" si="47"/>
        <v>27050</v>
      </c>
    </row>
    <row r="1765" spans="1:5" hidden="1" outlineLevel="1">
      <c r="A1765" s="81" t="s">
        <v>1397</v>
      </c>
      <c r="B1765" s="83">
        <v>2</v>
      </c>
      <c r="C1765" s="59"/>
      <c r="D1765" s="59">
        <f t="shared" si="47"/>
        <v>0</v>
      </c>
      <c r="E1765" s="42" t="s">
        <v>196</v>
      </c>
    </row>
    <row r="1766" spans="1:5" hidden="1" outlineLevel="1">
      <c r="A1766" s="81" t="s">
        <v>1398</v>
      </c>
      <c r="B1766" s="83">
        <v>1</v>
      </c>
      <c r="C1766" s="59">
        <v>1750</v>
      </c>
      <c r="D1766" s="59">
        <f t="shared" si="47"/>
        <v>1750</v>
      </c>
    </row>
    <row r="1767" spans="1:5" hidden="1" outlineLevel="1">
      <c r="A1767" s="81" t="s">
        <v>1399</v>
      </c>
      <c r="B1767" s="83">
        <v>1</v>
      </c>
      <c r="C1767" s="59">
        <v>1760</v>
      </c>
      <c r="D1767" s="59">
        <f t="shared" si="47"/>
        <v>1760</v>
      </c>
    </row>
    <row r="1768" spans="1:5" hidden="1" outlineLevel="1">
      <c r="A1768" s="81" t="s">
        <v>1400</v>
      </c>
      <c r="B1768" s="83">
        <v>1</v>
      </c>
      <c r="C1768" s="59">
        <v>14120</v>
      </c>
      <c r="D1768" s="59">
        <f t="shared" si="47"/>
        <v>14120</v>
      </c>
    </row>
    <row r="1769" spans="1:5" hidden="1" outlineLevel="1">
      <c r="A1769" s="81" t="s">
        <v>1401</v>
      </c>
      <c r="B1769" s="83">
        <v>1</v>
      </c>
      <c r="C1769" s="59">
        <v>1700</v>
      </c>
      <c r="D1769" s="59">
        <f t="shared" si="47"/>
        <v>1700</v>
      </c>
    </row>
    <row r="1770" spans="1:5" hidden="1" outlineLevel="1">
      <c r="A1770" s="81" t="s">
        <v>1402</v>
      </c>
      <c r="B1770" s="83">
        <v>1</v>
      </c>
      <c r="C1770" s="59">
        <v>1920</v>
      </c>
      <c r="D1770" s="59">
        <f t="shared" si="47"/>
        <v>1920</v>
      </c>
    </row>
    <row r="1771" spans="1:5" hidden="1" outlineLevel="1">
      <c r="A1771" s="81" t="s">
        <v>1403</v>
      </c>
      <c r="B1771" s="83">
        <v>1</v>
      </c>
      <c r="C1771" s="59">
        <v>14120</v>
      </c>
      <c r="D1771" s="59">
        <f t="shared" si="47"/>
        <v>14120</v>
      </c>
    </row>
    <row r="1772" spans="1:5" hidden="1" outlineLevel="1">
      <c r="A1772" s="86" t="s">
        <v>206</v>
      </c>
      <c r="B1772" s="87">
        <v>1</v>
      </c>
      <c r="C1772" s="59">
        <v>787.13</v>
      </c>
      <c r="D1772" s="59">
        <f t="shared" si="47"/>
        <v>787.13</v>
      </c>
    </row>
    <row r="1773" spans="1:5" hidden="1" outlineLevel="1">
      <c r="A1773" s="86" t="s">
        <v>308</v>
      </c>
      <c r="B1773" s="88">
        <v>21535</v>
      </c>
      <c r="C1773" s="59"/>
      <c r="D1773" s="59">
        <f t="shared" si="47"/>
        <v>0</v>
      </c>
    </row>
    <row r="1774" spans="1:5" hidden="1" outlineLevel="1">
      <c r="A1774" s="81" t="s">
        <v>1404</v>
      </c>
      <c r="B1774" s="82">
        <v>21535</v>
      </c>
      <c r="C1774" s="59">
        <v>0.92</v>
      </c>
      <c r="D1774" s="59">
        <f t="shared" ref="D1774:D1777" si="48">B1774*C1774</f>
        <v>19812.2</v>
      </c>
    </row>
    <row r="1775" spans="1:5" hidden="1" outlineLevel="1">
      <c r="A1775" s="86" t="s">
        <v>207</v>
      </c>
      <c r="B1775" s="87">
        <v>550</v>
      </c>
      <c r="C1775" s="59"/>
      <c r="D1775" s="59">
        <f t="shared" si="48"/>
        <v>0</v>
      </c>
    </row>
    <row r="1776" spans="1:5" hidden="1" outlineLevel="1">
      <c r="A1776" s="81" t="s">
        <v>209</v>
      </c>
      <c r="B1776" s="83">
        <v>250</v>
      </c>
      <c r="C1776" s="62">
        <v>42.46</v>
      </c>
      <c r="D1776" s="59">
        <f t="shared" si="48"/>
        <v>10615</v>
      </c>
    </row>
    <row r="1777" spans="1:5" hidden="1" outlineLevel="1">
      <c r="A1777" s="81" t="s">
        <v>315</v>
      </c>
      <c r="B1777" s="83">
        <v>300</v>
      </c>
      <c r="C1777" s="59">
        <v>59</v>
      </c>
      <c r="D1777" s="59">
        <f t="shared" si="48"/>
        <v>17700</v>
      </c>
      <c r="E1777" s="42" t="s">
        <v>319</v>
      </c>
    </row>
    <row r="1778" spans="1:5" collapsed="1">
      <c r="A1778" s="10" t="s">
        <v>763</v>
      </c>
      <c r="B1778" s="23"/>
      <c r="C1778" s="64"/>
      <c r="D1778" s="98">
        <f>SUM(D1689:D1777)</f>
        <v>1529320.6378999997</v>
      </c>
    </row>
    <row r="1780" spans="1:5">
      <c r="A1780" s="20" t="s">
        <v>1406</v>
      </c>
      <c r="B1780" s="45"/>
      <c r="C1780" s="46"/>
      <c r="D1780" s="46"/>
    </row>
    <row r="1781" spans="1:5" hidden="1" outlineLevel="1">
      <c r="A1781" s="84" t="s">
        <v>161</v>
      </c>
      <c r="B1781" s="85">
        <v>3750</v>
      </c>
      <c r="C1781" s="59"/>
      <c r="D1781" s="59">
        <f>B1781*C1781</f>
        <v>0</v>
      </c>
    </row>
    <row r="1782" spans="1:5" hidden="1" outlineLevel="1">
      <c r="A1782" s="81" t="s">
        <v>1337</v>
      </c>
      <c r="B1782" s="82">
        <v>3750</v>
      </c>
      <c r="C1782" s="60">
        <v>20.74</v>
      </c>
      <c r="D1782" s="59">
        <f t="shared" ref="D1782:D1804" si="49">B1782*C1782</f>
        <v>77775</v>
      </c>
    </row>
    <row r="1783" spans="1:5" hidden="1" outlineLevel="1">
      <c r="A1783" s="86" t="s">
        <v>297</v>
      </c>
      <c r="B1783" s="88">
        <v>33875</v>
      </c>
      <c r="C1783" s="59"/>
      <c r="D1783" s="59">
        <f t="shared" si="49"/>
        <v>0</v>
      </c>
    </row>
    <row r="1784" spans="1:5" hidden="1" outlineLevel="1">
      <c r="A1784" s="81" t="s">
        <v>1407</v>
      </c>
      <c r="B1784" s="82">
        <v>13100</v>
      </c>
      <c r="C1784" s="59">
        <v>0.69</v>
      </c>
      <c r="D1784" s="59">
        <f t="shared" si="49"/>
        <v>9039</v>
      </c>
    </row>
    <row r="1785" spans="1:5" hidden="1" outlineLevel="1">
      <c r="A1785" s="81" t="s">
        <v>1408</v>
      </c>
      <c r="B1785" s="82">
        <v>20775</v>
      </c>
      <c r="C1785" s="59">
        <v>0.84</v>
      </c>
      <c r="D1785" s="59">
        <f t="shared" si="49"/>
        <v>17451</v>
      </c>
    </row>
    <row r="1786" spans="1:5" hidden="1" outlineLevel="1">
      <c r="A1786" s="86" t="s">
        <v>168</v>
      </c>
      <c r="B1786" s="87">
        <v>516</v>
      </c>
      <c r="C1786" s="59">
        <v>24.12</v>
      </c>
      <c r="D1786" s="59">
        <f t="shared" si="49"/>
        <v>12445.92</v>
      </c>
    </row>
    <row r="1787" spans="1:5" hidden="1" outlineLevel="1">
      <c r="A1787" s="86" t="s">
        <v>98</v>
      </c>
      <c r="B1787" s="87">
        <v>102</v>
      </c>
      <c r="C1787" s="59">
        <v>233.09</v>
      </c>
      <c r="D1787" s="59">
        <f t="shared" si="49"/>
        <v>23775.18</v>
      </c>
    </row>
    <row r="1788" spans="1:5" hidden="1" outlineLevel="1">
      <c r="A1788" s="86" t="s">
        <v>1350</v>
      </c>
      <c r="B1788" s="87">
        <v>108</v>
      </c>
      <c r="C1788" s="59"/>
      <c r="D1788" s="59">
        <f t="shared" si="49"/>
        <v>0</v>
      </c>
    </row>
    <row r="1789" spans="1:5" hidden="1" outlineLevel="1">
      <c r="A1789" s="81" t="s">
        <v>1351</v>
      </c>
      <c r="B1789" s="83">
        <v>108</v>
      </c>
      <c r="C1789" s="59">
        <v>45.8</v>
      </c>
      <c r="D1789" s="59">
        <f t="shared" si="49"/>
        <v>4946.3999999999996</v>
      </c>
    </row>
    <row r="1790" spans="1:5" hidden="1" outlineLevel="1">
      <c r="A1790" s="86" t="s">
        <v>308</v>
      </c>
      <c r="B1790" s="88">
        <v>157254</v>
      </c>
      <c r="C1790" s="59"/>
      <c r="D1790" s="59">
        <f t="shared" si="49"/>
        <v>0</v>
      </c>
    </row>
    <row r="1791" spans="1:5" hidden="1" outlineLevel="1">
      <c r="A1791" s="81" t="s">
        <v>1409</v>
      </c>
      <c r="B1791" s="82">
        <v>46000</v>
      </c>
      <c r="C1791" s="59">
        <v>0.71</v>
      </c>
      <c r="D1791" s="59">
        <f t="shared" si="49"/>
        <v>32660</v>
      </c>
    </row>
    <row r="1792" spans="1:5" hidden="1" outlineLevel="1">
      <c r="A1792" s="81" t="s">
        <v>1410</v>
      </c>
      <c r="B1792" s="82">
        <v>1300</v>
      </c>
      <c r="C1792" s="59">
        <v>2.36</v>
      </c>
      <c r="D1792" s="59">
        <f t="shared" si="49"/>
        <v>3068</v>
      </c>
    </row>
    <row r="1793" spans="1:5" hidden="1" outlineLevel="1">
      <c r="A1793" s="81" t="s">
        <v>1411</v>
      </c>
      <c r="B1793" s="82">
        <v>10150</v>
      </c>
      <c r="C1793" s="59"/>
      <c r="D1793" s="59">
        <f t="shared" si="49"/>
        <v>0</v>
      </c>
      <c r="E1793" s="42" t="s">
        <v>1645</v>
      </c>
    </row>
    <row r="1794" spans="1:5" hidden="1" outlineLevel="1">
      <c r="A1794" s="81" t="s">
        <v>1412</v>
      </c>
      <c r="B1794" s="82">
        <v>6240</v>
      </c>
      <c r="C1794" s="59">
        <v>2.95</v>
      </c>
      <c r="D1794" s="59">
        <f t="shared" si="49"/>
        <v>18408</v>
      </c>
    </row>
    <row r="1795" spans="1:5" hidden="1" outlineLevel="1">
      <c r="A1795" s="81" t="s">
        <v>1413</v>
      </c>
      <c r="B1795" s="82">
        <v>15000</v>
      </c>
      <c r="C1795" s="59">
        <v>0.31</v>
      </c>
      <c r="D1795" s="59">
        <f t="shared" si="49"/>
        <v>4650</v>
      </c>
    </row>
    <row r="1796" spans="1:5" hidden="1" outlineLevel="1">
      <c r="A1796" s="81" t="s">
        <v>1414</v>
      </c>
      <c r="B1796" s="82">
        <v>16000</v>
      </c>
      <c r="C1796" s="59">
        <v>0.31</v>
      </c>
      <c r="D1796" s="59">
        <f t="shared" si="49"/>
        <v>4960</v>
      </c>
    </row>
    <row r="1797" spans="1:5" hidden="1" outlineLevel="1">
      <c r="A1797" s="81" t="s">
        <v>1415</v>
      </c>
      <c r="B1797" s="82">
        <v>15000</v>
      </c>
      <c r="C1797" s="59">
        <v>0.31</v>
      </c>
      <c r="D1797" s="59">
        <f t="shared" si="49"/>
        <v>4650</v>
      </c>
    </row>
    <row r="1798" spans="1:5" hidden="1" outlineLevel="1">
      <c r="A1798" s="81" t="s">
        <v>1416</v>
      </c>
      <c r="B1798" s="82">
        <v>15000</v>
      </c>
      <c r="C1798" s="59">
        <v>0.76</v>
      </c>
      <c r="D1798" s="59">
        <f t="shared" si="49"/>
        <v>11400</v>
      </c>
    </row>
    <row r="1799" spans="1:5" hidden="1" outlineLevel="1">
      <c r="A1799" s="81" t="s">
        <v>1417</v>
      </c>
      <c r="B1799" s="82">
        <v>15000</v>
      </c>
      <c r="C1799" s="59">
        <v>0.31</v>
      </c>
      <c r="D1799" s="59">
        <f t="shared" si="49"/>
        <v>4650</v>
      </c>
    </row>
    <row r="1800" spans="1:5" hidden="1" outlineLevel="1">
      <c r="A1800" s="81" t="s">
        <v>1418</v>
      </c>
      <c r="B1800" s="82">
        <v>8900</v>
      </c>
      <c r="C1800" s="59">
        <v>2.2200000000000002</v>
      </c>
      <c r="D1800" s="59">
        <f t="shared" si="49"/>
        <v>19758</v>
      </c>
    </row>
    <row r="1801" spans="1:5" hidden="1" outlineLevel="1">
      <c r="A1801" s="81" t="s">
        <v>1404</v>
      </c>
      <c r="B1801" s="83">
        <v>144</v>
      </c>
      <c r="C1801" s="59">
        <v>0.92</v>
      </c>
      <c r="D1801" s="59">
        <f t="shared" si="49"/>
        <v>132.48000000000002</v>
      </c>
    </row>
    <row r="1802" spans="1:5" hidden="1" outlineLevel="1">
      <c r="A1802" s="81" t="s">
        <v>1419</v>
      </c>
      <c r="B1802" s="82">
        <v>8520</v>
      </c>
      <c r="C1802" s="59">
        <v>1.63</v>
      </c>
      <c r="D1802" s="59">
        <f t="shared" si="49"/>
        <v>13887.599999999999</v>
      </c>
    </row>
    <row r="1803" spans="1:5" hidden="1" outlineLevel="1">
      <c r="A1803" s="86" t="s">
        <v>207</v>
      </c>
      <c r="B1803" s="88">
        <v>1010</v>
      </c>
      <c r="C1803" s="59"/>
      <c r="D1803" s="59">
        <f t="shared" si="49"/>
        <v>0</v>
      </c>
    </row>
    <row r="1804" spans="1:5" hidden="1" outlineLevel="1">
      <c r="A1804" s="137" t="s">
        <v>879</v>
      </c>
      <c r="B1804" s="138">
        <v>1010</v>
      </c>
      <c r="C1804" s="59">
        <v>29.51</v>
      </c>
      <c r="D1804" s="59">
        <f t="shared" si="49"/>
        <v>29805.100000000002</v>
      </c>
    </row>
    <row r="1805" spans="1:5" collapsed="1">
      <c r="A1805" s="10" t="s">
        <v>763</v>
      </c>
      <c r="B1805" s="23"/>
      <c r="C1805" s="64"/>
      <c r="D1805" s="98">
        <f>SUM(D1781:D1804)</f>
        <v>293461.68</v>
      </c>
    </row>
    <row r="1807" spans="1:5">
      <c r="A1807" s="3" t="s">
        <v>1420</v>
      </c>
      <c r="B1807" s="139"/>
      <c r="C1807" s="140"/>
      <c r="D1807" s="140"/>
    </row>
    <row r="1808" spans="1:5" hidden="1" outlineLevel="1">
      <c r="A1808" s="179" t="s">
        <v>292</v>
      </c>
      <c r="B1808" s="180">
        <v>142002</v>
      </c>
      <c r="C1808" s="59"/>
      <c r="D1808" s="59"/>
    </row>
    <row r="1809" spans="1:5" hidden="1" outlineLevel="1">
      <c r="A1809" s="141" t="s">
        <v>293</v>
      </c>
      <c r="B1809" s="142">
        <v>142002</v>
      </c>
      <c r="C1809" s="59">
        <v>0.1</v>
      </c>
      <c r="D1809" s="59">
        <f>B1809*C1809</f>
        <v>14200.2</v>
      </c>
    </row>
    <row r="1810" spans="1:5" hidden="1" outlineLevel="1">
      <c r="A1810" s="144" t="s">
        <v>790</v>
      </c>
      <c r="B1810" s="145">
        <v>101485</v>
      </c>
      <c r="C1810" s="59"/>
      <c r="D1810" s="59">
        <f t="shared" ref="D1810:D1859" si="50">B1810*C1810</f>
        <v>0</v>
      </c>
    </row>
    <row r="1811" spans="1:5" hidden="1" outlineLevel="1">
      <c r="A1811" s="141" t="s">
        <v>791</v>
      </c>
      <c r="B1811" s="142">
        <v>5252</v>
      </c>
      <c r="C1811" s="59">
        <v>0.14000000000000001</v>
      </c>
      <c r="D1811" s="59">
        <f t="shared" si="50"/>
        <v>735.28000000000009</v>
      </c>
    </row>
    <row r="1812" spans="1:5" hidden="1" outlineLevel="1">
      <c r="A1812" s="141" t="s">
        <v>1421</v>
      </c>
      <c r="B1812" s="142">
        <v>9870</v>
      </c>
      <c r="C1812" s="59">
        <v>0.1</v>
      </c>
      <c r="D1812" s="59">
        <f t="shared" si="50"/>
        <v>987</v>
      </c>
    </row>
    <row r="1813" spans="1:5" hidden="1" outlineLevel="1">
      <c r="A1813" s="141" t="s">
        <v>792</v>
      </c>
      <c r="B1813" s="142">
        <v>86363</v>
      </c>
      <c r="C1813" s="59">
        <v>0.25</v>
      </c>
      <c r="D1813" s="59">
        <f t="shared" si="50"/>
        <v>21590.75</v>
      </c>
      <c r="E1813" s="42" t="s">
        <v>319</v>
      </c>
    </row>
    <row r="1814" spans="1:5" hidden="1" outlineLevel="1">
      <c r="A1814" s="144" t="s">
        <v>900</v>
      </c>
      <c r="B1814" s="145">
        <v>57.7</v>
      </c>
      <c r="C1814" s="59">
        <v>20</v>
      </c>
      <c r="D1814" s="59">
        <f t="shared" si="50"/>
        <v>1154</v>
      </c>
      <c r="E1814" s="42" t="s">
        <v>319</v>
      </c>
    </row>
    <row r="1815" spans="1:5" hidden="1" outlineLevel="1">
      <c r="A1815" s="144" t="s">
        <v>1422</v>
      </c>
      <c r="B1815" s="145">
        <v>1</v>
      </c>
      <c r="C1815" s="59">
        <v>767.61</v>
      </c>
      <c r="D1815" s="59">
        <f t="shared" si="50"/>
        <v>767.61</v>
      </c>
    </row>
    <row r="1816" spans="1:5" hidden="1" outlineLevel="1">
      <c r="A1816" s="144" t="s">
        <v>1423</v>
      </c>
      <c r="B1816" s="145">
        <v>1</v>
      </c>
      <c r="C1816" s="59"/>
      <c r="D1816" s="59">
        <f t="shared" si="50"/>
        <v>0</v>
      </c>
    </row>
    <row r="1817" spans="1:5" hidden="1" outlineLevel="1">
      <c r="A1817" s="141" t="s">
        <v>1424</v>
      </c>
      <c r="B1817" s="143">
        <v>1</v>
      </c>
      <c r="C1817" s="59">
        <v>15179.36</v>
      </c>
      <c r="D1817" s="59">
        <f t="shared" si="50"/>
        <v>15179.36</v>
      </c>
    </row>
    <row r="1818" spans="1:5" hidden="1" outlineLevel="1">
      <c r="A1818" s="144" t="s">
        <v>1425</v>
      </c>
      <c r="B1818" s="181">
        <v>150</v>
      </c>
      <c r="C1818" s="59">
        <v>102.22</v>
      </c>
      <c r="D1818" s="59">
        <f t="shared" si="50"/>
        <v>15333</v>
      </c>
    </row>
    <row r="1819" spans="1:5" hidden="1" outlineLevel="1">
      <c r="A1819" s="144" t="s">
        <v>365</v>
      </c>
      <c r="B1819" s="145">
        <v>92</v>
      </c>
      <c r="C1819" s="59"/>
      <c r="D1819" s="59">
        <f t="shared" si="50"/>
        <v>0</v>
      </c>
    </row>
    <row r="1820" spans="1:5" hidden="1" outlineLevel="1">
      <c r="A1820" s="141" t="s">
        <v>1426</v>
      </c>
      <c r="B1820" s="143">
        <v>5</v>
      </c>
      <c r="C1820" s="59">
        <v>28.72</v>
      </c>
      <c r="D1820" s="59">
        <f t="shared" si="50"/>
        <v>143.6</v>
      </c>
    </row>
    <row r="1821" spans="1:5" hidden="1" outlineLevel="1">
      <c r="A1821" s="141" t="s">
        <v>1427</v>
      </c>
      <c r="B1821" s="143">
        <v>30</v>
      </c>
      <c r="C1821" s="59">
        <v>35.21</v>
      </c>
      <c r="D1821" s="59">
        <f t="shared" si="50"/>
        <v>1056.3</v>
      </c>
    </row>
    <row r="1822" spans="1:5" hidden="1" outlineLevel="1">
      <c r="A1822" s="141" t="s">
        <v>1428</v>
      </c>
      <c r="B1822" s="143">
        <v>25</v>
      </c>
      <c r="C1822" s="59">
        <v>34.299999999999997</v>
      </c>
      <c r="D1822" s="59">
        <f t="shared" si="50"/>
        <v>857.49999999999989</v>
      </c>
    </row>
    <row r="1823" spans="1:5" hidden="1" outlineLevel="1">
      <c r="A1823" s="141" t="s">
        <v>1429</v>
      </c>
      <c r="B1823" s="143">
        <v>2</v>
      </c>
      <c r="C1823" s="59">
        <v>17.27</v>
      </c>
      <c r="D1823" s="59">
        <f t="shared" si="50"/>
        <v>34.54</v>
      </c>
    </row>
    <row r="1824" spans="1:5" hidden="1" outlineLevel="1">
      <c r="A1824" s="141" t="s">
        <v>1430</v>
      </c>
      <c r="B1824" s="143">
        <v>30</v>
      </c>
      <c r="C1824" s="59">
        <v>31.09</v>
      </c>
      <c r="D1824" s="59">
        <f t="shared" si="50"/>
        <v>932.7</v>
      </c>
    </row>
    <row r="1825" spans="1:5" hidden="1" outlineLevel="1">
      <c r="A1825" s="144" t="s">
        <v>1434</v>
      </c>
      <c r="B1825" s="145">
        <v>39</v>
      </c>
      <c r="C1825" s="59"/>
      <c r="D1825" s="59">
        <f t="shared" si="50"/>
        <v>0</v>
      </c>
    </row>
    <row r="1826" spans="1:5" hidden="1" outlineLevel="1">
      <c r="A1826" s="141" t="s">
        <v>1435</v>
      </c>
      <c r="B1826" s="143">
        <v>4</v>
      </c>
      <c r="C1826" s="59">
        <v>1200.3399999999999</v>
      </c>
      <c r="D1826" s="59">
        <f t="shared" si="50"/>
        <v>4801.3599999999997</v>
      </c>
    </row>
    <row r="1827" spans="1:5" hidden="1" outlineLevel="1">
      <c r="A1827" s="141" t="s">
        <v>1436</v>
      </c>
      <c r="B1827" s="143">
        <v>35</v>
      </c>
      <c r="C1827" s="59">
        <v>344.35</v>
      </c>
      <c r="D1827" s="59">
        <f t="shared" si="50"/>
        <v>12052.25</v>
      </c>
    </row>
    <row r="1828" spans="1:5" hidden="1" outlineLevel="1">
      <c r="A1828" s="144" t="s">
        <v>1437</v>
      </c>
      <c r="B1828" s="145">
        <v>182.1</v>
      </c>
      <c r="C1828" s="59">
        <v>202.27</v>
      </c>
      <c r="D1828" s="59">
        <f t="shared" si="50"/>
        <v>36833.366999999998</v>
      </c>
    </row>
    <row r="1829" spans="1:5" hidden="1" outlineLevel="1">
      <c r="A1829" s="144" t="s">
        <v>906</v>
      </c>
      <c r="B1829" s="145">
        <v>210.9</v>
      </c>
      <c r="C1829" s="59">
        <v>256.89999999999998</v>
      </c>
      <c r="D1829" s="59">
        <f t="shared" si="50"/>
        <v>54180.21</v>
      </c>
    </row>
    <row r="1830" spans="1:5" hidden="1" outlineLevel="1">
      <c r="A1830" s="144" t="s">
        <v>1438</v>
      </c>
      <c r="B1830" s="145">
        <v>684</v>
      </c>
      <c r="C1830" s="59">
        <v>105.64</v>
      </c>
      <c r="D1830" s="59">
        <f t="shared" si="50"/>
        <v>72257.759999999995</v>
      </c>
    </row>
    <row r="1831" spans="1:5" hidden="1" outlineLevel="1">
      <c r="A1831" s="144" t="s">
        <v>907</v>
      </c>
      <c r="B1831" s="145">
        <v>176</v>
      </c>
      <c r="C1831" s="59"/>
      <c r="D1831" s="59">
        <f t="shared" si="50"/>
        <v>0</v>
      </c>
    </row>
    <row r="1832" spans="1:5" hidden="1" outlineLevel="1">
      <c r="A1832" s="141" t="s">
        <v>261</v>
      </c>
      <c r="B1832" s="143">
        <v>176</v>
      </c>
      <c r="C1832" s="59">
        <v>105.64</v>
      </c>
      <c r="D1832" s="59">
        <f t="shared" si="50"/>
        <v>18592.64</v>
      </c>
      <c r="E1832" s="197"/>
    </row>
    <row r="1833" spans="1:5" hidden="1" outlineLevel="1">
      <c r="A1833" s="144" t="s">
        <v>908</v>
      </c>
      <c r="B1833" s="147">
        <v>1582.5930000000001</v>
      </c>
      <c r="C1833" s="59"/>
      <c r="D1833" s="59">
        <f t="shared" si="50"/>
        <v>0</v>
      </c>
    </row>
    <row r="1834" spans="1:5" hidden="1" outlineLevel="1">
      <c r="A1834" s="141" t="s">
        <v>1440</v>
      </c>
      <c r="B1834" s="143">
        <v>29</v>
      </c>
      <c r="C1834" s="59">
        <v>75.62</v>
      </c>
      <c r="D1834" s="59">
        <f t="shared" si="50"/>
        <v>2192.98</v>
      </c>
    </row>
    <row r="1835" spans="1:5" hidden="1" outlineLevel="1">
      <c r="A1835" s="141" t="s">
        <v>1441</v>
      </c>
      <c r="B1835" s="143">
        <v>71.2</v>
      </c>
      <c r="C1835" s="59">
        <v>95.91</v>
      </c>
      <c r="D1835" s="59">
        <f t="shared" si="50"/>
        <v>6828.7920000000004</v>
      </c>
    </row>
    <row r="1836" spans="1:5" hidden="1" outlineLevel="1">
      <c r="A1836" s="141" t="s">
        <v>1442</v>
      </c>
      <c r="B1836" s="143">
        <v>32</v>
      </c>
      <c r="C1836" s="59">
        <v>95.91</v>
      </c>
      <c r="D1836" s="59">
        <f t="shared" si="50"/>
        <v>3069.12</v>
      </c>
    </row>
    <row r="1837" spans="1:5" hidden="1" outlineLevel="1">
      <c r="A1837" s="141" t="s">
        <v>1443</v>
      </c>
      <c r="B1837" s="143">
        <v>13</v>
      </c>
      <c r="C1837" s="59">
        <v>95.91</v>
      </c>
      <c r="D1837" s="59">
        <f t="shared" si="50"/>
        <v>1246.83</v>
      </c>
    </row>
    <row r="1838" spans="1:5" hidden="1" outlineLevel="1">
      <c r="A1838" s="141" t="s">
        <v>1444</v>
      </c>
      <c r="B1838" s="143">
        <v>5</v>
      </c>
      <c r="C1838" s="59">
        <v>95.91</v>
      </c>
      <c r="D1838" s="59">
        <f t="shared" si="50"/>
        <v>479.54999999999995</v>
      </c>
    </row>
    <row r="1839" spans="1:5" hidden="1" outlineLevel="1">
      <c r="A1839" s="141" t="s">
        <v>1445</v>
      </c>
      <c r="B1839" s="143">
        <v>42.95</v>
      </c>
      <c r="C1839" s="59">
        <v>75.62</v>
      </c>
      <c r="D1839" s="59">
        <f t="shared" si="50"/>
        <v>3247.8790000000004</v>
      </c>
    </row>
    <row r="1840" spans="1:5" hidden="1" outlineLevel="1">
      <c r="A1840" s="141" t="s">
        <v>1446</v>
      </c>
      <c r="B1840" s="143">
        <v>17.600000000000001</v>
      </c>
      <c r="C1840" s="59">
        <v>75.62</v>
      </c>
      <c r="D1840" s="59">
        <f t="shared" si="50"/>
        <v>1330.9120000000003</v>
      </c>
    </row>
    <row r="1841" spans="1:4" hidden="1" outlineLevel="1">
      <c r="A1841" s="141" t="s">
        <v>1447</v>
      </c>
      <c r="B1841" s="143">
        <v>27</v>
      </c>
      <c r="C1841" s="59">
        <v>95.91</v>
      </c>
      <c r="D1841" s="59">
        <f t="shared" si="50"/>
        <v>2589.5699999999997</v>
      </c>
    </row>
    <row r="1842" spans="1:4" hidden="1" outlineLevel="1">
      <c r="A1842" s="141" t="s">
        <v>1448</v>
      </c>
      <c r="B1842" s="143">
        <v>465.04300000000001</v>
      </c>
      <c r="C1842" s="59">
        <v>95.91</v>
      </c>
      <c r="D1842" s="59">
        <f t="shared" si="50"/>
        <v>44602.274129999998</v>
      </c>
    </row>
    <row r="1843" spans="1:4" hidden="1" outlineLevel="1">
      <c r="A1843" s="141" t="s">
        <v>1449</v>
      </c>
      <c r="B1843" s="143">
        <v>53.2</v>
      </c>
      <c r="C1843" s="59">
        <v>95.91</v>
      </c>
      <c r="D1843" s="59">
        <f t="shared" si="50"/>
        <v>5102.4120000000003</v>
      </c>
    </row>
    <row r="1844" spans="1:4" hidden="1" outlineLevel="1">
      <c r="A1844" s="141" t="s">
        <v>1450</v>
      </c>
      <c r="B1844" s="143">
        <v>21</v>
      </c>
      <c r="C1844" s="59">
        <v>110.41</v>
      </c>
      <c r="D1844" s="59">
        <f t="shared" si="50"/>
        <v>2318.61</v>
      </c>
    </row>
    <row r="1845" spans="1:4" hidden="1" outlineLevel="1">
      <c r="A1845" s="141" t="s">
        <v>1451</v>
      </c>
      <c r="B1845" s="143">
        <v>24</v>
      </c>
      <c r="C1845" s="59">
        <v>110.41</v>
      </c>
      <c r="D1845" s="59">
        <f t="shared" si="50"/>
        <v>2649.84</v>
      </c>
    </row>
    <row r="1846" spans="1:4" hidden="1" outlineLevel="1">
      <c r="A1846" s="141" t="s">
        <v>1452</v>
      </c>
      <c r="B1846" s="143">
        <v>9.5</v>
      </c>
      <c r="C1846" s="59">
        <v>110.41</v>
      </c>
      <c r="D1846" s="59">
        <f t="shared" si="50"/>
        <v>1048.895</v>
      </c>
    </row>
    <row r="1847" spans="1:4" hidden="1" outlineLevel="1">
      <c r="A1847" s="141" t="s">
        <v>1453</v>
      </c>
      <c r="B1847" s="143">
        <v>10</v>
      </c>
      <c r="C1847" s="62">
        <v>123.61</v>
      </c>
      <c r="D1847" s="59">
        <f t="shared" si="50"/>
        <v>1236.0999999999999</v>
      </c>
    </row>
    <row r="1848" spans="1:4" hidden="1" outlineLevel="1">
      <c r="A1848" s="141" t="s">
        <v>1454</v>
      </c>
      <c r="B1848" s="143">
        <v>14</v>
      </c>
      <c r="C1848" s="62">
        <v>123.61</v>
      </c>
      <c r="D1848" s="59">
        <f t="shared" si="50"/>
        <v>1730.54</v>
      </c>
    </row>
    <row r="1849" spans="1:4" hidden="1" outlineLevel="1">
      <c r="A1849" s="141" t="s">
        <v>1153</v>
      </c>
      <c r="B1849" s="143">
        <v>19</v>
      </c>
      <c r="C1849" s="62">
        <v>123.61</v>
      </c>
      <c r="D1849" s="59">
        <f t="shared" si="50"/>
        <v>2348.59</v>
      </c>
    </row>
    <row r="1850" spans="1:4" hidden="1" outlineLevel="1">
      <c r="A1850" s="141" t="s">
        <v>1154</v>
      </c>
      <c r="B1850" s="143">
        <v>14</v>
      </c>
      <c r="C1850" s="62">
        <v>123.61</v>
      </c>
      <c r="D1850" s="59">
        <f t="shared" si="50"/>
        <v>1730.54</v>
      </c>
    </row>
    <row r="1851" spans="1:4" hidden="1" outlineLevel="1">
      <c r="A1851" s="141" t="s">
        <v>1455</v>
      </c>
      <c r="B1851" s="143">
        <v>18</v>
      </c>
      <c r="C1851" s="62">
        <v>123.61</v>
      </c>
      <c r="D1851" s="59">
        <f t="shared" si="50"/>
        <v>2224.98</v>
      </c>
    </row>
    <row r="1852" spans="1:4" hidden="1" outlineLevel="1">
      <c r="A1852" s="141" t="s">
        <v>1456</v>
      </c>
      <c r="B1852" s="143">
        <v>236.5</v>
      </c>
      <c r="C1852" s="59">
        <v>154.5</v>
      </c>
      <c r="D1852" s="59">
        <f t="shared" si="50"/>
        <v>36539.25</v>
      </c>
    </row>
    <row r="1853" spans="1:4" hidden="1" outlineLevel="1">
      <c r="A1853" s="141" t="s">
        <v>1457</v>
      </c>
      <c r="B1853" s="143">
        <v>220.7</v>
      </c>
      <c r="C1853" s="59">
        <v>154.5</v>
      </c>
      <c r="D1853" s="59">
        <f t="shared" si="50"/>
        <v>34098.15</v>
      </c>
    </row>
    <row r="1854" spans="1:4" hidden="1" outlineLevel="1">
      <c r="A1854" s="141" t="s">
        <v>1458</v>
      </c>
      <c r="B1854" s="143">
        <v>239.9</v>
      </c>
      <c r="C1854" s="59">
        <v>154.5</v>
      </c>
      <c r="D1854" s="59">
        <f t="shared" si="50"/>
        <v>37064.550000000003</v>
      </c>
    </row>
    <row r="1855" spans="1:4" hidden="1" outlineLevel="1">
      <c r="A1855" s="144" t="s">
        <v>1459</v>
      </c>
      <c r="B1855" s="145">
        <v>12.5</v>
      </c>
      <c r="C1855" s="59">
        <v>331.83</v>
      </c>
      <c r="D1855" s="59">
        <f t="shared" si="50"/>
        <v>4147.875</v>
      </c>
    </row>
    <row r="1856" spans="1:4" hidden="1" outlineLevel="1">
      <c r="A1856" s="144" t="s">
        <v>1460</v>
      </c>
      <c r="B1856" s="147">
        <v>1327.84</v>
      </c>
      <c r="C1856" s="59"/>
      <c r="D1856" s="59">
        <f t="shared" si="50"/>
        <v>0</v>
      </c>
    </row>
    <row r="1857" spans="1:4" hidden="1" outlineLevel="1">
      <c r="A1857" s="141" t="s">
        <v>1461</v>
      </c>
      <c r="B1857" s="143">
        <v>56.2</v>
      </c>
      <c r="C1857" s="59">
        <v>186.16</v>
      </c>
      <c r="D1857" s="59">
        <f t="shared" si="50"/>
        <v>10462.192000000001</v>
      </c>
    </row>
    <row r="1858" spans="1:4" hidden="1" outlineLevel="1">
      <c r="A1858" s="141" t="s">
        <v>1462</v>
      </c>
      <c r="B1858" s="143">
        <v>8.5</v>
      </c>
      <c r="C1858" s="59">
        <v>101.31</v>
      </c>
      <c r="D1858" s="59">
        <f t="shared" si="50"/>
        <v>861.13499999999999</v>
      </c>
    </row>
    <row r="1859" spans="1:4" hidden="1" outlineLevel="1">
      <c r="A1859" s="141" t="s">
        <v>1463</v>
      </c>
      <c r="B1859" s="143">
        <v>27</v>
      </c>
      <c r="C1859" s="59">
        <v>101.31</v>
      </c>
      <c r="D1859" s="59">
        <f t="shared" si="50"/>
        <v>2735.37</v>
      </c>
    </row>
    <row r="1860" spans="1:4" hidden="1" outlineLevel="1">
      <c r="A1860" s="141" t="s">
        <v>1223</v>
      </c>
      <c r="B1860" s="143">
        <v>13.7</v>
      </c>
      <c r="C1860" s="59">
        <v>101.31</v>
      </c>
      <c r="D1860" s="59">
        <f t="shared" ref="D1860:D1873" si="51">B1860*C1860</f>
        <v>1387.9469999999999</v>
      </c>
    </row>
    <row r="1861" spans="1:4" hidden="1" outlineLevel="1">
      <c r="A1861" s="141" t="s">
        <v>1464</v>
      </c>
      <c r="B1861" s="143">
        <v>811.5</v>
      </c>
      <c r="C1861" s="59">
        <v>101.31</v>
      </c>
      <c r="D1861" s="59">
        <f t="shared" si="51"/>
        <v>82213.065000000002</v>
      </c>
    </row>
    <row r="1862" spans="1:4" hidden="1" outlineLevel="1">
      <c r="A1862" s="141" t="s">
        <v>1465</v>
      </c>
      <c r="B1862" s="143">
        <v>308.7</v>
      </c>
      <c r="C1862" s="59">
        <v>186.16</v>
      </c>
      <c r="D1862" s="59">
        <f t="shared" si="51"/>
        <v>57467.591999999997</v>
      </c>
    </row>
    <row r="1863" spans="1:4" hidden="1" outlineLevel="1">
      <c r="A1863" s="141" t="s">
        <v>1466</v>
      </c>
      <c r="B1863" s="143">
        <v>102.24</v>
      </c>
      <c r="C1863" s="59">
        <v>101.31</v>
      </c>
      <c r="D1863" s="59">
        <f t="shared" si="51"/>
        <v>10357.9344</v>
      </c>
    </row>
    <row r="1864" spans="1:4" hidden="1" outlineLevel="1">
      <c r="A1864" s="144" t="s">
        <v>1467</v>
      </c>
      <c r="B1864" s="145">
        <v>22.8</v>
      </c>
      <c r="C1864" s="59">
        <v>162.13</v>
      </c>
      <c r="D1864" s="59">
        <f t="shared" si="51"/>
        <v>3696.5639999999999</v>
      </c>
    </row>
    <row r="1865" spans="1:4" hidden="1" outlineLevel="1">
      <c r="A1865" s="144" t="s">
        <v>1468</v>
      </c>
      <c r="B1865" s="145">
        <v>41.3</v>
      </c>
      <c r="C1865" s="59"/>
      <c r="D1865" s="59">
        <f t="shared" si="51"/>
        <v>0</v>
      </c>
    </row>
    <row r="1866" spans="1:4" hidden="1" outlineLevel="1">
      <c r="A1866" s="141" t="s">
        <v>1090</v>
      </c>
      <c r="B1866" s="143">
        <v>5.5</v>
      </c>
      <c r="C1866" s="59">
        <v>234.13</v>
      </c>
      <c r="D1866" s="59">
        <f t="shared" si="51"/>
        <v>1287.7149999999999</v>
      </c>
    </row>
    <row r="1867" spans="1:4" hidden="1" outlineLevel="1">
      <c r="A1867" s="141" t="s">
        <v>1094</v>
      </c>
      <c r="B1867" s="143">
        <v>35.799999999999997</v>
      </c>
      <c r="C1867" s="59">
        <v>196.65</v>
      </c>
      <c r="D1867" s="59">
        <f t="shared" si="51"/>
        <v>7040.07</v>
      </c>
    </row>
    <row r="1868" spans="1:4" hidden="1" outlineLevel="1">
      <c r="A1868" s="144" t="s">
        <v>1469</v>
      </c>
      <c r="B1868" s="145">
        <v>174.8</v>
      </c>
      <c r="C1868" s="59">
        <v>289.89</v>
      </c>
      <c r="D1868" s="59">
        <f t="shared" si="51"/>
        <v>50672.772000000004</v>
      </c>
    </row>
    <row r="1869" spans="1:4" hidden="1" outlineLevel="1">
      <c r="A1869" s="144" t="s">
        <v>914</v>
      </c>
      <c r="B1869" s="147">
        <v>1459.68</v>
      </c>
      <c r="C1869" s="59">
        <v>87.7</v>
      </c>
      <c r="D1869" s="59">
        <f t="shared" si="51"/>
        <v>128013.93600000002</v>
      </c>
    </row>
    <row r="1870" spans="1:4" hidden="1" outlineLevel="1">
      <c r="A1870" s="144" t="s">
        <v>1642</v>
      </c>
      <c r="B1870" s="145">
        <v>15.6</v>
      </c>
      <c r="C1870" s="59">
        <v>180.19</v>
      </c>
      <c r="D1870" s="59">
        <f t="shared" si="51"/>
        <v>2810.9639999999999</v>
      </c>
    </row>
    <row r="1871" spans="1:4" hidden="1" outlineLevel="1">
      <c r="A1871" s="144" t="s">
        <v>1472</v>
      </c>
      <c r="B1871" s="145">
        <v>11</v>
      </c>
      <c r="C1871" s="59">
        <v>503.87</v>
      </c>
      <c r="D1871" s="59">
        <f t="shared" si="51"/>
        <v>5542.57</v>
      </c>
    </row>
    <row r="1872" spans="1:4" hidden="1" outlineLevel="1">
      <c r="A1872" s="144" t="s">
        <v>1473</v>
      </c>
      <c r="B1872" s="145">
        <v>2</v>
      </c>
      <c r="C1872" s="59">
        <v>5900</v>
      </c>
      <c r="D1872" s="59">
        <f t="shared" si="51"/>
        <v>11800</v>
      </c>
    </row>
    <row r="1873" spans="1:5" hidden="1" outlineLevel="1">
      <c r="A1873" s="144" t="s">
        <v>915</v>
      </c>
      <c r="B1873" s="147">
        <v>8127</v>
      </c>
      <c r="C1873" s="59"/>
      <c r="D1873" s="59">
        <f t="shared" si="51"/>
        <v>0</v>
      </c>
      <c r="E1873"/>
    </row>
    <row r="1874" spans="1:5" hidden="1" outlineLevel="1">
      <c r="A1874" s="141" t="s">
        <v>916</v>
      </c>
      <c r="B1874" s="143">
        <v>250</v>
      </c>
      <c r="C1874" s="59">
        <v>8.2899999999999991</v>
      </c>
      <c r="D1874" s="59">
        <f t="shared" ref="D1874:D1918" si="52">B1874*C1874</f>
        <v>2072.5</v>
      </c>
      <c r="E1874"/>
    </row>
    <row r="1875" spans="1:5" hidden="1" outlineLevel="1">
      <c r="A1875" s="141" t="s">
        <v>1474</v>
      </c>
      <c r="B1875" s="143">
        <v>680</v>
      </c>
      <c r="C1875" s="60">
        <v>8.15</v>
      </c>
      <c r="D1875" s="59">
        <f t="shared" si="52"/>
        <v>5542</v>
      </c>
      <c r="E1875"/>
    </row>
    <row r="1876" spans="1:5" hidden="1" outlineLevel="1">
      <c r="A1876" s="141" t="s">
        <v>1475</v>
      </c>
      <c r="B1876" s="143">
        <v>270</v>
      </c>
      <c r="C1876" s="59">
        <v>8.9499999999999993</v>
      </c>
      <c r="D1876" s="59">
        <f t="shared" si="52"/>
        <v>2416.5</v>
      </c>
      <c r="E1876"/>
    </row>
    <row r="1877" spans="1:5" hidden="1" outlineLevel="1">
      <c r="A1877" s="141" t="s">
        <v>1477</v>
      </c>
      <c r="B1877" s="142">
        <v>2052</v>
      </c>
      <c r="C1877" s="60">
        <v>12.45</v>
      </c>
      <c r="D1877" s="59">
        <f t="shared" si="52"/>
        <v>25547.399999999998</v>
      </c>
      <c r="E1877"/>
    </row>
    <row r="1878" spans="1:5" hidden="1" outlineLevel="1">
      <c r="A1878" s="141" t="s">
        <v>1478</v>
      </c>
      <c r="B1878" s="143">
        <v>830</v>
      </c>
      <c r="C1878" s="59">
        <v>12.12</v>
      </c>
      <c r="D1878" s="59">
        <f t="shared" si="52"/>
        <v>10059.599999999999</v>
      </c>
    </row>
    <row r="1879" spans="1:5" hidden="1" outlineLevel="1">
      <c r="A1879" s="141" t="s">
        <v>917</v>
      </c>
      <c r="B1879" s="142">
        <v>1540</v>
      </c>
      <c r="C1879" s="59">
        <v>6.8</v>
      </c>
      <c r="D1879" s="59">
        <f t="shared" si="52"/>
        <v>10472</v>
      </c>
    </row>
    <row r="1880" spans="1:5" hidden="1" outlineLevel="1">
      <c r="A1880" s="141" t="s">
        <v>1480</v>
      </c>
      <c r="B1880" s="142">
        <v>1100</v>
      </c>
      <c r="C1880" s="59">
        <v>6.8</v>
      </c>
      <c r="D1880" s="59">
        <f t="shared" si="52"/>
        <v>7480</v>
      </c>
    </row>
    <row r="1881" spans="1:5" hidden="1" outlineLevel="1">
      <c r="A1881" s="141" t="s">
        <v>1481</v>
      </c>
      <c r="B1881" s="143">
        <v>880</v>
      </c>
      <c r="C1881" s="60">
        <v>16.04</v>
      </c>
      <c r="D1881" s="59">
        <f t="shared" si="52"/>
        <v>14115.199999999999</v>
      </c>
    </row>
    <row r="1882" spans="1:5" hidden="1" outlineLevel="1">
      <c r="A1882" s="144" t="s">
        <v>296</v>
      </c>
      <c r="B1882" s="145">
        <v>6</v>
      </c>
      <c r="C1882" s="59">
        <v>105.82</v>
      </c>
      <c r="D1882" s="59">
        <f t="shared" si="52"/>
        <v>634.91999999999996</v>
      </c>
    </row>
    <row r="1883" spans="1:5" hidden="1" outlineLevel="1">
      <c r="A1883" s="144" t="s">
        <v>793</v>
      </c>
      <c r="B1883" s="145">
        <v>161</v>
      </c>
      <c r="C1883" s="59"/>
      <c r="D1883" s="59">
        <f t="shared" si="52"/>
        <v>0</v>
      </c>
    </row>
    <row r="1884" spans="1:5" hidden="1" outlineLevel="1">
      <c r="A1884" s="141" t="s">
        <v>794</v>
      </c>
      <c r="B1884" s="143">
        <v>161</v>
      </c>
      <c r="C1884" s="59">
        <v>2.85</v>
      </c>
      <c r="D1884" s="59">
        <f t="shared" si="52"/>
        <v>458.85</v>
      </c>
    </row>
    <row r="1885" spans="1:5" hidden="1" outlineLevel="1">
      <c r="A1885" s="144" t="s">
        <v>919</v>
      </c>
      <c r="B1885" s="147"/>
      <c r="C1885" s="59"/>
      <c r="D1885" s="59">
        <f t="shared" si="52"/>
        <v>0</v>
      </c>
    </row>
    <row r="1886" spans="1:5" hidden="1" outlineLevel="1">
      <c r="A1886" s="141" t="s">
        <v>922</v>
      </c>
      <c r="B1886" s="143">
        <v>665</v>
      </c>
      <c r="C1886" s="60">
        <v>228.74</v>
      </c>
      <c r="D1886" s="59">
        <f t="shared" si="52"/>
        <v>152112.1</v>
      </c>
    </row>
    <row r="1887" spans="1:5" hidden="1" outlineLevel="1">
      <c r="A1887" s="141" t="s">
        <v>923</v>
      </c>
      <c r="B1887" s="143">
        <v>80.8</v>
      </c>
      <c r="C1887" s="59">
        <v>227.58</v>
      </c>
      <c r="D1887" s="59">
        <f t="shared" si="52"/>
        <v>18388.464</v>
      </c>
    </row>
    <row r="1888" spans="1:5" hidden="1" outlineLevel="1">
      <c r="A1888" s="141" t="s">
        <v>925</v>
      </c>
      <c r="B1888" s="143">
        <v>46.3</v>
      </c>
      <c r="C1888" s="59">
        <v>227.58</v>
      </c>
      <c r="D1888" s="59">
        <f t="shared" si="52"/>
        <v>10536.954</v>
      </c>
    </row>
    <row r="1889" spans="1:5" hidden="1" outlineLevel="1">
      <c r="A1889" s="141" t="s">
        <v>926</v>
      </c>
      <c r="B1889" s="143">
        <v>60</v>
      </c>
      <c r="C1889" s="59">
        <v>227.58</v>
      </c>
      <c r="D1889" s="59">
        <f t="shared" si="52"/>
        <v>13654.800000000001</v>
      </c>
    </row>
    <row r="1890" spans="1:5" hidden="1" outlineLevel="1">
      <c r="A1890" s="144" t="s">
        <v>927</v>
      </c>
      <c r="B1890" s="145">
        <v>251</v>
      </c>
      <c r="C1890" s="59"/>
      <c r="D1890" s="59">
        <f t="shared" si="52"/>
        <v>0</v>
      </c>
    </row>
    <row r="1891" spans="1:5" hidden="1" outlineLevel="1">
      <c r="A1891" s="141" t="s">
        <v>928</v>
      </c>
      <c r="B1891" s="143">
        <v>116.2</v>
      </c>
      <c r="C1891" s="59">
        <v>220.05</v>
      </c>
      <c r="D1891" s="59">
        <f t="shared" si="52"/>
        <v>25569.81</v>
      </c>
    </row>
    <row r="1892" spans="1:5" hidden="1" outlineLevel="1">
      <c r="A1892" s="141" t="s">
        <v>929</v>
      </c>
      <c r="B1892" s="143">
        <v>35.799999999999997</v>
      </c>
      <c r="C1892" s="59">
        <v>187.53</v>
      </c>
      <c r="D1892" s="59">
        <f t="shared" si="52"/>
        <v>6713.5739999999996</v>
      </c>
    </row>
    <row r="1893" spans="1:5" hidden="1" outlineLevel="1">
      <c r="A1893" s="141" t="s">
        <v>930</v>
      </c>
      <c r="B1893" s="143">
        <v>64.8</v>
      </c>
      <c r="C1893" s="59">
        <v>214.56</v>
      </c>
      <c r="D1893" s="59">
        <f t="shared" si="52"/>
        <v>13903.487999999999</v>
      </c>
    </row>
    <row r="1894" spans="1:5" hidden="1" outlineLevel="1">
      <c r="A1894" s="141" t="s">
        <v>931</v>
      </c>
      <c r="B1894" s="143">
        <v>34.200000000000003</v>
      </c>
      <c r="C1894" s="59">
        <v>187.53</v>
      </c>
      <c r="D1894" s="59">
        <f t="shared" si="52"/>
        <v>6413.5260000000007</v>
      </c>
    </row>
    <row r="1895" spans="1:5" hidden="1" outlineLevel="1">
      <c r="A1895" s="144" t="s">
        <v>1484</v>
      </c>
      <c r="B1895" s="145">
        <v>5</v>
      </c>
      <c r="C1895" s="59">
        <v>1125.78</v>
      </c>
      <c r="D1895" s="59">
        <f t="shared" si="52"/>
        <v>5628.9</v>
      </c>
    </row>
    <row r="1896" spans="1:5" hidden="1" outlineLevel="1">
      <c r="A1896" s="144" t="s">
        <v>1486</v>
      </c>
      <c r="B1896" s="145">
        <v>2</v>
      </c>
      <c r="C1896" s="59">
        <v>8638.31</v>
      </c>
      <c r="D1896" s="59">
        <f t="shared" si="52"/>
        <v>17276.62</v>
      </c>
    </row>
    <row r="1897" spans="1:5" hidden="1" outlineLevel="1">
      <c r="A1897" s="144" t="s">
        <v>1487</v>
      </c>
      <c r="B1897" s="145">
        <v>92</v>
      </c>
      <c r="C1897" s="59"/>
      <c r="D1897" s="59">
        <f t="shared" si="52"/>
        <v>0</v>
      </c>
    </row>
    <row r="1898" spans="1:5" hidden="1" outlineLevel="1">
      <c r="A1898" s="141"/>
      <c r="B1898" s="143">
        <v>30</v>
      </c>
      <c r="C1898" s="59">
        <v>274.39999999999998</v>
      </c>
      <c r="D1898" s="59">
        <f t="shared" si="52"/>
        <v>8232</v>
      </c>
    </row>
    <row r="1899" spans="1:5" hidden="1" outlineLevel="1">
      <c r="A1899" s="141" t="s">
        <v>1488</v>
      </c>
      <c r="B1899" s="143">
        <v>38</v>
      </c>
      <c r="C1899" s="59">
        <v>261.8</v>
      </c>
      <c r="D1899" s="59">
        <f t="shared" si="52"/>
        <v>9948.4</v>
      </c>
    </row>
    <row r="1900" spans="1:5" hidden="1" outlineLevel="1">
      <c r="A1900" s="141" t="s">
        <v>1489</v>
      </c>
      <c r="B1900" s="143">
        <v>24</v>
      </c>
      <c r="C1900" s="59">
        <v>230.8</v>
      </c>
      <c r="D1900" s="59">
        <f t="shared" si="52"/>
        <v>5539.2000000000007</v>
      </c>
    </row>
    <row r="1901" spans="1:5" hidden="1" outlineLevel="1">
      <c r="A1901" s="144" t="s">
        <v>798</v>
      </c>
      <c r="B1901" s="147">
        <v>22106.744999999999</v>
      </c>
      <c r="C1901" s="59"/>
      <c r="D1901" s="59">
        <f t="shared" si="52"/>
        <v>0</v>
      </c>
    </row>
    <row r="1902" spans="1:5" hidden="1" outlineLevel="1">
      <c r="A1902" s="141" t="s">
        <v>935</v>
      </c>
      <c r="B1902" s="142">
        <v>11310.7</v>
      </c>
      <c r="C1902" s="59">
        <v>1.06</v>
      </c>
      <c r="D1902" s="59">
        <f t="shared" si="52"/>
        <v>11989.342000000001</v>
      </c>
    </row>
    <row r="1903" spans="1:5" hidden="1" outlineLevel="1">
      <c r="A1903" s="141" t="s">
        <v>799</v>
      </c>
      <c r="B1903" s="143">
        <v>300</v>
      </c>
      <c r="C1903" s="59">
        <v>1.06</v>
      </c>
      <c r="D1903" s="59">
        <f t="shared" si="52"/>
        <v>318</v>
      </c>
    </row>
    <row r="1904" spans="1:5" hidden="1" outlineLevel="1">
      <c r="A1904" s="141" t="s">
        <v>800</v>
      </c>
      <c r="B1904" s="142">
        <v>5629.0450000000001</v>
      </c>
      <c r="C1904" s="59">
        <v>1.53</v>
      </c>
      <c r="D1904" s="59">
        <f t="shared" si="52"/>
        <v>8612.4388500000005</v>
      </c>
      <c r="E1904" s="42" t="s">
        <v>319</v>
      </c>
    </row>
    <row r="1905" spans="1:5" hidden="1" outlineLevel="1">
      <c r="A1905" s="141" t="s">
        <v>945</v>
      </c>
      <c r="B1905" s="142">
        <v>1100</v>
      </c>
      <c r="C1905" s="59">
        <v>2.76</v>
      </c>
      <c r="D1905" s="59">
        <f t="shared" si="52"/>
        <v>3035.9999999999995</v>
      </c>
    </row>
    <row r="1906" spans="1:5" hidden="1" outlineLevel="1">
      <c r="A1906" s="141" t="s">
        <v>801</v>
      </c>
      <c r="B1906" s="142">
        <v>3767</v>
      </c>
      <c r="C1906" s="59">
        <v>2.74</v>
      </c>
      <c r="D1906" s="59">
        <f t="shared" si="52"/>
        <v>10321.58</v>
      </c>
    </row>
    <row r="1907" spans="1:5" hidden="1" outlineLevel="1">
      <c r="A1907" s="144" t="s">
        <v>947</v>
      </c>
      <c r="B1907" s="145">
        <v>73</v>
      </c>
      <c r="C1907" s="62">
        <v>174.52</v>
      </c>
      <c r="D1907" s="59">
        <f t="shared" si="52"/>
        <v>12739.960000000001</v>
      </c>
      <c r="E1907" s="42" t="s">
        <v>319</v>
      </c>
    </row>
    <row r="1908" spans="1:5" hidden="1" outlineLevel="1">
      <c r="A1908" s="144" t="s">
        <v>948</v>
      </c>
      <c r="B1908" s="147">
        <v>3014.6</v>
      </c>
      <c r="C1908" s="59"/>
      <c r="D1908" s="59">
        <f t="shared" si="52"/>
        <v>0</v>
      </c>
    </row>
    <row r="1909" spans="1:5" hidden="1" outlineLevel="1">
      <c r="A1909" s="141" t="s">
        <v>953</v>
      </c>
      <c r="B1909" s="143">
        <v>300</v>
      </c>
      <c r="C1909" s="59">
        <v>7.32</v>
      </c>
      <c r="D1909" s="59">
        <f t="shared" si="52"/>
        <v>2196</v>
      </c>
    </row>
    <row r="1910" spans="1:5" hidden="1" outlineLevel="1">
      <c r="A1910" s="141" t="s">
        <v>954</v>
      </c>
      <c r="B1910" s="142">
        <v>1908</v>
      </c>
      <c r="C1910" s="59">
        <v>5.88</v>
      </c>
      <c r="D1910" s="59">
        <f t="shared" si="52"/>
        <v>11219.039999999999</v>
      </c>
    </row>
    <row r="1911" spans="1:5" hidden="1" outlineLevel="1">
      <c r="A1911" s="141" t="s">
        <v>957</v>
      </c>
      <c r="B1911" s="143">
        <v>205.4</v>
      </c>
      <c r="C1911" s="59">
        <v>9.11</v>
      </c>
      <c r="D1911" s="59">
        <f t="shared" si="52"/>
        <v>1871.194</v>
      </c>
    </row>
    <row r="1912" spans="1:5" hidden="1" outlineLevel="1">
      <c r="A1912" s="141" t="s">
        <v>959</v>
      </c>
      <c r="B1912" s="143">
        <v>601.20000000000005</v>
      </c>
      <c r="C1912" s="59">
        <v>5</v>
      </c>
      <c r="D1912" s="59">
        <f t="shared" si="52"/>
        <v>3006</v>
      </c>
    </row>
    <row r="1913" spans="1:5" hidden="1" outlineLevel="1">
      <c r="A1913" s="144" t="s">
        <v>802</v>
      </c>
      <c r="B1913" s="147">
        <v>5924</v>
      </c>
      <c r="C1913" s="59"/>
      <c r="D1913" s="59">
        <f t="shared" si="52"/>
        <v>0</v>
      </c>
    </row>
    <row r="1914" spans="1:5" hidden="1" outlineLevel="1">
      <c r="A1914" s="141" t="s">
        <v>961</v>
      </c>
      <c r="B1914" s="146"/>
      <c r="C1914" s="59">
        <v>0.56999999999999995</v>
      </c>
      <c r="D1914" s="59">
        <f t="shared" si="52"/>
        <v>0</v>
      </c>
    </row>
    <row r="1915" spans="1:5" hidden="1" outlineLevel="1">
      <c r="A1915" s="141" t="s">
        <v>803</v>
      </c>
      <c r="B1915" s="143">
        <v>924</v>
      </c>
      <c r="C1915" s="59">
        <v>0.62</v>
      </c>
      <c r="D1915" s="59">
        <f t="shared" si="52"/>
        <v>572.88</v>
      </c>
    </row>
    <row r="1916" spans="1:5" hidden="1" outlineLevel="1">
      <c r="A1916" s="141" t="s">
        <v>962</v>
      </c>
      <c r="B1916" s="142">
        <v>2000</v>
      </c>
      <c r="C1916" s="59">
        <v>0.63</v>
      </c>
      <c r="D1916" s="59">
        <f t="shared" si="52"/>
        <v>1260</v>
      </c>
    </row>
    <row r="1917" spans="1:5" hidden="1" outlineLevel="1">
      <c r="A1917" s="141" t="s">
        <v>805</v>
      </c>
      <c r="B1917" s="142">
        <v>3000</v>
      </c>
      <c r="C1917" s="59">
        <v>0.79</v>
      </c>
      <c r="D1917" s="59">
        <f t="shared" si="52"/>
        <v>2370</v>
      </c>
    </row>
    <row r="1918" spans="1:5" hidden="1" outlineLevel="1">
      <c r="A1918" s="144" t="s">
        <v>457</v>
      </c>
      <c r="B1918" s="142">
        <v>185</v>
      </c>
      <c r="C1918" s="59">
        <v>105.85</v>
      </c>
      <c r="D1918" s="59">
        <f t="shared" si="52"/>
        <v>19582.25</v>
      </c>
    </row>
    <row r="1919" spans="1:5" hidden="1" outlineLevel="1">
      <c r="A1919" s="144" t="s">
        <v>965</v>
      </c>
      <c r="B1919" s="145">
        <v>1.8029999999999999</v>
      </c>
      <c r="C1919" s="60">
        <v>245.46</v>
      </c>
      <c r="D1919" s="59">
        <f t="shared" ref="D1919:D1961" si="53">B1919*C1919</f>
        <v>442.56437999999997</v>
      </c>
    </row>
    <row r="1920" spans="1:5" hidden="1" outlineLevel="1">
      <c r="A1920" s="144" t="s">
        <v>970</v>
      </c>
      <c r="B1920" s="147"/>
      <c r="C1920" s="59"/>
      <c r="D1920" s="59">
        <f t="shared" si="53"/>
        <v>0</v>
      </c>
    </row>
    <row r="1921" spans="1:5" hidden="1" outlineLevel="1">
      <c r="A1921" s="141" t="s">
        <v>971</v>
      </c>
      <c r="B1921" s="143">
        <v>22.35</v>
      </c>
      <c r="C1921" s="59">
        <v>141</v>
      </c>
      <c r="D1921" s="59">
        <f t="shared" si="53"/>
        <v>3151.3500000000004</v>
      </c>
    </row>
    <row r="1922" spans="1:5" hidden="1" outlineLevel="1">
      <c r="A1922" s="141" t="s">
        <v>972</v>
      </c>
      <c r="B1922" s="143">
        <v>43.3</v>
      </c>
      <c r="C1922" s="59">
        <v>91</v>
      </c>
      <c r="D1922" s="59">
        <f t="shared" si="53"/>
        <v>3940.2999999999997</v>
      </c>
    </row>
    <row r="1923" spans="1:5" hidden="1" outlineLevel="1">
      <c r="A1923" s="141" t="s">
        <v>973</v>
      </c>
      <c r="B1923" s="143">
        <v>431.4</v>
      </c>
      <c r="C1923" s="59">
        <v>95</v>
      </c>
      <c r="D1923" s="59">
        <f t="shared" si="53"/>
        <v>40983</v>
      </c>
    </row>
    <row r="1924" spans="1:5" hidden="1" outlineLevel="1">
      <c r="A1924" s="141" t="s">
        <v>974</v>
      </c>
      <c r="B1924" s="143">
        <v>859.3</v>
      </c>
      <c r="C1924" s="59">
        <v>95</v>
      </c>
      <c r="D1924" s="59">
        <f t="shared" si="53"/>
        <v>81633.5</v>
      </c>
      <c r="E1924" s="42" t="s">
        <v>319</v>
      </c>
    </row>
    <row r="1925" spans="1:5" hidden="1" outlineLevel="1">
      <c r="A1925" s="141" t="s">
        <v>1492</v>
      </c>
      <c r="B1925" s="143">
        <v>191.1</v>
      </c>
      <c r="C1925" s="59">
        <v>154</v>
      </c>
      <c r="D1925" s="59">
        <f t="shared" si="53"/>
        <v>29429.399999999998</v>
      </c>
    </row>
    <row r="1926" spans="1:5" hidden="1" outlineLevel="1">
      <c r="A1926" s="141" t="s">
        <v>1493</v>
      </c>
      <c r="B1926" s="143">
        <v>423.2</v>
      </c>
      <c r="C1926" s="59">
        <v>160</v>
      </c>
      <c r="D1926" s="59">
        <f t="shared" si="53"/>
        <v>67712</v>
      </c>
    </row>
    <row r="1927" spans="1:5" hidden="1" outlineLevel="1">
      <c r="A1927" s="141" t="s">
        <v>1494</v>
      </c>
      <c r="B1927" s="143">
        <v>48.15</v>
      </c>
      <c r="C1927" s="59">
        <v>203.5</v>
      </c>
      <c r="D1927" s="59">
        <f t="shared" si="53"/>
        <v>9798.5249999999996</v>
      </c>
    </row>
    <row r="1928" spans="1:5" hidden="1" outlineLevel="1">
      <c r="A1928" s="144" t="s">
        <v>161</v>
      </c>
      <c r="B1928" s="145">
        <v>13</v>
      </c>
      <c r="C1928" s="59"/>
      <c r="D1928" s="59">
        <f t="shared" si="53"/>
        <v>0</v>
      </c>
    </row>
    <row r="1929" spans="1:5" hidden="1" outlineLevel="1">
      <c r="A1929" s="141" t="s">
        <v>162</v>
      </c>
      <c r="B1929" s="143">
        <v>13</v>
      </c>
      <c r="C1929" s="59">
        <v>16.5</v>
      </c>
      <c r="D1929" s="59">
        <f t="shared" si="53"/>
        <v>214.5</v>
      </c>
    </row>
    <row r="1930" spans="1:5" hidden="1" outlineLevel="1">
      <c r="A1930" s="144" t="s">
        <v>765</v>
      </c>
      <c r="B1930" s="147">
        <v>13722</v>
      </c>
      <c r="C1930" s="59"/>
      <c r="D1930" s="59">
        <f t="shared" si="53"/>
        <v>0</v>
      </c>
    </row>
    <row r="1931" spans="1:5" hidden="1" outlineLevel="1">
      <c r="A1931" s="141" t="s">
        <v>766</v>
      </c>
      <c r="B1931" s="142">
        <v>4624</v>
      </c>
      <c r="C1931" s="59">
        <v>1.1000000000000001</v>
      </c>
      <c r="D1931" s="59">
        <f t="shared" si="53"/>
        <v>5086.4000000000005</v>
      </c>
      <c r="E1931" s="42" t="s">
        <v>319</v>
      </c>
    </row>
    <row r="1932" spans="1:5" hidden="1" outlineLevel="1">
      <c r="A1932" s="141" t="s">
        <v>979</v>
      </c>
      <c r="B1932" s="142">
        <v>9098</v>
      </c>
      <c r="C1932" s="59">
        <v>1.72</v>
      </c>
      <c r="D1932" s="59">
        <f t="shared" si="53"/>
        <v>15648.56</v>
      </c>
    </row>
    <row r="1933" spans="1:5" hidden="1" outlineLevel="1">
      <c r="A1933" s="144" t="s">
        <v>806</v>
      </c>
      <c r="B1933" s="147">
        <v>38903</v>
      </c>
      <c r="C1933" s="59"/>
      <c r="D1933" s="59">
        <f t="shared" si="53"/>
        <v>0</v>
      </c>
    </row>
    <row r="1934" spans="1:5" hidden="1" outlineLevel="1">
      <c r="A1934" s="141" t="s">
        <v>983</v>
      </c>
      <c r="B1934" s="143">
        <v>41</v>
      </c>
      <c r="C1934" s="59">
        <v>2.36</v>
      </c>
      <c r="D1934" s="59">
        <f t="shared" si="53"/>
        <v>96.759999999999991</v>
      </c>
    </row>
    <row r="1935" spans="1:5" hidden="1" outlineLevel="1">
      <c r="A1935" s="141" t="s">
        <v>984</v>
      </c>
      <c r="B1935" s="142">
        <v>2002</v>
      </c>
      <c r="C1935" s="59">
        <v>2.36</v>
      </c>
      <c r="D1935" s="59">
        <f t="shared" si="53"/>
        <v>4724.7199999999993</v>
      </c>
    </row>
    <row r="1936" spans="1:5" hidden="1" outlineLevel="1">
      <c r="A1936" s="141" t="s">
        <v>985</v>
      </c>
      <c r="B1936" s="143">
        <v>973</v>
      </c>
      <c r="C1936" s="59">
        <v>2.36</v>
      </c>
      <c r="D1936" s="59">
        <f t="shared" si="53"/>
        <v>2296.2799999999997</v>
      </c>
    </row>
    <row r="1937" spans="1:4" hidden="1" outlineLevel="1">
      <c r="A1937" s="141" t="s">
        <v>987</v>
      </c>
      <c r="B1937" s="142">
        <v>3277</v>
      </c>
      <c r="C1937" s="59">
        <v>2.36</v>
      </c>
      <c r="D1937" s="59">
        <f t="shared" si="53"/>
        <v>7733.7199999999993</v>
      </c>
    </row>
    <row r="1938" spans="1:4" hidden="1" outlineLevel="1">
      <c r="A1938" s="141" t="s">
        <v>807</v>
      </c>
      <c r="B1938" s="142">
        <v>2374</v>
      </c>
      <c r="C1938" s="59">
        <v>2.36</v>
      </c>
      <c r="D1938" s="59">
        <f t="shared" si="53"/>
        <v>5602.6399999999994</v>
      </c>
    </row>
    <row r="1939" spans="1:4" hidden="1" outlineLevel="1">
      <c r="A1939" s="141" t="s">
        <v>1495</v>
      </c>
      <c r="B1939" s="143">
        <v>30</v>
      </c>
      <c r="C1939" s="59">
        <v>1.23</v>
      </c>
      <c r="D1939" s="59">
        <f t="shared" si="53"/>
        <v>36.9</v>
      </c>
    </row>
    <row r="1940" spans="1:4" hidden="1" outlineLevel="1">
      <c r="A1940" s="141" t="s">
        <v>1496</v>
      </c>
      <c r="B1940" s="142">
        <v>1281</v>
      </c>
      <c r="C1940" s="59">
        <v>2.44</v>
      </c>
      <c r="D1940" s="59">
        <f t="shared" si="53"/>
        <v>3125.64</v>
      </c>
    </row>
    <row r="1941" spans="1:4" hidden="1" outlineLevel="1">
      <c r="A1941" s="141" t="s">
        <v>988</v>
      </c>
      <c r="B1941" s="143">
        <v>114</v>
      </c>
      <c r="C1941" s="59">
        <v>2.44</v>
      </c>
      <c r="D1941" s="59">
        <f t="shared" si="53"/>
        <v>278.15999999999997</v>
      </c>
    </row>
    <row r="1942" spans="1:4" hidden="1" outlineLevel="1">
      <c r="A1942" s="141" t="s">
        <v>992</v>
      </c>
      <c r="B1942" s="143">
        <v>990</v>
      </c>
      <c r="C1942" s="59">
        <v>2.7</v>
      </c>
      <c r="D1942" s="59">
        <f t="shared" si="53"/>
        <v>2673</v>
      </c>
    </row>
    <row r="1943" spans="1:4" hidden="1" outlineLevel="1">
      <c r="A1943" s="141" t="s">
        <v>993</v>
      </c>
      <c r="B1943" s="143">
        <v>978</v>
      </c>
      <c r="C1943" s="59">
        <v>2.7</v>
      </c>
      <c r="D1943" s="59">
        <f t="shared" si="53"/>
        <v>2640.6000000000004</v>
      </c>
    </row>
    <row r="1944" spans="1:4" hidden="1" outlineLevel="1">
      <c r="A1944" s="141" t="s">
        <v>994</v>
      </c>
      <c r="B1944" s="143">
        <v>82</v>
      </c>
      <c r="C1944" s="59">
        <v>2.7</v>
      </c>
      <c r="D1944" s="59">
        <f t="shared" si="53"/>
        <v>221.4</v>
      </c>
    </row>
    <row r="1945" spans="1:4" hidden="1" outlineLevel="1">
      <c r="A1945" s="141" t="s">
        <v>995</v>
      </c>
      <c r="B1945" s="142">
        <v>2279</v>
      </c>
      <c r="C1945" s="59">
        <v>2.7</v>
      </c>
      <c r="D1945" s="59">
        <f t="shared" si="53"/>
        <v>6153.3</v>
      </c>
    </row>
    <row r="1946" spans="1:4" hidden="1" outlineLevel="1">
      <c r="A1946" s="141" t="s">
        <v>808</v>
      </c>
      <c r="B1946" s="142">
        <v>20358</v>
      </c>
      <c r="C1946" s="59">
        <v>1.23</v>
      </c>
      <c r="D1946" s="59">
        <f t="shared" si="53"/>
        <v>25040.34</v>
      </c>
    </row>
    <row r="1947" spans="1:4" hidden="1" outlineLevel="1">
      <c r="A1947" s="141" t="s">
        <v>1497</v>
      </c>
      <c r="B1947" s="142">
        <v>3124</v>
      </c>
      <c r="C1947" s="59">
        <v>2.42</v>
      </c>
      <c r="D1947" s="59">
        <f t="shared" si="53"/>
        <v>7560.08</v>
      </c>
    </row>
    <row r="1948" spans="1:4" hidden="1" outlineLevel="1">
      <c r="A1948" s="141" t="s">
        <v>1498</v>
      </c>
      <c r="B1948" s="142">
        <v>1000</v>
      </c>
      <c r="C1948" s="59">
        <v>3.04</v>
      </c>
      <c r="D1948" s="59">
        <f t="shared" si="53"/>
        <v>3040</v>
      </c>
    </row>
    <row r="1949" spans="1:4" hidden="1" outlineLevel="1">
      <c r="A1949" s="144" t="s">
        <v>809</v>
      </c>
      <c r="B1949" s="147">
        <v>2597</v>
      </c>
      <c r="C1949" s="59"/>
      <c r="D1949" s="59">
        <f t="shared" si="53"/>
        <v>0</v>
      </c>
    </row>
    <row r="1950" spans="1:4" hidden="1" outlineLevel="1">
      <c r="A1950" s="141" t="s">
        <v>810</v>
      </c>
      <c r="B1950" s="142">
        <v>2597</v>
      </c>
      <c r="C1950" s="59">
        <v>0.55000000000000004</v>
      </c>
      <c r="D1950" s="59">
        <f t="shared" si="53"/>
        <v>1428.3500000000001</v>
      </c>
    </row>
    <row r="1951" spans="1:4" hidden="1" outlineLevel="1">
      <c r="A1951" s="144" t="s">
        <v>1022</v>
      </c>
      <c r="B1951" s="147">
        <v>22193</v>
      </c>
      <c r="C1951" s="59">
        <v>3.1</v>
      </c>
      <c r="D1951" s="59">
        <f t="shared" si="53"/>
        <v>68798.3</v>
      </c>
    </row>
    <row r="1952" spans="1:4" hidden="1" outlineLevel="1">
      <c r="A1952" s="144" t="s">
        <v>1499</v>
      </c>
      <c r="B1952" s="145">
        <v>9</v>
      </c>
      <c r="C1952" s="59"/>
      <c r="D1952" s="59">
        <f t="shared" si="53"/>
        <v>0</v>
      </c>
    </row>
    <row r="1953" spans="1:4" hidden="1" outlineLevel="1">
      <c r="A1953" s="141"/>
      <c r="B1953" s="143">
        <v>5</v>
      </c>
      <c r="C1953" s="59">
        <v>73.239999999999995</v>
      </c>
      <c r="D1953" s="59">
        <f t="shared" si="53"/>
        <v>366.2</v>
      </c>
    </row>
    <row r="1954" spans="1:4" hidden="1" outlineLevel="1">
      <c r="A1954" s="141" t="s">
        <v>1500</v>
      </c>
      <c r="B1954" s="143">
        <v>1</v>
      </c>
      <c r="C1954" s="59">
        <v>121.74</v>
      </c>
      <c r="D1954" s="59">
        <f t="shared" si="53"/>
        <v>121.74</v>
      </c>
    </row>
    <row r="1955" spans="1:4" hidden="1" outlineLevel="1">
      <c r="A1955" s="141" t="s">
        <v>1501</v>
      </c>
      <c r="B1955" s="143">
        <v>3</v>
      </c>
      <c r="C1955" s="59">
        <v>170</v>
      </c>
      <c r="D1955" s="59">
        <f t="shared" si="53"/>
        <v>510</v>
      </c>
    </row>
    <row r="1956" spans="1:4" hidden="1" outlineLevel="1">
      <c r="A1956" s="144" t="s">
        <v>1502</v>
      </c>
      <c r="B1956" s="145">
        <v>1</v>
      </c>
      <c r="C1956" s="59"/>
      <c r="D1956" s="59">
        <f t="shared" si="53"/>
        <v>0</v>
      </c>
    </row>
    <row r="1957" spans="1:4" hidden="1" outlineLevel="1">
      <c r="A1957" s="141" t="s">
        <v>1503</v>
      </c>
      <c r="B1957" s="143">
        <v>1</v>
      </c>
      <c r="C1957" s="59">
        <v>145.35</v>
      </c>
      <c r="D1957" s="59">
        <f t="shared" si="53"/>
        <v>145.35</v>
      </c>
    </row>
    <row r="1958" spans="1:4" hidden="1" outlineLevel="1">
      <c r="A1958" s="144" t="s">
        <v>1505</v>
      </c>
      <c r="B1958" s="145">
        <v>19</v>
      </c>
      <c r="C1958" s="59"/>
      <c r="D1958" s="59">
        <f t="shared" si="53"/>
        <v>0</v>
      </c>
    </row>
    <row r="1959" spans="1:4" hidden="1" outlineLevel="1">
      <c r="A1959" s="141"/>
      <c r="B1959" s="143">
        <v>12</v>
      </c>
      <c r="C1959" s="59">
        <v>125.47</v>
      </c>
      <c r="D1959" s="59">
        <f t="shared" si="53"/>
        <v>1505.6399999999999</v>
      </c>
    </row>
    <row r="1960" spans="1:4" hidden="1" outlineLevel="1">
      <c r="A1960" s="141" t="s">
        <v>1506</v>
      </c>
      <c r="B1960" s="143">
        <v>7</v>
      </c>
      <c r="C1960" s="59">
        <v>99.53</v>
      </c>
      <c r="D1960" s="59">
        <f t="shared" si="53"/>
        <v>696.71</v>
      </c>
    </row>
    <row r="1961" spans="1:4" hidden="1" outlineLevel="1">
      <c r="A1961" s="144" t="s">
        <v>1023</v>
      </c>
      <c r="B1961" s="147">
        <v>5521000</v>
      </c>
      <c r="C1961" s="61">
        <v>0.2</v>
      </c>
      <c r="D1961" s="59">
        <f t="shared" si="53"/>
        <v>1104200</v>
      </c>
    </row>
    <row r="1962" spans="1:4" hidden="1" outlineLevel="1">
      <c r="A1962" s="144" t="s">
        <v>163</v>
      </c>
      <c r="B1962" s="147">
        <v>1733000</v>
      </c>
      <c r="C1962" s="61">
        <v>4.8000000000000001E-2</v>
      </c>
      <c r="D1962" s="59">
        <f t="shared" ref="D1962:D1982" si="54">B1962*C1962</f>
        <v>83184</v>
      </c>
    </row>
    <row r="1963" spans="1:4" hidden="1" outlineLevel="1">
      <c r="A1963" s="144" t="s">
        <v>1041</v>
      </c>
      <c r="B1963" s="147">
        <v>780000</v>
      </c>
      <c r="C1963" s="61">
        <v>5.0999999999999997E-2</v>
      </c>
      <c r="D1963" s="59">
        <f t="shared" si="54"/>
        <v>39780</v>
      </c>
    </row>
    <row r="1964" spans="1:4" hidden="1" outlineLevel="1">
      <c r="A1964" s="144" t="s">
        <v>1508</v>
      </c>
      <c r="B1964" s="145">
        <v>40</v>
      </c>
      <c r="C1964" s="59"/>
      <c r="D1964" s="59">
        <f t="shared" si="54"/>
        <v>0</v>
      </c>
    </row>
    <row r="1965" spans="1:4" hidden="1" outlineLevel="1">
      <c r="A1965" s="141" t="s">
        <v>1509</v>
      </c>
      <c r="B1965" s="143">
        <v>40</v>
      </c>
      <c r="C1965" s="59">
        <v>212</v>
      </c>
      <c r="D1965" s="59">
        <f t="shared" si="54"/>
        <v>8480</v>
      </c>
    </row>
    <row r="1966" spans="1:4" hidden="1" outlineLevel="1">
      <c r="A1966" s="144" t="s">
        <v>1510</v>
      </c>
      <c r="B1966" s="145">
        <v>8</v>
      </c>
      <c r="C1966" s="59"/>
      <c r="D1966" s="59">
        <f t="shared" si="54"/>
        <v>0</v>
      </c>
    </row>
    <row r="1967" spans="1:4" hidden="1" outlineLevel="1">
      <c r="A1967" s="141"/>
      <c r="B1967" s="143">
        <v>1</v>
      </c>
      <c r="C1967" s="59">
        <v>2038.4</v>
      </c>
      <c r="D1967" s="59">
        <f t="shared" si="54"/>
        <v>2038.4</v>
      </c>
    </row>
    <row r="1968" spans="1:4" hidden="1" outlineLevel="1">
      <c r="A1968" s="141" t="s">
        <v>1511</v>
      </c>
      <c r="B1968" s="143">
        <v>4</v>
      </c>
      <c r="C1968" s="59">
        <v>1945.13</v>
      </c>
      <c r="D1968" s="59">
        <f t="shared" si="54"/>
        <v>7780.52</v>
      </c>
    </row>
    <row r="1969" spans="1:5" hidden="1" outlineLevel="1">
      <c r="A1969" s="141" t="s">
        <v>1512</v>
      </c>
      <c r="B1969" s="143">
        <v>3</v>
      </c>
      <c r="C1969" s="59">
        <v>2038.4</v>
      </c>
      <c r="D1969" s="59">
        <f t="shared" si="54"/>
        <v>6115.2000000000007</v>
      </c>
    </row>
    <row r="1970" spans="1:5" hidden="1" outlineLevel="1">
      <c r="A1970" s="144" t="s">
        <v>1053</v>
      </c>
      <c r="B1970" s="145">
        <v>215.34</v>
      </c>
      <c r="C1970" s="59">
        <v>0.79</v>
      </c>
      <c r="D1970" s="59">
        <f t="shared" si="54"/>
        <v>170.11860000000001</v>
      </c>
    </row>
    <row r="1971" spans="1:5" hidden="1" outlineLevel="1">
      <c r="A1971" s="144" t="s">
        <v>1513</v>
      </c>
      <c r="B1971" s="145">
        <v>3</v>
      </c>
      <c r="C1971" s="59">
        <v>650</v>
      </c>
      <c r="D1971" s="59">
        <f t="shared" si="54"/>
        <v>1950</v>
      </c>
    </row>
    <row r="1972" spans="1:5" hidden="1" outlineLevel="1">
      <c r="A1972" s="144" t="s">
        <v>1514</v>
      </c>
      <c r="B1972" s="147">
        <v>1439.472</v>
      </c>
      <c r="C1972" s="59">
        <v>66.59</v>
      </c>
      <c r="D1972" s="59">
        <f t="shared" si="54"/>
        <v>95854.440480000005</v>
      </c>
    </row>
    <row r="1973" spans="1:5" hidden="1" outlineLevel="1">
      <c r="A1973" s="144" t="s">
        <v>302</v>
      </c>
      <c r="B1973" s="145">
        <v>67</v>
      </c>
      <c r="C1973" s="59">
        <v>48.5</v>
      </c>
      <c r="D1973" s="59">
        <f t="shared" si="54"/>
        <v>3249.5</v>
      </c>
    </row>
    <row r="1974" spans="1:5" hidden="1" outlineLevel="1">
      <c r="A1974" s="144" t="s">
        <v>812</v>
      </c>
      <c r="B1974" s="147">
        <v>2540</v>
      </c>
      <c r="C1974" s="59"/>
      <c r="D1974" s="59">
        <f t="shared" si="54"/>
        <v>0</v>
      </c>
    </row>
    <row r="1975" spans="1:5" hidden="1" outlineLevel="1">
      <c r="A1975" s="141" t="s">
        <v>1054</v>
      </c>
      <c r="B1975" s="142">
        <v>2540</v>
      </c>
      <c r="C1975" s="59">
        <v>0.96</v>
      </c>
      <c r="D1975" s="59">
        <f t="shared" si="54"/>
        <v>2438.4</v>
      </c>
      <c r="E1975" s="42" t="s">
        <v>319</v>
      </c>
    </row>
    <row r="1976" spans="1:5" hidden="1" outlineLevel="1">
      <c r="A1976" s="144" t="s">
        <v>1515</v>
      </c>
      <c r="B1976" s="145">
        <v>7</v>
      </c>
      <c r="C1976" s="59"/>
      <c r="D1976" s="59">
        <f t="shared" si="54"/>
        <v>0</v>
      </c>
    </row>
    <row r="1977" spans="1:5" hidden="1" outlineLevel="1">
      <c r="A1977" s="141"/>
      <c r="B1977" s="143">
        <v>4</v>
      </c>
      <c r="C1977" s="59">
        <v>4930</v>
      </c>
      <c r="D1977" s="59">
        <f t="shared" si="54"/>
        <v>19720</v>
      </c>
    </row>
    <row r="1978" spans="1:5" hidden="1" outlineLevel="1">
      <c r="A1978" s="141" t="s">
        <v>1516</v>
      </c>
      <c r="B1978" s="143">
        <v>3</v>
      </c>
      <c r="C1978" s="59">
        <v>8593</v>
      </c>
      <c r="D1978" s="59">
        <f t="shared" si="54"/>
        <v>25779</v>
      </c>
    </row>
    <row r="1979" spans="1:5" hidden="1" outlineLevel="1">
      <c r="A1979" s="144" t="s">
        <v>1517</v>
      </c>
      <c r="B1979" s="145">
        <v>100</v>
      </c>
      <c r="C1979" s="59">
        <v>68</v>
      </c>
      <c r="D1979" s="59">
        <f t="shared" si="54"/>
        <v>6800</v>
      </c>
    </row>
    <row r="1980" spans="1:5" hidden="1" outlineLevel="1">
      <c r="A1980" s="144" t="s">
        <v>1518</v>
      </c>
      <c r="B1980" s="145">
        <v>41</v>
      </c>
      <c r="C1980" s="59"/>
      <c r="D1980" s="59">
        <f t="shared" si="54"/>
        <v>0</v>
      </c>
    </row>
    <row r="1981" spans="1:5" hidden="1" outlineLevel="1">
      <c r="A1981" s="141"/>
      <c r="B1981" s="143">
        <v>9</v>
      </c>
      <c r="C1981" s="59">
        <v>420</v>
      </c>
      <c r="D1981" s="59">
        <f t="shared" si="54"/>
        <v>3780</v>
      </c>
    </row>
    <row r="1982" spans="1:5" hidden="1" outlineLevel="1">
      <c r="A1982" s="141" t="s">
        <v>1519</v>
      </c>
      <c r="B1982" s="143">
        <v>9</v>
      </c>
      <c r="C1982" s="59">
        <v>482.95</v>
      </c>
      <c r="D1982" s="59">
        <f t="shared" si="54"/>
        <v>4346.55</v>
      </c>
    </row>
    <row r="1983" spans="1:5" hidden="1" outlineLevel="1">
      <c r="A1983" s="141" t="s">
        <v>1520</v>
      </c>
      <c r="B1983" s="143">
        <v>18</v>
      </c>
      <c r="C1983" s="59">
        <v>450.23</v>
      </c>
      <c r="D1983" s="59">
        <f t="shared" ref="D1983:D2018" si="55">B1983*C1983</f>
        <v>8104.14</v>
      </c>
    </row>
    <row r="1984" spans="1:5" hidden="1" outlineLevel="1">
      <c r="A1984" s="141" t="s">
        <v>1521</v>
      </c>
      <c r="B1984" s="143">
        <v>5</v>
      </c>
      <c r="C1984" s="60">
        <v>110.01</v>
      </c>
      <c r="D1984" s="59">
        <f t="shared" si="55"/>
        <v>550.05000000000007</v>
      </c>
    </row>
    <row r="1985" spans="1:5" hidden="1" outlineLevel="1">
      <c r="A1985" s="144" t="s">
        <v>166</v>
      </c>
      <c r="B1985" s="147">
        <v>1000</v>
      </c>
      <c r="C1985" s="59">
        <v>3.15</v>
      </c>
      <c r="D1985" s="59">
        <f t="shared" si="55"/>
        <v>3150</v>
      </c>
    </row>
    <row r="1986" spans="1:5" hidden="1" outlineLevel="1">
      <c r="A1986" s="144" t="s">
        <v>1522</v>
      </c>
      <c r="B1986" s="145">
        <v>5</v>
      </c>
      <c r="C1986" s="59"/>
      <c r="D1986" s="59">
        <f t="shared" si="55"/>
        <v>0</v>
      </c>
    </row>
    <row r="1987" spans="1:5" hidden="1" outlineLevel="1">
      <c r="A1987" s="141" t="s">
        <v>1523</v>
      </c>
      <c r="B1987" s="143">
        <v>5</v>
      </c>
      <c r="C1987" s="59">
        <v>406.3</v>
      </c>
      <c r="D1987" s="59">
        <f t="shared" si="55"/>
        <v>2031.5</v>
      </c>
    </row>
    <row r="1988" spans="1:5" hidden="1" outlineLevel="1">
      <c r="A1988" s="144" t="s">
        <v>1524</v>
      </c>
      <c r="B1988" s="145">
        <v>15</v>
      </c>
      <c r="C1988" s="59">
        <v>40</v>
      </c>
      <c r="D1988" s="59">
        <f t="shared" si="55"/>
        <v>600</v>
      </c>
    </row>
    <row r="1989" spans="1:5" hidden="1" outlineLevel="1">
      <c r="A1989" s="144" t="s">
        <v>1057</v>
      </c>
      <c r="B1989" s="147">
        <v>2473</v>
      </c>
      <c r="C1989" s="59"/>
      <c r="D1989" s="59">
        <f t="shared" si="55"/>
        <v>0</v>
      </c>
    </row>
    <row r="1990" spans="1:5" hidden="1" outlineLevel="1">
      <c r="A1990" s="148">
        <v>200</v>
      </c>
      <c r="B1990" s="142">
        <v>2473</v>
      </c>
      <c r="C1990" s="59">
        <v>56.3</v>
      </c>
      <c r="D1990" s="59">
        <f t="shared" si="55"/>
        <v>139229.9</v>
      </c>
      <c r="E1990" s="42" t="s">
        <v>319</v>
      </c>
    </row>
    <row r="1991" spans="1:5" hidden="1" outlineLevel="1">
      <c r="A1991" s="144" t="s">
        <v>1525</v>
      </c>
      <c r="B1991" s="145">
        <v>248.64</v>
      </c>
      <c r="C1991" s="59"/>
      <c r="D1991" s="59">
        <f t="shared" si="55"/>
        <v>0</v>
      </c>
    </row>
    <row r="1992" spans="1:5" hidden="1" outlineLevel="1">
      <c r="A1992" s="141" t="s">
        <v>1526</v>
      </c>
      <c r="B1992" s="143">
        <v>248.64</v>
      </c>
      <c r="C1992" s="59">
        <v>99.7</v>
      </c>
      <c r="D1992" s="59">
        <f t="shared" si="55"/>
        <v>24789.407999999999</v>
      </c>
      <c r="E1992" s="42" t="s">
        <v>319</v>
      </c>
    </row>
    <row r="1993" spans="1:5" hidden="1" outlineLevel="1">
      <c r="A1993" s="144" t="s">
        <v>1063</v>
      </c>
      <c r="B1993" s="145">
        <v>200</v>
      </c>
      <c r="C1993" s="59"/>
      <c r="D1993" s="59">
        <f t="shared" si="55"/>
        <v>0</v>
      </c>
    </row>
    <row r="1994" spans="1:5" hidden="1" outlineLevel="1">
      <c r="A1994" s="141" t="s">
        <v>1064</v>
      </c>
      <c r="B1994" s="143">
        <v>50</v>
      </c>
      <c r="C1994" s="59">
        <v>119</v>
      </c>
      <c r="D1994" s="59">
        <f t="shared" si="55"/>
        <v>5950</v>
      </c>
    </row>
    <row r="1995" spans="1:5" hidden="1" outlineLevel="1">
      <c r="A1995" s="141" t="s">
        <v>1065</v>
      </c>
      <c r="B1995" s="143">
        <v>150</v>
      </c>
      <c r="C1995" s="59">
        <v>175.95</v>
      </c>
      <c r="D1995" s="59">
        <f t="shared" si="55"/>
        <v>26392.5</v>
      </c>
      <c r="E1995" s="42" t="s">
        <v>319</v>
      </c>
    </row>
    <row r="1996" spans="1:5" hidden="1" outlineLevel="1">
      <c r="A1996" s="144" t="s">
        <v>1066</v>
      </c>
      <c r="B1996" s="145">
        <v>925.322</v>
      </c>
      <c r="C1996" s="59"/>
      <c r="D1996" s="59">
        <f t="shared" si="55"/>
        <v>0</v>
      </c>
    </row>
    <row r="1997" spans="1:5" hidden="1" outlineLevel="1">
      <c r="A1997" s="141" t="s">
        <v>1067</v>
      </c>
      <c r="B1997" s="143">
        <v>16</v>
      </c>
      <c r="C1997" s="59">
        <v>178.12</v>
      </c>
      <c r="D1997" s="59">
        <f t="shared" si="55"/>
        <v>2849.92</v>
      </c>
    </row>
    <row r="1998" spans="1:5" hidden="1" outlineLevel="1">
      <c r="A1998" s="141" t="s">
        <v>1068</v>
      </c>
      <c r="B1998" s="143">
        <v>616.50800000000004</v>
      </c>
      <c r="C1998" s="59">
        <v>55.45</v>
      </c>
      <c r="D1998" s="59">
        <f t="shared" si="55"/>
        <v>34185.368600000002</v>
      </c>
    </row>
    <row r="1999" spans="1:5" hidden="1" outlineLevel="1">
      <c r="A1999" s="141" t="s">
        <v>792</v>
      </c>
      <c r="B1999" s="143">
        <v>232.81399999999999</v>
      </c>
      <c r="C1999" s="59">
        <v>66.930000000000007</v>
      </c>
      <c r="D1999" s="59">
        <f t="shared" si="55"/>
        <v>15582.241020000001</v>
      </c>
    </row>
    <row r="2000" spans="1:5" hidden="1" outlineLevel="1">
      <c r="A2000" s="141" t="s">
        <v>899</v>
      </c>
      <c r="B2000" s="143">
        <v>60</v>
      </c>
      <c r="C2000" s="59">
        <v>66.930000000000007</v>
      </c>
      <c r="D2000" s="59">
        <f t="shared" si="55"/>
        <v>4015.8</v>
      </c>
    </row>
    <row r="2001" spans="1:5" hidden="1" outlineLevel="1">
      <c r="A2001" s="144" t="s">
        <v>532</v>
      </c>
      <c r="B2001" s="145">
        <v>8</v>
      </c>
      <c r="C2001" s="59"/>
      <c r="D2001" s="59">
        <f t="shared" si="55"/>
        <v>0</v>
      </c>
    </row>
    <row r="2002" spans="1:5" hidden="1" outlineLevel="1">
      <c r="A2002" s="141"/>
      <c r="B2002" s="143">
        <v>5</v>
      </c>
      <c r="C2002" s="59">
        <v>136.78</v>
      </c>
      <c r="D2002" s="59">
        <f t="shared" si="55"/>
        <v>683.9</v>
      </c>
    </row>
    <row r="2003" spans="1:5" hidden="1" outlineLevel="1">
      <c r="A2003" s="141" t="s">
        <v>1527</v>
      </c>
      <c r="B2003" s="143">
        <v>3</v>
      </c>
      <c r="C2003" s="59">
        <v>133.99</v>
      </c>
      <c r="D2003" s="59">
        <f t="shared" si="55"/>
        <v>401.97</v>
      </c>
    </row>
    <row r="2004" spans="1:5" hidden="1" outlineLevel="1">
      <c r="A2004" s="144" t="s">
        <v>817</v>
      </c>
      <c r="B2004" s="147">
        <v>9807</v>
      </c>
      <c r="C2004" s="59"/>
      <c r="D2004" s="59">
        <f t="shared" si="55"/>
        <v>0</v>
      </c>
    </row>
    <row r="2005" spans="1:5" hidden="1" outlineLevel="1">
      <c r="A2005" s="141" t="s">
        <v>818</v>
      </c>
      <c r="B2005" s="142">
        <v>9807</v>
      </c>
      <c r="C2005" s="59">
        <v>0.55000000000000004</v>
      </c>
      <c r="D2005" s="59">
        <f t="shared" si="55"/>
        <v>5393.85</v>
      </c>
    </row>
    <row r="2006" spans="1:5" hidden="1" outlineLevel="1">
      <c r="A2006" s="144" t="s">
        <v>1528</v>
      </c>
      <c r="B2006" s="145">
        <v>2</v>
      </c>
      <c r="C2006" s="59">
        <v>290</v>
      </c>
      <c r="D2006" s="59">
        <f t="shared" si="55"/>
        <v>580</v>
      </c>
    </row>
    <row r="2007" spans="1:5" hidden="1" outlineLevel="1">
      <c r="A2007" s="144" t="s">
        <v>819</v>
      </c>
      <c r="B2007" s="147">
        <v>34016.17</v>
      </c>
      <c r="C2007" s="59"/>
      <c r="D2007" s="59">
        <f t="shared" si="55"/>
        <v>0</v>
      </c>
    </row>
    <row r="2008" spans="1:5" hidden="1" outlineLevel="1">
      <c r="A2008" s="141" t="s">
        <v>820</v>
      </c>
      <c r="B2008" s="143">
        <v>840</v>
      </c>
      <c r="C2008" s="59">
        <v>1.58</v>
      </c>
      <c r="D2008" s="59">
        <f t="shared" si="55"/>
        <v>1327.2</v>
      </c>
    </row>
    <row r="2009" spans="1:5" hidden="1" outlineLevel="1">
      <c r="A2009" s="141" t="s">
        <v>821</v>
      </c>
      <c r="B2009" s="143">
        <v>40</v>
      </c>
      <c r="C2009" s="59">
        <v>2.2000000000000002</v>
      </c>
      <c r="D2009" s="59">
        <f t="shared" si="55"/>
        <v>88</v>
      </c>
    </row>
    <row r="2010" spans="1:5" hidden="1" outlineLevel="1">
      <c r="A2010" s="141" t="s">
        <v>822</v>
      </c>
      <c r="B2010" s="142">
        <v>1317.47</v>
      </c>
      <c r="C2010" s="59">
        <v>2.14</v>
      </c>
      <c r="D2010" s="59">
        <f t="shared" si="55"/>
        <v>2819.3858</v>
      </c>
    </row>
    <row r="2011" spans="1:5" hidden="1" outlineLevel="1">
      <c r="A2011" s="141" t="s">
        <v>1070</v>
      </c>
      <c r="B2011" s="143">
        <v>190</v>
      </c>
      <c r="C2011" s="59">
        <v>6.77</v>
      </c>
      <c r="D2011" s="59">
        <f t="shared" si="55"/>
        <v>1286.3</v>
      </c>
      <c r="E2011" s="42" t="s">
        <v>319</v>
      </c>
    </row>
    <row r="2012" spans="1:5" hidden="1" outlineLevel="1">
      <c r="A2012" s="141" t="s">
        <v>823</v>
      </c>
      <c r="B2012" s="142">
        <v>21442.7</v>
      </c>
      <c r="C2012" s="59">
        <v>1.56</v>
      </c>
      <c r="D2012" s="59">
        <f t="shared" si="55"/>
        <v>33450.612000000001</v>
      </c>
    </row>
    <row r="2013" spans="1:5" hidden="1" outlineLevel="1">
      <c r="A2013" s="141" t="s">
        <v>1071</v>
      </c>
      <c r="B2013" s="143">
        <v>20</v>
      </c>
      <c r="C2013" s="59">
        <v>3.06</v>
      </c>
      <c r="D2013" s="59">
        <f t="shared" si="55"/>
        <v>61.2</v>
      </c>
    </row>
    <row r="2014" spans="1:5" hidden="1" outlineLevel="1">
      <c r="A2014" s="141" t="s">
        <v>1072</v>
      </c>
      <c r="B2014" s="142">
        <v>2800</v>
      </c>
      <c r="C2014" s="59">
        <v>1.56</v>
      </c>
      <c r="D2014" s="59">
        <f t="shared" si="55"/>
        <v>4368</v>
      </c>
    </row>
    <row r="2015" spans="1:5" hidden="1" outlineLevel="1">
      <c r="A2015" s="141" t="s">
        <v>824</v>
      </c>
      <c r="B2015" s="142">
        <v>7106</v>
      </c>
      <c r="C2015" s="59">
        <v>1.19</v>
      </c>
      <c r="D2015" s="59">
        <f t="shared" si="55"/>
        <v>8456.14</v>
      </c>
    </row>
    <row r="2016" spans="1:5" hidden="1" outlineLevel="1">
      <c r="A2016" s="141" t="s">
        <v>1074</v>
      </c>
      <c r="B2016" s="143">
        <v>260</v>
      </c>
      <c r="C2016" s="59">
        <v>1.19</v>
      </c>
      <c r="D2016" s="59">
        <f t="shared" si="55"/>
        <v>309.39999999999998</v>
      </c>
    </row>
    <row r="2017" spans="1:5" hidden="1" outlineLevel="1">
      <c r="A2017" s="144" t="s">
        <v>1529</v>
      </c>
      <c r="B2017" s="145">
        <v>9</v>
      </c>
      <c r="C2017" s="59">
        <v>359.14</v>
      </c>
      <c r="D2017" s="59">
        <f t="shared" si="55"/>
        <v>3232.2599999999998</v>
      </c>
    </row>
    <row r="2018" spans="1:5" hidden="1" outlineLevel="1">
      <c r="A2018" s="144" t="s">
        <v>1530</v>
      </c>
      <c r="B2018" s="145">
        <v>20</v>
      </c>
      <c r="C2018" s="59">
        <v>170</v>
      </c>
      <c r="D2018" s="59">
        <f t="shared" si="55"/>
        <v>3400</v>
      </c>
    </row>
    <row r="2019" spans="1:5" hidden="1" outlineLevel="1">
      <c r="A2019" s="144" t="s">
        <v>1080</v>
      </c>
      <c r="B2019" s="147"/>
      <c r="C2019" s="59"/>
      <c r="D2019" s="59">
        <f t="shared" ref="D2019:D2054" si="56">B2019*C2019</f>
        <v>0</v>
      </c>
    </row>
    <row r="2020" spans="1:5" hidden="1" outlineLevel="1">
      <c r="A2020" s="141" t="s">
        <v>1081</v>
      </c>
      <c r="B2020" s="143">
        <v>67</v>
      </c>
      <c r="C2020" s="59">
        <v>129.85</v>
      </c>
      <c r="D2020" s="59">
        <f t="shared" si="56"/>
        <v>8699.9499999999989</v>
      </c>
    </row>
    <row r="2021" spans="1:5" hidden="1" outlineLevel="1">
      <c r="A2021" s="141" t="s">
        <v>1082</v>
      </c>
      <c r="B2021" s="143">
        <v>109</v>
      </c>
      <c r="C2021" s="59">
        <v>129.33000000000001</v>
      </c>
      <c r="D2021" s="59">
        <f t="shared" si="56"/>
        <v>14096.970000000001</v>
      </c>
    </row>
    <row r="2022" spans="1:5" hidden="1" outlineLevel="1">
      <c r="A2022" s="141" t="s">
        <v>1532</v>
      </c>
      <c r="B2022" s="143">
        <v>50</v>
      </c>
      <c r="C2022" s="59">
        <v>224</v>
      </c>
      <c r="D2022" s="59">
        <f t="shared" si="56"/>
        <v>11200</v>
      </c>
      <c r="E2022" s="42" t="s">
        <v>319</v>
      </c>
    </row>
    <row r="2023" spans="1:5" hidden="1" outlineLevel="1">
      <c r="A2023" s="141" t="s">
        <v>1083</v>
      </c>
      <c r="B2023" s="143">
        <v>290.8</v>
      </c>
      <c r="C2023" s="59">
        <v>130.84</v>
      </c>
      <c r="D2023" s="59">
        <f t="shared" si="56"/>
        <v>38048.272000000004</v>
      </c>
    </row>
    <row r="2024" spans="1:5" hidden="1" outlineLevel="1">
      <c r="A2024" s="141" t="s">
        <v>1084</v>
      </c>
      <c r="B2024" s="143">
        <v>16.5</v>
      </c>
      <c r="C2024" s="59">
        <v>129.37</v>
      </c>
      <c r="D2024" s="59">
        <f t="shared" si="56"/>
        <v>2134.605</v>
      </c>
    </row>
    <row r="2025" spans="1:5" hidden="1" outlineLevel="1">
      <c r="A2025" s="141" t="s">
        <v>1085</v>
      </c>
      <c r="B2025" s="143">
        <v>410</v>
      </c>
      <c r="C2025" s="60">
        <v>131.65</v>
      </c>
      <c r="D2025" s="59">
        <f t="shared" si="56"/>
        <v>53976.5</v>
      </c>
      <c r="E2025" s="42" t="s">
        <v>319</v>
      </c>
    </row>
    <row r="2026" spans="1:5" hidden="1" outlineLevel="1">
      <c r="A2026" s="144" t="s">
        <v>167</v>
      </c>
      <c r="B2026" s="145">
        <v>1.5</v>
      </c>
      <c r="C2026" s="59"/>
      <c r="D2026" s="59">
        <f t="shared" si="56"/>
        <v>0</v>
      </c>
    </row>
    <row r="2027" spans="1:5" hidden="1" outlineLevel="1">
      <c r="A2027" s="141" t="s">
        <v>616</v>
      </c>
      <c r="B2027" s="143">
        <v>1.5</v>
      </c>
      <c r="C2027" s="59">
        <v>300</v>
      </c>
      <c r="D2027" s="59">
        <f t="shared" si="56"/>
        <v>450</v>
      </c>
    </row>
    <row r="2028" spans="1:5" hidden="1" outlineLevel="1">
      <c r="A2028" s="144" t="s">
        <v>168</v>
      </c>
      <c r="B2028" s="145">
        <v>629</v>
      </c>
      <c r="C2028" s="59">
        <v>24.12</v>
      </c>
      <c r="D2028" s="59">
        <f t="shared" si="56"/>
        <v>15171.480000000001</v>
      </c>
      <c r="E2028" s="42" t="s">
        <v>319</v>
      </c>
    </row>
    <row r="2029" spans="1:5" hidden="1" outlineLevel="1">
      <c r="A2029" s="144" t="s">
        <v>1087</v>
      </c>
      <c r="B2029" s="145">
        <v>80</v>
      </c>
      <c r="C2029" s="59"/>
      <c r="D2029" s="59">
        <f t="shared" si="56"/>
        <v>0</v>
      </c>
    </row>
    <row r="2030" spans="1:5" hidden="1" outlineLevel="1">
      <c r="A2030" s="141" t="s">
        <v>164</v>
      </c>
      <c r="B2030" s="143">
        <v>80</v>
      </c>
      <c r="C2030" s="59">
        <v>12.66</v>
      </c>
      <c r="D2030" s="59">
        <f t="shared" si="56"/>
        <v>1012.8</v>
      </c>
      <c r="E2030" s="42" t="s">
        <v>319</v>
      </c>
    </row>
    <row r="2031" spans="1:5" hidden="1" outlineLevel="1">
      <c r="A2031" s="144" t="s">
        <v>1089</v>
      </c>
      <c r="B2031" s="145">
        <v>24</v>
      </c>
      <c r="C2031" s="59"/>
      <c r="D2031" s="59">
        <f t="shared" si="56"/>
        <v>0</v>
      </c>
    </row>
    <row r="2032" spans="1:5" hidden="1" outlineLevel="1">
      <c r="A2032" s="141" t="s">
        <v>1090</v>
      </c>
      <c r="B2032" s="143">
        <v>24</v>
      </c>
      <c r="C2032" s="59">
        <v>158.75</v>
      </c>
      <c r="D2032" s="59">
        <f t="shared" si="56"/>
        <v>3810</v>
      </c>
    </row>
    <row r="2033" spans="1:5" hidden="1" outlineLevel="1">
      <c r="A2033" s="144" t="s">
        <v>825</v>
      </c>
      <c r="B2033" s="145">
        <v>408</v>
      </c>
      <c r="C2033" s="59">
        <v>19</v>
      </c>
      <c r="D2033" s="59">
        <f t="shared" si="56"/>
        <v>7752</v>
      </c>
    </row>
    <row r="2034" spans="1:5" hidden="1" outlineLevel="1">
      <c r="A2034" s="144" t="s">
        <v>170</v>
      </c>
      <c r="B2034" s="147">
        <v>10600</v>
      </c>
      <c r="C2034" s="59">
        <v>0.31</v>
      </c>
      <c r="D2034" s="59">
        <f t="shared" si="56"/>
        <v>3286</v>
      </c>
    </row>
    <row r="2035" spans="1:5" hidden="1" outlineLevel="1">
      <c r="A2035" s="144" t="s">
        <v>1536</v>
      </c>
      <c r="B2035" s="145">
        <v>4</v>
      </c>
      <c r="C2035" s="59">
        <v>11043.62</v>
      </c>
      <c r="D2035" s="59">
        <f t="shared" si="56"/>
        <v>44174.48</v>
      </c>
    </row>
    <row r="2036" spans="1:5" hidden="1" outlineLevel="1">
      <c r="A2036" s="144" t="s">
        <v>173</v>
      </c>
      <c r="B2036" s="147">
        <v>27104.39</v>
      </c>
      <c r="C2036" s="59"/>
      <c r="D2036" s="59">
        <f t="shared" si="56"/>
        <v>0</v>
      </c>
    </row>
    <row r="2037" spans="1:5" hidden="1" outlineLevel="1">
      <c r="A2037" s="141" t="s">
        <v>811</v>
      </c>
      <c r="B2037" s="143">
        <v>599</v>
      </c>
      <c r="C2037" s="59">
        <v>1.3</v>
      </c>
      <c r="D2037" s="59">
        <f t="shared" si="56"/>
        <v>778.7</v>
      </c>
    </row>
    <row r="2038" spans="1:5" hidden="1" outlineLevel="1">
      <c r="A2038" s="141" t="s">
        <v>1537</v>
      </c>
      <c r="B2038" s="143">
        <v>800</v>
      </c>
      <c r="C2038" s="59">
        <v>1.4</v>
      </c>
      <c r="D2038" s="59">
        <f t="shared" si="56"/>
        <v>1120</v>
      </c>
    </row>
    <row r="2039" spans="1:5" hidden="1" outlineLevel="1">
      <c r="A2039" s="141" t="s">
        <v>1431</v>
      </c>
      <c r="B2039" s="143">
        <v>208.24</v>
      </c>
      <c r="C2039" s="59">
        <v>1.4</v>
      </c>
      <c r="D2039" s="59">
        <f t="shared" si="56"/>
        <v>291.536</v>
      </c>
    </row>
    <row r="2040" spans="1:5" hidden="1" outlineLevel="1">
      <c r="A2040" s="141" t="s">
        <v>1093</v>
      </c>
      <c r="B2040" s="143">
        <v>400</v>
      </c>
      <c r="C2040" s="59">
        <v>1.4</v>
      </c>
      <c r="D2040" s="59">
        <f t="shared" si="56"/>
        <v>560</v>
      </c>
    </row>
    <row r="2041" spans="1:5" hidden="1" outlineLevel="1">
      <c r="A2041" s="141" t="s">
        <v>72</v>
      </c>
      <c r="B2041" s="142">
        <v>1400</v>
      </c>
      <c r="C2041" s="59">
        <v>1.3</v>
      </c>
      <c r="D2041" s="59">
        <f t="shared" si="56"/>
        <v>1820</v>
      </c>
    </row>
    <row r="2042" spans="1:5" hidden="1" outlineLevel="1">
      <c r="A2042" s="141" t="s">
        <v>1094</v>
      </c>
      <c r="B2042" s="143">
        <v>100</v>
      </c>
      <c r="C2042" s="59">
        <v>1.4</v>
      </c>
      <c r="D2042" s="59">
        <f t="shared" si="56"/>
        <v>140</v>
      </c>
    </row>
    <row r="2043" spans="1:5" hidden="1" outlineLevel="1">
      <c r="A2043" s="141" t="s">
        <v>1095</v>
      </c>
      <c r="B2043" s="142">
        <v>3138.55</v>
      </c>
      <c r="C2043" s="60">
        <v>1.35</v>
      </c>
      <c r="D2043" s="59">
        <f t="shared" si="56"/>
        <v>4237.0425000000005</v>
      </c>
    </row>
    <row r="2044" spans="1:5" hidden="1" outlineLevel="1">
      <c r="A2044" s="141" t="s">
        <v>65</v>
      </c>
      <c r="B2044" s="142">
        <v>1700</v>
      </c>
      <c r="C2044" s="59">
        <v>1.3</v>
      </c>
      <c r="D2044" s="59">
        <f t="shared" si="56"/>
        <v>2210</v>
      </c>
    </row>
    <row r="2045" spans="1:5" hidden="1" outlineLevel="1">
      <c r="A2045" s="141" t="s">
        <v>1096</v>
      </c>
      <c r="B2045" s="142">
        <v>1300</v>
      </c>
      <c r="C2045" s="59">
        <v>1.3</v>
      </c>
      <c r="D2045" s="59">
        <f t="shared" si="56"/>
        <v>1690</v>
      </c>
    </row>
    <row r="2046" spans="1:5" hidden="1" outlineLevel="1">
      <c r="A2046" s="141" t="s">
        <v>164</v>
      </c>
      <c r="B2046" s="142">
        <v>17458.599999999999</v>
      </c>
      <c r="C2046" s="59">
        <v>0.65</v>
      </c>
      <c r="D2046" s="59">
        <f t="shared" si="56"/>
        <v>11348.09</v>
      </c>
      <c r="E2046" s="42" t="s">
        <v>319</v>
      </c>
    </row>
    <row r="2047" spans="1:5" hidden="1" outlineLevel="1">
      <c r="A2047" s="144" t="s">
        <v>174</v>
      </c>
      <c r="B2047" s="147">
        <v>7099.4</v>
      </c>
      <c r="C2047" s="59"/>
      <c r="D2047" s="59">
        <f t="shared" si="56"/>
        <v>0</v>
      </c>
    </row>
    <row r="2048" spans="1:5" hidden="1" outlineLevel="1">
      <c r="A2048" s="141" t="s">
        <v>1538</v>
      </c>
      <c r="B2048" s="142">
        <v>2000</v>
      </c>
      <c r="C2048" s="59">
        <v>1.55</v>
      </c>
      <c r="D2048" s="59">
        <f t="shared" si="56"/>
        <v>3100</v>
      </c>
    </row>
    <row r="2049" spans="1:4" hidden="1" outlineLevel="1">
      <c r="A2049" s="141" t="s">
        <v>1099</v>
      </c>
      <c r="B2049" s="143">
        <v>504</v>
      </c>
      <c r="C2049" s="59">
        <v>1.55</v>
      </c>
      <c r="D2049" s="59">
        <f t="shared" si="56"/>
        <v>781.2</v>
      </c>
    </row>
    <row r="2050" spans="1:4" hidden="1" outlineLevel="1">
      <c r="A2050" s="141" t="s">
        <v>1095</v>
      </c>
      <c r="B2050" s="142">
        <v>1595.4</v>
      </c>
      <c r="C2050" s="59">
        <v>1.8</v>
      </c>
      <c r="D2050" s="59">
        <f t="shared" si="56"/>
        <v>2871.7200000000003</v>
      </c>
    </row>
    <row r="2051" spans="1:4" hidden="1" outlineLevel="1">
      <c r="A2051" s="141" t="s">
        <v>1040</v>
      </c>
      <c r="B2051" s="142">
        <v>2400</v>
      </c>
      <c r="C2051" s="59">
        <v>1.35</v>
      </c>
      <c r="D2051" s="59">
        <f t="shared" si="56"/>
        <v>3240</v>
      </c>
    </row>
    <row r="2052" spans="1:4" hidden="1" outlineLevel="1">
      <c r="A2052" s="141" t="s">
        <v>1106</v>
      </c>
      <c r="B2052" s="143">
        <v>600</v>
      </c>
      <c r="C2052" s="59">
        <v>1.55</v>
      </c>
      <c r="D2052" s="59">
        <f t="shared" si="56"/>
        <v>930</v>
      </c>
    </row>
    <row r="2053" spans="1:4" hidden="1" outlineLevel="1">
      <c r="A2053" s="144" t="s">
        <v>1108</v>
      </c>
      <c r="B2053" s="147">
        <v>24900</v>
      </c>
      <c r="C2053" s="59"/>
      <c r="D2053" s="59">
        <f t="shared" si="56"/>
        <v>0</v>
      </c>
    </row>
    <row r="2054" spans="1:4" hidden="1" outlineLevel="1">
      <c r="A2054" s="141" t="s">
        <v>1093</v>
      </c>
      <c r="B2054" s="142">
        <v>1000</v>
      </c>
      <c r="C2054" s="59">
        <v>1.4</v>
      </c>
      <c r="D2054" s="59">
        <f t="shared" si="56"/>
        <v>1400</v>
      </c>
    </row>
    <row r="2055" spans="1:4" hidden="1" outlineLevel="1">
      <c r="A2055" s="141" t="s">
        <v>1110</v>
      </c>
      <c r="B2055" s="143">
        <v>800</v>
      </c>
      <c r="C2055" s="59">
        <v>1.4</v>
      </c>
      <c r="D2055" s="59">
        <f t="shared" ref="D2055:D2112" si="57">B2055*C2055</f>
        <v>1120</v>
      </c>
    </row>
    <row r="2056" spans="1:4" hidden="1" outlineLevel="1">
      <c r="A2056" s="141" t="s">
        <v>175</v>
      </c>
      <c r="B2056" s="142">
        <v>7600</v>
      </c>
      <c r="C2056" s="59">
        <v>1.8</v>
      </c>
      <c r="D2056" s="59">
        <f t="shared" si="57"/>
        <v>13680</v>
      </c>
    </row>
    <row r="2057" spans="1:4" hidden="1" outlineLevel="1">
      <c r="A2057" s="141" t="s">
        <v>1039</v>
      </c>
      <c r="B2057" s="142">
        <v>1000</v>
      </c>
      <c r="C2057" s="59">
        <v>1.4</v>
      </c>
      <c r="D2057" s="59">
        <f t="shared" si="57"/>
        <v>1400</v>
      </c>
    </row>
    <row r="2058" spans="1:4" hidden="1" outlineLevel="1">
      <c r="A2058" s="141" t="s">
        <v>1106</v>
      </c>
      <c r="B2058" s="142">
        <v>5300</v>
      </c>
      <c r="C2058" s="59">
        <v>1.8</v>
      </c>
      <c r="D2058" s="59">
        <f t="shared" si="57"/>
        <v>9540</v>
      </c>
    </row>
    <row r="2059" spans="1:4" hidden="1" outlineLevel="1">
      <c r="A2059" s="141" t="s">
        <v>164</v>
      </c>
      <c r="B2059" s="142">
        <v>9200</v>
      </c>
      <c r="C2059" s="59">
        <v>0.8</v>
      </c>
      <c r="D2059" s="59">
        <f t="shared" si="57"/>
        <v>7360</v>
      </c>
    </row>
    <row r="2060" spans="1:4" hidden="1" outlineLevel="1">
      <c r="A2060" s="144" t="s">
        <v>1112</v>
      </c>
      <c r="B2060" s="147">
        <v>5330</v>
      </c>
      <c r="C2060" s="59"/>
      <c r="D2060" s="59">
        <f t="shared" si="57"/>
        <v>0</v>
      </c>
    </row>
    <row r="2061" spans="1:4" hidden="1" outlineLevel="1">
      <c r="A2061" s="141" t="s">
        <v>1113</v>
      </c>
      <c r="B2061" s="142">
        <v>4000</v>
      </c>
      <c r="C2061" s="59">
        <v>2.4</v>
      </c>
      <c r="D2061" s="59">
        <f t="shared" si="57"/>
        <v>9600</v>
      </c>
    </row>
    <row r="2062" spans="1:4" hidden="1" outlineLevel="1">
      <c r="A2062" s="141" t="s">
        <v>1095</v>
      </c>
      <c r="B2062" s="142">
        <v>1130</v>
      </c>
      <c r="C2062" s="59">
        <v>1.45</v>
      </c>
      <c r="D2062" s="59">
        <f t="shared" si="57"/>
        <v>1638.5</v>
      </c>
    </row>
    <row r="2063" spans="1:4" hidden="1" outlineLevel="1">
      <c r="A2063" s="141" t="s">
        <v>164</v>
      </c>
      <c r="B2063" s="143">
        <v>200</v>
      </c>
      <c r="C2063" s="59">
        <v>1.45</v>
      </c>
      <c r="D2063" s="59">
        <f t="shared" si="57"/>
        <v>290</v>
      </c>
    </row>
    <row r="2064" spans="1:4" hidden="1" outlineLevel="1">
      <c r="A2064" s="144" t="s">
        <v>1117</v>
      </c>
      <c r="B2064" s="145">
        <v>234.9</v>
      </c>
      <c r="C2064" s="59"/>
      <c r="D2064" s="59">
        <f t="shared" si="57"/>
        <v>0</v>
      </c>
    </row>
    <row r="2065" spans="1:4" hidden="1" outlineLevel="1">
      <c r="A2065" s="141" t="s">
        <v>1118</v>
      </c>
      <c r="B2065" s="143">
        <v>26</v>
      </c>
      <c r="C2065" s="59">
        <v>145</v>
      </c>
      <c r="D2065" s="59">
        <f t="shared" si="57"/>
        <v>3770</v>
      </c>
    </row>
    <row r="2066" spans="1:4" hidden="1" outlineLevel="1">
      <c r="A2066" s="141" t="s">
        <v>1120</v>
      </c>
      <c r="B2066" s="143">
        <v>22.4</v>
      </c>
      <c r="C2066" s="59">
        <v>144.76</v>
      </c>
      <c r="D2066" s="59">
        <f t="shared" si="57"/>
        <v>3242.6239999999998</v>
      </c>
    </row>
    <row r="2067" spans="1:4" hidden="1" outlineLevel="1">
      <c r="A2067" s="141" t="s">
        <v>1121</v>
      </c>
      <c r="B2067" s="143">
        <v>67</v>
      </c>
      <c r="C2067" s="59">
        <v>145</v>
      </c>
      <c r="D2067" s="59">
        <f t="shared" si="57"/>
        <v>9715</v>
      </c>
    </row>
    <row r="2068" spans="1:4" hidden="1" outlineLevel="1">
      <c r="A2068" s="141" t="s">
        <v>1122</v>
      </c>
      <c r="B2068" s="143">
        <v>25.6</v>
      </c>
      <c r="C2068" s="59">
        <v>144.76</v>
      </c>
      <c r="D2068" s="59">
        <f t="shared" si="57"/>
        <v>3705.8559999999998</v>
      </c>
    </row>
    <row r="2069" spans="1:4" hidden="1" outlineLevel="1">
      <c r="A2069" s="141" t="s">
        <v>1539</v>
      </c>
      <c r="B2069" s="143">
        <v>24.7</v>
      </c>
      <c r="C2069" s="59">
        <v>144.76</v>
      </c>
      <c r="D2069" s="59">
        <f t="shared" si="57"/>
        <v>3575.5719999999997</v>
      </c>
    </row>
    <row r="2070" spans="1:4" hidden="1" outlineLevel="1">
      <c r="A2070" s="141" t="s">
        <v>1540</v>
      </c>
      <c r="B2070" s="143">
        <v>45.2</v>
      </c>
      <c r="C2070" s="59">
        <v>30.92</v>
      </c>
      <c r="D2070" s="59">
        <f t="shared" si="57"/>
        <v>1397.5840000000001</v>
      </c>
    </row>
    <row r="2071" spans="1:4" hidden="1" outlineLevel="1">
      <c r="A2071" s="141" t="s">
        <v>1541</v>
      </c>
      <c r="B2071" s="143">
        <v>24</v>
      </c>
      <c r="C2071" s="59">
        <v>30.92</v>
      </c>
      <c r="D2071" s="59">
        <f t="shared" si="57"/>
        <v>742.08</v>
      </c>
    </row>
    <row r="2072" spans="1:4" hidden="1" outlineLevel="1">
      <c r="A2072" s="144" t="s">
        <v>212</v>
      </c>
      <c r="B2072" s="147">
        <v>3359.2559999999999</v>
      </c>
      <c r="C2072" s="59"/>
      <c r="D2072" s="59">
        <f t="shared" si="57"/>
        <v>0</v>
      </c>
    </row>
    <row r="2073" spans="1:4" hidden="1" outlineLevel="1">
      <c r="A2073" s="141" t="s">
        <v>213</v>
      </c>
      <c r="B2073" s="143">
        <v>53.3</v>
      </c>
      <c r="C2073" s="59">
        <v>48.88</v>
      </c>
      <c r="D2073" s="59">
        <f t="shared" si="57"/>
        <v>2605.3040000000001</v>
      </c>
    </row>
    <row r="2074" spans="1:4" hidden="1" outlineLevel="1">
      <c r="A2074" s="141" t="s">
        <v>218</v>
      </c>
      <c r="B2074" s="143">
        <v>70</v>
      </c>
      <c r="C2074" s="59">
        <v>29.33</v>
      </c>
      <c r="D2074" s="59">
        <f t="shared" si="57"/>
        <v>2053.1</v>
      </c>
    </row>
    <row r="2075" spans="1:4" hidden="1" outlineLevel="1">
      <c r="A2075" s="141" t="s">
        <v>1542</v>
      </c>
      <c r="B2075" s="143">
        <v>61.3</v>
      </c>
      <c r="C2075" s="59">
        <v>49.52</v>
      </c>
      <c r="D2075" s="59">
        <f t="shared" si="57"/>
        <v>3035.576</v>
      </c>
    </row>
    <row r="2076" spans="1:4" hidden="1" outlineLevel="1">
      <c r="A2076" s="141" t="s">
        <v>221</v>
      </c>
      <c r="B2076" s="143">
        <v>50</v>
      </c>
      <c r="C2076" s="59">
        <v>24.42</v>
      </c>
      <c r="D2076" s="59">
        <f t="shared" si="57"/>
        <v>1221</v>
      </c>
    </row>
    <row r="2077" spans="1:4" hidden="1" outlineLevel="1">
      <c r="A2077" s="141" t="s">
        <v>222</v>
      </c>
      <c r="B2077" s="143">
        <v>153</v>
      </c>
      <c r="C2077" s="59">
        <v>35.159999999999997</v>
      </c>
      <c r="D2077" s="59">
        <f t="shared" si="57"/>
        <v>5379.48</v>
      </c>
    </row>
    <row r="2078" spans="1:4" hidden="1" outlineLevel="1">
      <c r="A2078" s="141" t="s">
        <v>224</v>
      </c>
      <c r="B2078" s="143">
        <v>82.5</v>
      </c>
      <c r="C2078" s="59">
        <v>24.42</v>
      </c>
      <c r="D2078" s="59">
        <f t="shared" si="57"/>
        <v>2014.65</v>
      </c>
    </row>
    <row r="2079" spans="1:4" hidden="1" outlineLevel="1">
      <c r="A2079" s="141" t="s">
        <v>1132</v>
      </c>
      <c r="B2079" s="143">
        <v>41</v>
      </c>
      <c r="C2079" s="59">
        <v>20.23</v>
      </c>
      <c r="D2079" s="59">
        <f t="shared" si="57"/>
        <v>829.43000000000006</v>
      </c>
    </row>
    <row r="2080" spans="1:4" hidden="1" outlineLevel="1">
      <c r="A2080" s="141" t="s">
        <v>225</v>
      </c>
      <c r="B2080" s="143">
        <v>203.3</v>
      </c>
      <c r="C2080" s="59">
        <v>24.19</v>
      </c>
      <c r="D2080" s="59">
        <f t="shared" si="57"/>
        <v>4917.8270000000002</v>
      </c>
    </row>
    <row r="2081" spans="1:5" hidden="1" outlineLevel="1">
      <c r="A2081" s="141" t="s">
        <v>1133</v>
      </c>
      <c r="B2081" s="143">
        <v>38</v>
      </c>
      <c r="C2081" s="59">
        <v>24.42</v>
      </c>
      <c r="D2081" s="59">
        <f t="shared" si="57"/>
        <v>927.96</v>
      </c>
    </row>
    <row r="2082" spans="1:5" hidden="1" outlineLevel="1">
      <c r="A2082" s="141" t="s">
        <v>227</v>
      </c>
      <c r="B2082" s="143">
        <v>128.4</v>
      </c>
      <c r="C2082" s="59">
        <v>24.42</v>
      </c>
      <c r="D2082" s="59">
        <f t="shared" si="57"/>
        <v>3135.5280000000002</v>
      </c>
    </row>
    <row r="2083" spans="1:5" hidden="1" outlineLevel="1">
      <c r="A2083" s="141" t="s">
        <v>1134</v>
      </c>
      <c r="B2083" s="143">
        <v>63.5</v>
      </c>
      <c r="C2083" s="59">
        <v>20.23</v>
      </c>
      <c r="D2083" s="59">
        <f t="shared" si="57"/>
        <v>1284.605</v>
      </c>
    </row>
    <row r="2084" spans="1:5" hidden="1" outlineLevel="1">
      <c r="A2084" s="141" t="s">
        <v>228</v>
      </c>
      <c r="B2084" s="143">
        <v>244</v>
      </c>
      <c r="C2084" s="59">
        <v>39.619999999999997</v>
      </c>
      <c r="D2084" s="59">
        <f t="shared" si="57"/>
        <v>9667.2799999999988</v>
      </c>
    </row>
    <row r="2085" spans="1:5" hidden="1" outlineLevel="1">
      <c r="A2085" s="141" t="s">
        <v>229</v>
      </c>
      <c r="B2085" s="143">
        <v>25.6</v>
      </c>
      <c r="C2085" s="59">
        <v>24.42</v>
      </c>
      <c r="D2085" s="59">
        <f t="shared" si="57"/>
        <v>625.15200000000004</v>
      </c>
    </row>
    <row r="2086" spans="1:5" hidden="1" outlineLevel="1">
      <c r="A2086" s="141" t="s">
        <v>230</v>
      </c>
      <c r="B2086" s="143">
        <v>123.1</v>
      </c>
      <c r="C2086" s="59">
        <v>39.619999999999997</v>
      </c>
      <c r="D2086" s="59">
        <f t="shared" si="57"/>
        <v>4877.2219999999998</v>
      </c>
    </row>
    <row r="2087" spans="1:5" hidden="1" outlineLevel="1">
      <c r="A2087" s="141" t="s">
        <v>231</v>
      </c>
      <c r="B2087" s="143">
        <v>174.7</v>
      </c>
      <c r="C2087" s="59">
        <v>39.89</v>
      </c>
      <c r="D2087" s="59">
        <f t="shared" si="57"/>
        <v>6968.7829999999994</v>
      </c>
      <c r="E2087" s="42" t="s">
        <v>319</v>
      </c>
    </row>
    <row r="2088" spans="1:5" hidden="1" outlineLevel="1">
      <c r="A2088" s="141" t="s">
        <v>234</v>
      </c>
      <c r="B2088" s="143">
        <v>65.599999999999994</v>
      </c>
      <c r="C2088" s="59">
        <v>148.57</v>
      </c>
      <c r="D2088" s="59">
        <f t="shared" si="57"/>
        <v>9746.1919999999991</v>
      </c>
    </row>
    <row r="2089" spans="1:5" hidden="1" outlineLevel="1">
      <c r="A2089" s="141" t="s">
        <v>236</v>
      </c>
      <c r="B2089" s="143">
        <v>97</v>
      </c>
      <c r="C2089" s="59">
        <v>135.97999999999999</v>
      </c>
      <c r="D2089" s="59">
        <f t="shared" si="57"/>
        <v>13190.06</v>
      </c>
    </row>
    <row r="2090" spans="1:5" hidden="1" outlineLevel="1">
      <c r="A2090" s="141" t="s">
        <v>1135</v>
      </c>
      <c r="B2090" s="143">
        <v>74.900000000000006</v>
      </c>
      <c r="C2090" s="59">
        <v>37.450000000000003</v>
      </c>
      <c r="D2090" s="59">
        <f t="shared" si="57"/>
        <v>2805.0050000000006</v>
      </c>
    </row>
    <row r="2091" spans="1:5" hidden="1" outlineLevel="1">
      <c r="A2091" s="141" t="s">
        <v>237</v>
      </c>
      <c r="B2091" s="143">
        <v>51</v>
      </c>
      <c r="C2091" s="59">
        <v>37.450000000000003</v>
      </c>
      <c r="D2091" s="59">
        <f t="shared" si="57"/>
        <v>1909.95</v>
      </c>
    </row>
    <row r="2092" spans="1:5" hidden="1" outlineLevel="1">
      <c r="A2092" s="141" t="s">
        <v>238</v>
      </c>
      <c r="B2092" s="143">
        <v>78.3</v>
      </c>
      <c r="C2092" s="59">
        <v>62.13</v>
      </c>
      <c r="D2092" s="59">
        <f t="shared" si="57"/>
        <v>4864.7790000000005</v>
      </c>
    </row>
    <row r="2093" spans="1:5" hidden="1" outlineLevel="1">
      <c r="A2093" s="141" t="s">
        <v>240</v>
      </c>
      <c r="B2093" s="143">
        <v>37.4</v>
      </c>
      <c r="C2093" s="59">
        <v>68.430000000000007</v>
      </c>
      <c r="D2093" s="59">
        <f t="shared" si="57"/>
        <v>2559.2820000000002</v>
      </c>
    </row>
    <row r="2094" spans="1:5" hidden="1" outlineLevel="1">
      <c r="A2094" s="141" t="s">
        <v>1136</v>
      </c>
      <c r="B2094" s="143">
        <v>25</v>
      </c>
      <c r="C2094" s="59">
        <v>68.430000000000007</v>
      </c>
      <c r="D2094" s="59">
        <f t="shared" si="57"/>
        <v>1710.7500000000002</v>
      </c>
    </row>
    <row r="2095" spans="1:5" hidden="1" outlineLevel="1">
      <c r="A2095" s="141" t="s">
        <v>1543</v>
      </c>
      <c r="B2095" s="143">
        <v>3.3</v>
      </c>
      <c r="C2095" s="59">
        <v>1</v>
      </c>
      <c r="D2095" s="59">
        <f t="shared" si="57"/>
        <v>3.3</v>
      </c>
    </row>
    <row r="2096" spans="1:5" hidden="1" outlineLevel="1">
      <c r="A2096" s="141" t="s">
        <v>1139</v>
      </c>
      <c r="B2096" s="143">
        <v>96</v>
      </c>
      <c r="C2096" s="59">
        <v>82.84</v>
      </c>
      <c r="D2096" s="59">
        <f t="shared" si="57"/>
        <v>7952.64</v>
      </c>
    </row>
    <row r="2097" spans="1:4" hidden="1" outlineLevel="1">
      <c r="A2097" s="141" t="s">
        <v>1140</v>
      </c>
      <c r="B2097" s="143">
        <v>14.3</v>
      </c>
      <c r="C2097" s="59">
        <v>82.84</v>
      </c>
      <c r="D2097" s="59">
        <f t="shared" si="57"/>
        <v>1184.6120000000001</v>
      </c>
    </row>
    <row r="2098" spans="1:4" hidden="1" outlineLevel="1">
      <c r="A2098" s="141" t="s">
        <v>1144</v>
      </c>
      <c r="B2098" s="143">
        <v>80.8</v>
      </c>
      <c r="C2098" s="59">
        <v>82.84</v>
      </c>
      <c r="D2098" s="59">
        <f t="shared" si="57"/>
        <v>6693.4719999999998</v>
      </c>
    </row>
    <row r="2099" spans="1:4" hidden="1" outlineLevel="1">
      <c r="A2099" s="141" t="s">
        <v>1145</v>
      </c>
      <c r="B2099" s="143">
        <v>77.3</v>
      </c>
      <c r="C2099" s="59">
        <v>50.57</v>
      </c>
      <c r="D2099" s="59">
        <f t="shared" si="57"/>
        <v>3909.0609999999997</v>
      </c>
    </row>
    <row r="2100" spans="1:4" hidden="1" outlineLevel="1">
      <c r="A2100" s="141" t="s">
        <v>1146</v>
      </c>
      <c r="B2100" s="143">
        <v>32</v>
      </c>
      <c r="C2100" s="59">
        <v>83.4</v>
      </c>
      <c r="D2100" s="59">
        <f t="shared" si="57"/>
        <v>2668.8</v>
      </c>
    </row>
    <row r="2101" spans="1:4" hidden="1" outlineLevel="1">
      <c r="A2101" s="141" t="s">
        <v>1147</v>
      </c>
      <c r="B2101" s="143">
        <v>31</v>
      </c>
      <c r="C2101" s="59">
        <v>65.959999999999994</v>
      </c>
      <c r="D2101" s="59">
        <f t="shared" si="57"/>
        <v>2044.7599999999998</v>
      </c>
    </row>
    <row r="2102" spans="1:4" hidden="1" outlineLevel="1">
      <c r="A2102" s="141" t="s">
        <v>1151</v>
      </c>
      <c r="B2102" s="143">
        <v>98</v>
      </c>
      <c r="C2102" s="59">
        <v>65.959999999999994</v>
      </c>
      <c r="D2102" s="59">
        <f t="shared" si="57"/>
        <v>6464.079999999999</v>
      </c>
    </row>
    <row r="2103" spans="1:4" hidden="1" outlineLevel="1">
      <c r="A2103" s="141" t="s">
        <v>252</v>
      </c>
      <c r="B2103" s="143">
        <v>134.19999999999999</v>
      </c>
      <c r="C2103" s="59">
        <v>37.049999999999997</v>
      </c>
      <c r="D2103" s="59">
        <f t="shared" si="57"/>
        <v>4972.1099999999988</v>
      </c>
    </row>
    <row r="2104" spans="1:4" hidden="1" outlineLevel="1">
      <c r="A2104" s="141" t="s">
        <v>1152</v>
      </c>
      <c r="B2104" s="143">
        <v>98</v>
      </c>
      <c r="C2104" s="59">
        <v>72.03</v>
      </c>
      <c r="D2104" s="59">
        <f t="shared" si="57"/>
        <v>7058.9400000000005</v>
      </c>
    </row>
    <row r="2105" spans="1:4" hidden="1" outlineLevel="1">
      <c r="A2105" s="141" t="s">
        <v>254</v>
      </c>
      <c r="B2105" s="143">
        <v>55.2</v>
      </c>
      <c r="C2105" s="59">
        <v>72.03</v>
      </c>
      <c r="D2105" s="59">
        <f t="shared" si="57"/>
        <v>3976.0560000000005</v>
      </c>
    </row>
    <row r="2106" spans="1:4" hidden="1" outlineLevel="1">
      <c r="A2106" s="141" t="s">
        <v>255</v>
      </c>
      <c r="B2106" s="143">
        <v>73.599999999999994</v>
      </c>
      <c r="C2106" s="59">
        <v>72.03</v>
      </c>
      <c r="D2106" s="59">
        <f t="shared" si="57"/>
        <v>5301.4079999999994</v>
      </c>
    </row>
    <row r="2107" spans="1:4" hidden="1" outlineLevel="1">
      <c r="A2107" s="141" t="s">
        <v>1162</v>
      </c>
      <c r="B2107" s="143">
        <v>107.6</v>
      </c>
      <c r="C2107" s="59">
        <v>32.840000000000003</v>
      </c>
      <c r="D2107" s="59">
        <f t="shared" si="57"/>
        <v>3533.5840000000003</v>
      </c>
    </row>
    <row r="2108" spans="1:4" hidden="1" outlineLevel="1">
      <c r="A2108" s="141" t="s">
        <v>256</v>
      </c>
      <c r="B2108" s="143">
        <v>70</v>
      </c>
      <c r="C2108" s="59">
        <v>32.840000000000003</v>
      </c>
      <c r="D2108" s="59">
        <f t="shared" si="57"/>
        <v>2298.8000000000002</v>
      </c>
    </row>
    <row r="2109" spans="1:4" hidden="1" outlineLevel="1">
      <c r="A2109" s="141" t="s">
        <v>258</v>
      </c>
      <c r="B2109" s="143">
        <v>100</v>
      </c>
      <c r="C2109" s="59">
        <v>32.840000000000003</v>
      </c>
      <c r="D2109" s="59">
        <f t="shared" si="57"/>
        <v>3284.0000000000005</v>
      </c>
    </row>
    <row r="2110" spans="1:4" hidden="1" outlineLevel="1">
      <c r="A2110" s="141" t="s">
        <v>1163</v>
      </c>
      <c r="B2110" s="143">
        <v>92.8</v>
      </c>
      <c r="C2110" s="59">
        <v>37.380000000000003</v>
      </c>
      <c r="D2110" s="59">
        <f t="shared" si="57"/>
        <v>3468.864</v>
      </c>
    </row>
    <row r="2111" spans="1:4" hidden="1" outlineLevel="1">
      <c r="A2111" s="141" t="s">
        <v>269</v>
      </c>
      <c r="B2111" s="143">
        <v>29</v>
      </c>
      <c r="C2111" s="59">
        <v>54.25</v>
      </c>
      <c r="D2111" s="59">
        <f t="shared" si="57"/>
        <v>1573.25</v>
      </c>
    </row>
    <row r="2112" spans="1:4" hidden="1" outlineLevel="1">
      <c r="A2112" s="141" t="s">
        <v>271</v>
      </c>
      <c r="B2112" s="143">
        <v>73</v>
      </c>
      <c r="C2112" s="59">
        <v>103.8</v>
      </c>
      <c r="D2112" s="59">
        <f t="shared" si="57"/>
        <v>7577.4</v>
      </c>
    </row>
    <row r="2113" spans="1:4" hidden="1" outlineLevel="1">
      <c r="A2113" s="141" t="s">
        <v>1544</v>
      </c>
      <c r="B2113" s="143">
        <v>1.2</v>
      </c>
      <c r="C2113" s="59">
        <v>103.08</v>
      </c>
      <c r="D2113" s="59">
        <f t="shared" ref="D2113:D2154" si="58">B2113*C2113</f>
        <v>123.696</v>
      </c>
    </row>
    <row r="2114" spans="1:4" hidden="1" outlineLevel="1">
      <c r="A2114" s="141" t="s">
        <v>1167</v>
      </c>
      <c r="B2114" s="143">
        <v>24.456</v>
      </c>
      <c r="C2114" s="59">
        <v>54.25</v>
      </c>
      <c r="D2114" s="59">
        <f t="shared" si="58"/>
        <v>1326.7380000000001</v>
      </c>
    </row>
    <row r="2115" spans="1:4" hidden="1" outlineLevel="1">
      <c r="A2115" s="141" t="s">
        <v>1168</v>
      </c>
      <c r="B2115" s="143">
        <v>85</v>
      </c>
      <c r="C2115" s="59">
        <v>54.25</v>
      </c>
      <c r="D2115" s="59">
        <f t="shared" si="58"/>
        <v>4611.25</v>
      </c>
    </row>
    <row r="2116" spans="1:4" hidden="1" outlineLevel="1">
      <c r="A2116" s="141" t="s">
        <v>284</v>
      </c>
      <c r="B2116" s="143">
        <v>41.6</v>
      </c>
      <c r="C2116" s="59">
        <v>82.67</v>
      </c>
      <c r="D2116" s="59">
        <f t="shared" si="58"/>
        <v>3439.0720000000001</v>
      </c>
    </row>
    <row r="2117" spans="1:4" hidden="1" outlineLevel="1">
      <c r="A2117" s="144" t="s">
        <v>1169</v>
      </c>
      <c r="B2117" s="145">
        <v>100</v>
      </c>
      <c r="C2117" s="59"/>
      <c r="D2117" s="59">
        <f t="shared" si="58"/>
        <v>0</v>
      </c>
    </row>
    <row r="2118" spans="1:4" hidden="1" outlineLevel="1">
      <c r="A2118" s="141" t="s">
        <v>1171</v>
      </c>
      <c r="B2118" s="143">
        <v>65</v>
      </c>
      <c r="C2118" s="59">
        <v>190</v>
      </c>
      <c r="D2118" s="59">
        <f t="shared" si="58"/>
        <v>12350</v>
      </c>
    </row>
    <row r="2119" spans="1:4" hidden="1" outlineLevel="1">
      <c r="A2119" s="141" t="s">
        <v>1545</v>
      </c>
      <c r="B2119" s="143">
        <v>35</v>
      </c>
      <c r="C2119" s="59">
        <v>95</v>
      </c>
      <c r="D2119" s="59">
        <f t="shared" si="58"/>
        <v>3325</v>
      </c>
    </row>
    <row r="2120" spans="1:4" hidden="1" outlineLevel="1">
      <c r="A2120" s="144" t="s">
        <v>1181</v>
      </c>
      <c r="B2120" s="145">
        <v>75</v>
      </c>
      <c r="C2120" s="59">
        <v>30.92</v>
      </c>
      <c r="D2120" s="59">
        <f t="shared" si="58"/>
        <v>2319</v>
      </c>
    </row>
    <row r="2121" spans="1:4" hidden="1" outlineLevel="1">
      <c r="A2121" s="144" t="s">
        <v>1186</v>
      </c>
      <c r="B2121" s="145">
        <v>46</v>
      </c>
      <c r="C2121" s="59">
        <v>2.0099999999999998</v>
      </c>
      <c r="D2121" s="59">
        <f t="shared" si="58"/>
        <v>92.46</v>
      </c>
    </row>
    <row r="2122" spans="1:4" hidden="1" outlineLevel="1">
      <c r="A2122" s="144" t="s">
        <v>1546</v>
      </c>
      <c r="B2122" s="145">
        <v>34.6</v>
      </c>
      <c r="C2122" s="59">
        <v>217.38</v>
      </c>
      <c r="D2122" s="59">
        <f t="shared" si="58"/>
        <v>7521.348</v>
      </c>
    </row>
    <row r="2123" spans="1:4" hidden="1" outlineLevel="1">
      <c r="A2123" s="144" t="s">
        <v>1548</v>
      </c>
      <c r="B2123" s="145">
        <v>19.899999999999999</v>
      </c>
      <c r="C2123" s="59">
        <v>358.44</v>
      </c>
      <c r="D2123" s="59">
        <f t="shared" si="58"/>
        <v>7132.9559999999992</v>
      </c>
    </row>
    <row r="2124" spans="1:4" hidden="1" outlineLevel="1">
      <c r="A2124" s="144" t="s">
        <v>1189</v>
      </c>
      <c r="B2124" s="147">
        <v>2854.1</v>
      </c>
      <c r="C2124" s="59"/>
      <c r="D2124" s="59">
        <f t="shared" si="58"/>
        <v>0</v>
      </c>
    </row>
    <row r="2125" spans="1:4" hidden="1" outlineLevel="1">
      <c r="A2125" s="141" t="s">
        <v>1549</v>
      </c>
      <c r="B2125" s="143">
        <v>41</v>
      </c>
      <c r="C2125" s="59">
        <v>221.81</v>
      </c>
      <c r="D2125" s="59">
        <f t="shared" si="58"/>
        <v>9094.2100000000009</v>
      </c>
    </row>
    <row r="2126" spans="1:4" hidden="1" outlineLevel="1">
      <c r="A2126" s="141" t="s">
        <v>1550</v>
      </c>
      <c r="B2126" s="143">
        <v>641</v>
      </c>
      <c r="C2126" s="59">
        <v>242.51</v>
      </c>
      <c r="D2126" s="59">
        <f t="shared" si="58"/>
        <v>155448.91</v>
      </c>
    </row>
    <row r="2127" spans="1:4" hidden="1" outlineLevel="1">
      <c r="A2127" s="141" t="s">
        <v>1551</v>
      </c>
      <c r="B2127" s="143">
        <v>8.1999999999999993</v>
      </c>
      <c r="C2127" s="59">
        <v>221.81</v>
      </c>
      <c r="D2127" s="59">
        <f t="shared" si="58"/>
        <v>1818.8419999999999</v>
      </c>
    </row>
    <row r="2128" spans="1:4" hidden="1" outlineLevel="1">
      <c r="A2128" s="141" t="s">
        <v>1552</v>
      </c>
      <c r="B2128" s="143">
        <v>28.4</v>
      </c>
      <c r="C2128" s="59">
        <v>242.51</v>
      </c>
      <c r="D2128" s="59">
        <f t="shared" si="58"/>
        <v>6887.2839999999997</v>
      </c>
    </row>
    <row r="2129" spans="1:4" hidden="1" outlineLevel="1">
      <c r="A2129" s="141" t="s">
        <v>1553</v>
      </c>
      <c r="B2129" s="143">
        <v>38.9</v>
      </c>
      <c r="C2129" s="59">
        <v>221.81</v>
      </c>
      <c r="D2129" s="59">
        <f t="shared" si="58"/>
        <v>8628.4089999999997</v>
      </c>
    </row>
    <row r="2130" spans="1:4" hidden="1" outlineLevel="1">
      <c r="A2130" s="141" t="s">
        <v>1554</v>
      </c>
      <c r="B2130" s="143">
        <v>454.5</v>
      </c>
      <c r="C2130" s="59">
        <v>221.81</v>
      </c>
      <c r="D2130" s="59">
        <f t="shared" si="58"/>
        <v>100812.645</v>
      </c>
    </row>
    <row r="2131" spans="1:4" hidden="1" outlineLevel="1">
      <c r="A2131" s="141" t="s">
        <v>1448</v>
      </c>
      <c r="B2131" s="143">
        <v>680</v>
      </c>
      <c r="C2131" s="59">
        <v>242.51</v>
      </c>
      <c r="D2131" s="59">
        <f t="shared" si="58"/>
        <v>164906.79999999999</v>
      </c>
    </row>
    <row r="2132" spans="1:4" hidden="1" outlineLevel="1">
      <c r="A2132" s="141" t="s">
        <v>1555</v>
      </c>
      <c r="B2132" s="143">
        <v>189</v>
      </c>
      <c r="C2132" s="59">
        <v>221.51</v>
      </c>
      <c r="D2132" s="59">
        <f t="shared" si="58"/>
        <v>41865.39</v>
      </c>
    </row>
    <row r="2133" spans="1:4" hidden="1" outlineLevel="1">
      <c r="A2133" s="141" t="s">
        <v>1556</v>
      </c>
      <c r="B2133" s="143">
        <v>65.5</v>
      </c>
      <c r="C2133" s="59">
        <v>221.51</v>
      </c>
      <c r="D2133" s="59">
        <f t="shared" si="58"/>
        <v>14508.904999999999</v>
      </c>
    </row>
    <row r="2134" spans="1:4" hidden="1" outlineLevel="1">
      <c r="A2134" s="141" t="s">
        <v>1557</v>
      </c>
      <c r="B2134" s="143">
        <v>101.2</v>
      </c>
      <c r="C2134" s="59">
        <v>221.51</v>
      </c>
      <c r="D2134" s="59">
        <f t="shared" si="58"/>
        <v>22416.811999999998</v>
      </c>
    </row>
    <row r="2135" spans="1:4" hidden="1" outlineLevel="1">
      <c r="A2135" s="141" t="s">
        <v>1558</v>
      </c>
      <c r="B2135" s="143">
        <v>42.6</v>
      </c>
      <c r="C2135" s="59">
        <v>242.51</v>
      </c>
      <c r="D2135" s="59">
        <f t="shared" si="58"/>
        <v>10330.925999999999</v>
      </c>
    </row>
    <row r="2136" spans="1:4" hidden="1" outlineLevel="1">
      <c r="A2136" s="141" t="s">
        <v>1559</v>
      </c>
      <c r="B2136" s="143">
        <v>3</v>
      </c>
      <c r="C2136" s="59">
        <v>221.41</v>
      </c>
      <c r="D2136" s="59">
        <f t="shared" si="58"/>
        <v>664.23</v>
      </c>
    </row>
    <row r="2137" spans="1:4" hidden="1" outlineLevel="1">
      <c r="A2137" s="141" t="s">
        <v>1560</v>
      </c>
      <c r="B2137" s="143">
        <v>64.5</v>
      </c>
      <c r="C2137" s="59">
        <v>221.41</v>
      </c>
      <c r="D2137" s="59">
        <f t="shared" si="58"/>
        <v>14280.945</v>
      </c>
    </row>
    <row r="2138" spans="1:4" hidden="1" outlineLevel="1">
      <c r="A2138" s="141" t="s">
        <v>1561</v>
      </c>
      <c r="B2138" s="143">
        <v>5</v>
      </c>
      <c r="C2138" s="59">
        <v>221.41</v>
      </c>
      <c r="D2138" s="59">
        <f t="shared" si="58"/>
        <v>1107.05</v>
      </c>
    </row>
    <row r="2139" spans="1:4" hidden="1" outlineLevel="1">
      <c r="A2139" s="141" t="s">
        <v>1562</v>
      </c>
      <c r="B2139" s="143">
        <v>47</v>
      </c>
      <c r="C2139" s="59">
        <v>221.41</v>
      </c>
      <c r="D2139" s="59">
        <f t="shared" si="58"/>
        <v>10406.27</v>
      </c>
    </row>
    <row r="2140" spans="1:4" hidden="1" outlineLevel="1">
      <c r="A2140" s="141" t="s">
        <v>1563</v>
      </c>
      <c r="B2140" s="143">
        <v>66.2</v>
      </c>
      <c r="C2140" s="59">
        <v>221.41</v>
      </c>
      <c r="D2140" s="59">
        <f t="shared" si="58"/>
        <v>14657.342000000001</v>
      </c>
    </row>
    <row r="2141" spans="1:4" hidden="1" outlineLevel="1">
      <c r="A2141" s="141" t="s">
        <v>1564</v>
      </c>
      <c r="B2141" s="143">
        <v>18.3</v>
      </c>
      <c r="C2141" s="59">
        <v>221.41</v>
      </c>
      <c r="D2141" s="59">
        <f t="shared" si="58"/>
        <v>4051.8029999999999</v>
      </c>
    </row>
    <row r="2142" spans="1:4" hidden="1" outlineLevel="1">
      <c r="A2142" s="141" t="s">
        <v>1565</v>
      </c>
      <c r="B2142" s="143">
        <v>55.6</v>
      </c>
      <c r="C2142" s="59">
        <v>197.04</v>
      </c>
      <c r="D2142" s="59">
        <f t="shared" si="58"/>
        <v>10955.423999999999</v>
      </c>
    </row>
    <row r="2143" spans="1:4" hidden="1" outlineLevel="1">
      <c r="A2143" s="141" t="s">
        <v>1566</v>
      </c>
      <c r="B2143" s="143">
        <v>17.899999999999999</v>
      </c>
      <c r="C2143" s="59">
        <v>305.13</v>
      </c>
      <c r="D2143" s="59">
        <f t="shared" si="58"/>
        <v>5461.8269999999993</v>
      </c>
    </row>
    <row r="2144" spans="1:4" hidden="1" outlineLevel="1">
      <c r="A2144" s="141" t="s">
        <v>1567</v>
      </c>
      <c r="B2144" s="143">
        <v>18.3</v>
      </c>
      <c r="C2144" s="59">
        <v>281.79000000000002</v>
      </c>
      <c r="D2144" s="59">
        <f t="shared" si="58"/>
        <v>5156.7570000000005</v>
      </c>
    </row>
    <row r="2145" spans="1:4" hidden="1" outlineLevel="1">
      <c r="A2145" s="141" t="s">
        <v>1568</v>
      </c>
      <c r="B2145" s="143">
        <v>23.9</v>
      </c>
      <c r="C2145" s="59">
        <v>281.79000000000002</v>
      </c>
      <c r="D2145" s="59">
        <f t="shared" si="58"/>
        <v>6734.7809999999999</v>
      </c>
    </row>
    <row r="2146" spans="1:4" hidden="1" outlineLevel="1">
      <c r="A2146" s="141" t="s">
        <v>1569</v>
      </c>
      <c r="B2146" s="143">
        <v>17.5</v>
      </c>
      <c r="C2146" s="59">
        <v>281.79000000000002</v>
      </c>
      <c r="D2146" s="59">
        <f t="shared" si="58"/>
        <v>4931.3250000000007</v>
      </c>
    </row>
    <row r="2147" spans="1:4" hidden="1" outlineLevel="1">
      <c r="A2147" s="141" t="s">
        <v>1570</v>
      </c>
      <c r="B2147" s="143">
        <v>30.2</v>
      </c>
      <c r="C2147" s="59">
        <v>254.48</v>
      </c>
      <c r="D2147" s="59">
        <f t="shared" si="58"/>
        <v>7685.2959999999994</v>
      </c>
    </row>
    <row r="2148" spans="1:4" hidden="1" outlineLevel="1">
      <c r="A2148" s="141" t="s">
        <v>1571</v>
      </c>
      <c r="B2148" s="143">
        <v>14.7</v>
      </c>
      <c r="C2148" s="59">
        <v>231.54</v>
      </c>
      <c r="D2148" s="59">
        <f t="shared" si="58"/>
        <v>3403.6379999999999</v>
      </c>
    </row>
    <row r="2149" spans="1:4" hidden="1" outlineLevel="1">
      <c r="A2149" s="141" t="s">
        <v>1572</v>
      </c>
      <c r="B2149" s="143">
        <v>40.5</v>
      </c>
      <c r="C2149" s="59">
        <v>243.22</v>
      </c>
      <c r="D2149" s="59">
        <f t="shared" si="58"/>
        <v>9850.41</v>
      </c>
    </row>
    <row r="2150" spans="1:4" hidden="1" outlineLevel="1">
      <c r="A2150" s="141" t="s">
        <v>1573</v>
      </c>
      <c r="B2150" s="143">
        <v>101.5</v>
      </c>
      <c r="C2150" s="59">
        <v>275.13</v>
      </c>
      <c r="D2150" s="59">
        <f t="shared" si="58"/>
        <v>27925.695</v>
      </c>
    </row>
    <row r="2151" spans="1:4" hidden="1" outlineLevel="1">
      <c r="A2151" s="141" t="s">
        <v>1574</v>
      </c>
      <c r="B2151" s="143">
        <v>39.700000000000003</v>
      </c>
      <c r="C2151" s="59">
        <v>238.23</v>
      </c>
      <c r="D2151" s="59">
        <f t="shared" si="58"/>
        <v>9457.7309999999998</v>
      </c>
    </row>
    <row r="2152" spans="1:4" hidden="1" outlineLevel="1">
      <c r="A2152" s="144" t="s">
        <v>1190</v>
      </c>
      <c r="B2152" s="147">
        <v>2845.9</v>
      </c>
      <c r="C2152" s="59"/>
      <c r="D2152" s="59">
        <f t="shared" si="58"/>
        <v>0</v>
      </c>
    </row>
    <row r="2153" spans="1:4" hidden="1" outlineLevel="1">
      <c r="A2153" s="141" t="s">
        <v>1575</v>
      </c>
      <c r="B2153" s="143">
        <v>30</v>
      </c>
      <c r="C2153" s="59">
        <v>112.21</v>
      </c>
      <c r="D2153" s="59">
        <f t="shared" si="58"/>
        <v>3366.2999999999997</v>
      </c>
    </row>
    <row r="2154" spans="1:4" hidden="1" outlineLevel="1">
      <c r="A2154" s="141" t="s">
        <v>1576</v>
      </c>
      <c r="B2154" s="143">
        <v>396.4</v>
      </c>
      <c r="C2154" s="59">
        <v>112.21</v>
      </c>
      <c r="D2154" s="59">
        <f t="shared" si="58"/>
        <v>44480.043999999994</v>
      </c>
    </row>
    <row r="2155" spans="1:4" hidden="1" outlineLevel="1">
      <c r="A2155" s="141" t="s">
        <v>1577</v>
      </c>
      <c r="B2155" s="143">
        <v>424.3</v>
      </c>
      <c r="C2155" s="59">
        <v>112.21</v>
      </c>
      <c r="D2155" s="59">
        <f t="shared" ref="D2155:D2186" si="59">B2155*C2155</f>
        <v>47610.703000000001</v>
      </c>
    </row>
    <row r="2156" spans="1:4" hidden="1" outlineLevel="1">
      <c r="A2156" s="141" t="s">
        <v>1578</v>
      </c>
      <c r="B2156" s="143">
        <v>30.3</v>
      </c>
      <c r="C2156" s="59">
        <v>112.21</v>
      </c>
      <c r="D2156" s="59">
        <f t="shared" si="59"/>
        <v>3399.9629999999997</v>
      </c>
    </row>
    <row r="2157" spans="1:4" hidden="1" outlineLevel="1">
      <c r="A2157" s="141" t="s">
        <v>1579</v>
      </c>
      <c r="B2157" s="143">
        <v>44</v>
      </c>
      <c r="C2157" s="59">
        <v>112.21</v>
      </c>
      <c r="D2157" s="59">
        <f t="shared" si="59"/>
        <v>4937.24</v>
      </c>
    </row>
    <row r="2158" spans="1:4" hidden="1" outlineLevel="1">
      <c r="A2158" s="141" t="s">
        <v>1580</v>
      </c>
      <c r="B2158" s="143">
        <v>50.4</v>
      </c>
      <c r="C2158" s="59">
        <v>112.21</v>
      </c>
      <c r="D2158" s="59">
        <f t="shared" si="59"/>
        <v>5655.3839999999991</v>
      </c>
    </row>
    <row r="2159" spans="1:4" hidden="1" outlineLevel="1">
      <c r="A2159" s="141" t="s">
        <v>1444</v>
      </c>
      <c r="B2159" s="143">
        <v>7</v>
      </c>
      <c r="C2159" s="59">
        <v>112.21</v>
      </c>
      <c r="D2159" s="59">
        <f t="shared" si="59"/>
        <v>785.46999999999991</v>
      </c>
    </row>
    <row r="2160" spans="1:4" hidden="1" outlineLevel="1">
      <c r="A2160" s="141" t="s">
        <v>1581</v>
      </c>
      <c r="B2160" s="143">
        <v>32.1</v>
      </c>
      <c r="C2160" s="59">
        <v>112.21</v>
      </c>
      <c r="D2160" s="59">
        <f t="shared" si="59"/>
        <v>3601.9409999999998</v>
      </c>
    </row>
    <row r="2161" spans="1:4" hidden="1" outlineLevel="1">
      <c r="A2161" s="141" t="s">
        <v>1582</v>
      </c>
      <c r="B2161" s="143">
        <v>48</v>
      </c>
      <c r="C2161" s="59">
        <v>112.21</v>
      </c>
      <c r="D2161" s="59">
        <f t="shared" si="59"/>
        <v>5386.08</v>
      </c>
    </row>
    <row r="2162" spans="1:4" hidden="1" outlineLevel="1">
      <c r="A2162" s="141" t="s">
        <v>1583</v>
      </c>
      <c r="B2162" s="143">
        <v>442.8</v>
      </c>
      <c r="C2162" s="59">
        <v>112.21</v>
      </c>
      <c r="D2162" s="59">
        <f t="shared" si="59"/>
        <v>49686.587999999996</v>
      </c>
    </row>
    <row r="2163" spans="1:4" hidden="1" outlineLevel="1">
      <c r="A2163" s="141" t="s">
        <v>1191</v>
      </c>
      <c r="B2163" s="143">
        <v>52.9</v>
      </c>
      <c r="C2163" s="59">
        <v>91.21</v>
      </c>
      <c r="D2163" s="59">
        <f t="shared" si="59"/>
        <v>4825.0089999999991</v>
      </c>
    </row>
    <row r="2164" spans="1:4" hidden="1" outlineLevel="1">
      <c r="A2164" s="141" t="s">
        <v>1584</v>
      </c>
      <c r="B2164" s="143">
        <v>43.6</v>
      </c>
      <c r="C2164" s="59">
        <v>127.21</v>
      </c>
      <c r="D2164" s="59">
        <f t="shared" si="59"/>
        <v>5546.3559999999998</v>
      </c>
    </row>
    <row r="2165" spans="1:4" hidden="1" outlineLevel="1">
      <c r="A2165" s="141" t="s">
        <v>1585</v>
      </c>
      <c r="B2165" s="143">
        <v>98</v>
      </c>
      <c r="C2165" s="59">
        <v>152.06</v>
      </c>
      <c r="D2165" s="59">
        <f t="shared" si="59"/>
        <v>14901.880000000001</v>
      </c>
    </row>
    <row r="2166" spans="1:4" hidden="1" outlineLevel="1">
      <c r="A2166" s="141" t="s">
        <v>1586</v>
      </c>
      <c r="B2166" s="143">
        <v>26.9</v>
      </c>
      <c r="C2166" s="59">
        <v>152.06</v>
      </c>
      <c r="D2166" s="59">
        <f t="shared" si="59"/>
        <v>4090.4139999999998</v>
      </c>
    </row>
    <row r="2167" spans="1:4" hidden="1" outlineLevel="1">
      <c r="A2167" s="141" t="s">
        <v>1587</v>
      </c>
      <c r="B2167" s="143">
        <v>14</v>
      </c>
      <c r="C2167" s="59">
        <v>152.06</v>
      </c>
      <c r="D2167" s="59">
        <f t="shared" si="59"/>
        <v>2128.84</v>
      </c>
    </row>
    <row r="2168" spans="1:4" hidden="1" outlineLevel="1">
      <c r="A2168" s="141" t="s">
        <v>1588</v>
      </c>
      <c r="B2168" s="143">
        <v>44</v>
      </c>
      <c r="C2168" s="59">
        <v>152.06899999999999</v>
      </c>
      <c r="D2168" s="59">
        <f t="shared" si="59"/>
        <v>6691.0359999999991</v>
      </c>
    </row>
    <row r="2169" spans="1:4" hidden="1" outlineLevel="1">
      <c r="A2169" s="141" t="s">
        <v>1589</v>
      </c>
      <c r="B2169" s="143">
        <v>13.6</v>
      </c>
      <c r="C2169" s="59">
        <v>140.88</v>
      </c>
      <c r="D2169" s="59">
        <f t="shared" si="59"/>
        <v>1915.9679999999998</v>
      </c>
    </row>
    <row r="2170" spans="1:4" hidden="1" outlineLevel="1">
      <c r="A2170" s="141" t="s">
        <v>1590</v>
      </c>
      <c r="B2170" s="143">
        <v>30.6</v>
      </c>
      <c r="C2170" s="59">
        <v>110.07</v>
      </c>
      <c r="D2170" s="59">
        <f t="shared" si="59"/>
        <v>3368.1419999999998</v>
      </c>
    </row>
    <row r="2171" spans="1:4" hidden="1" outlineLevel="1">
      <c r="A2171" s="141" t="s">
        <v>1591</v>
      </c>
      <c r="B2171" s="143">
        <v>936.5</v>
      </c>
      <c r="C2171" s="59">
        <v>170.54</v>
      </c>
      <c r="D2171" s="59">
        <f t="shared" si="59"/>
        <v>159710.71</v>
      </c>
    </row>
    <row r="2172" spans="1:4" hidden="1" outlineLevel="1">
      <c r="A2172" s="141" t="s">
        <v>1592</v>
      </c>
      <c r="B2172" s="143">
        <v>40.5</v>
      </c>
      <c r="C2172" s="59">
        <v>255.03</v>
      </c>
      <c r="D2172" s="59">
        <f t="shared" si="59"/>
        <v>10328.715</v>
      </c>
    </row>
    <row r="2173" spans="1:4" hidden="1" outlineLevel="1">
      <c r="A2173" s="141" t="s">
        <v>1593</v>
      </c>
      <c r="B2173" s="143">
        <v>40</v>
      </c>
      <c r="C2173" s="59">
        <v>255.03</v>
      </c>
      <c r="D2173" s="59">
        <f t="shared" si="59"/>
        <v>10201.200000000001</v>
      </c>
    </row>
    <row r="2174" spans="1:4" hidden="1" outlineLevel="1">
      <c r="A2174" s="144" t="s">
        <v>1594</v>
      </c>
      <c r="B2174" s="145">
        <v>10.8</v>
      </c>
      <c r="C2174" s="59">
        <v>223.91</v>
      </c>
      <c r="D2174" s="59">
        <f t="shared" si="59"/>
        <v>2418.2280000000001</v>
      </c>
    </row>
    <row r="2175" spans="1:4" hidden="1" outlineLevel="1">
      <c r="A2175" s="144" t="s">
        <v>1595</v>
      </c>
      <c r="B2175" s="145">
        <v>110.8</v>
      </c>
      <c r="C2175" s="59">
        <v>138.49</v>
      </c>
      <c r="D2175" s="59">
        <f t="shared" si="59"/>
        <v>15344.692000000001</v>
      </c>
    </row>
    <row r="2176" spans="1:4" hidden="1" outlineLevel="1">
      <c r="A2176" s="144" t="s">
        <v>1596</v>
      </c>
      <c r="B2176" s="145">
        <v>107.7</v>
      </c>
      <c r="C2176" s="59"/>
      <c r="D2176" s="59">
        <f t="shared" si="59"/>
        <v>0</v>
      </c>
    </row>
    <row r="2177" spans="1:5" hidden="1" outlineLevel="1">
      <c r="A2177" s="141" t="s">
        <v>1597</v>
      </c>
      <c r="B2177" s="143">
        <v>4.9000000000000004</v>
      </c>
      <c r="C2177" s="59">
        <v>239.57</v>
      </c>
      <c r="D2177" s="59">
        <f t="shared" si="59"/>
        <v>1173.893</v>
      </c>
    </row>
    <row r="2178" spans="1:5" hidden="1" outlineLevel="1">
      <c r="A2178" s="141" t="s">
        <v>1598</v>
      </c>
      <c r="B2178" s="143">
        <v>7.4</v>
      </c>
      <c r="C2178" s="59">
        <v>239.57</v>
      </c>
      <c r="D2178" s="59">
        <f t="shared" si="59"/>
        <v>1772.818</v>
      </c>
    </row>
    <row r="2179" spans="1:5" hidden="1" outlineLevel="1">
      <c r="A2179" s="141" t="s">
        <v>1599</v>
      </c>
      <c r="B2179" s="143">
        <v>43.9</v>
      </c>
      <c r="C2179" s="59">
        <v>239.57</v>
      </c>
      <c r="D2179" s="59">
        <f t="shared" si="59"/>
        <v>10517.123</v>
      </c>
    </row>
    <row r="2180" spans="1:5" hidden="1" outlineLevel="1">
      <c r="A2180" s="141" t="s">
        <v>1600</v>
      </c>
      <c r="B2180" s="143">
        <v>5.8</v>
      </c>
      <c r="C2180" s="59">
        <v>292</v>
      </c>
      <c r="D2180" s="59">
        <f t="shared" si="59"/>
        <v>1693.6</v>
      </c>
    </row>
    <row r="2181" spans="1:5" hidden="1" outlineLevel="1">
      <c r="A2181" s="141" t="s">
        <v>1601</v>
      </c>
      <c r="B2181" s="143">
        <v>3.4</v>
      </c>
      <c r="C2181" s="59">
        <v>152.88</v>
      </c>
      <c r="D2181" s="59">
        <f t="shared" si="59"/>
        <v>519.79199999999992</v>
      </c>
    </row>
    <row r="2182" spans="1:5" hidden="1" outlineLevel="1">
      <c r="A2182" s="141" t="s">
        <v>1602</v>
      </c>
      <c r="B2182" s="143">
        <v>42.3</v>
      </c>
      <c r="C2182" s="59">
        <v>152.88</v>
      </c>
      <c r="D2182" s="59">
        <f t="shared" si="59"/>
        <v>6466.8239999999996</v>
      </c>
    </row>
    <row r="2183" spans="1:5" hidden="1" outlineLevel="1">
      <c r="A2183" s="144" t="s">
        <v>1603</v>
      </c>
      <c r="B2183" s="145">
        <v>229.4</v>
      </c>
      <c r="C2183" s="59">
        <v>185.31</v>
      </c>
      <c r="D2183" s="59">
        <f t="shared" si="59"/>
        <v>42510.114000000001</v>
      </c>
    </row>
    <row r="2184" spans="1:5" hidden="1" outlineLevel="1">
      <c r="A2184" s="144" t="s">
        <v>1604</v>
      </c>
      <c r="B2184" s="145">
        <v>13.3</v>
      </c>
      <c r="C2184" s="59">
        <v>266.58999999999997</v>
      </c>
      <c r="D2184" s="59">
        <f t="shared" si="59"/>
        <v>3545.6469999999999</v>
      </c>
    </row>
    <row r="2185" spans="1:5" hidden="1" outlineLevel="1">
      <c r="A2185" s="144" t="s">
        <v>1605</v>
      </c>
      <c r="B2185" s="145">
        <v>496.9</v>
      </c>
      <c r="C2185" s="59">
        <v>146.38</v>
      </c>
      <c r="D2185" s="59">
        <f t="shared" si="59"/>
        <v>72736.221999999994</v>
      </c>
    </row>
    <row r="2186" spans="1:5" hidden="1" outlineLevel="1">
      <c r="A2186" s="144" t="s">
        <v>1644</v>
      </c>
      <c r="B2186" s="145">
        <v>318.39999999999998</v>
      </c>
      <c r="C2186" s="59">
        <v>210.47</v>
      </c>
      <c r="D2186" s="59">
        <f t="shared" si="59"/>
        <v>67013.648000000001</v>
      </c>
    </row>
    <row r="2187" spans="1:5" hidden="1" outlineLevel="1">
      <c r="A2187" s="144" t="s">
        <v>656</v>
      </c>
      <c r="B2187" s="145">
        <v>2</v>
      </c>
      <c r="C2187" s="59">
        <v>2023.575</v>
      </c>
      <c r="D2187" s="59">
        <f t="shared" ref="D2187:D2233" si="60">B2187*C2187</f>
        <v>4047.15</v>
      </c>
    </row>
    <row r="2188" spans="1:5" hidden="1" outlineLevel="1">
      <c r="A2188" s="144" t="s">
        <v>827</v>
      </c>
      <c r="B2188" s="147">
        <v>16348</v>
      </c>
      <c r="C2188" s="59"/>
      <c r="D2188" s="59">
        <f t="shared" si="60"/>
        <v>0</v>
      </c>
    </row>
    <row r="2189" spans="1:5" hidden="1" outlineLevel="1">
      <c r="A2189" s="141" t="s">
        <v>828</v>
      </c>
      <c r="B2189" s="142">
        <v>5226</v>
      </c>
      <c r="C2189" s="59">
        <v>0.75</v>
      </c>
      <c r="D2189" s="59">
        <f t="shared" si="60"/>
        <v>3919.5</v>
      </c>
      <c r="E2189" s="42" t="s">
        <v>319</v>
      </c>
    </row>
    <row r="2190" spans="1:5" hidden="1" outlineLevel="1">
      <c r="A2190" s="141" t="s">
        <v>829</v>
      </c>
      <c r="B2190" s="143">
        <v>46</v>
      </c>
      <c r="C2190" s="59">
        <v>0.48</v>
      </c>
      <c r="D2190" s="59">
        <f t="shared" si="60"/>
        <v>22.08</v>
      </c>
    </row>
    <row r="2191" spans="1:5" hidden="1" outlineLevel="1">
      <c r="A2191" s="141" t="s">
        <v>830</v>
      </c>
      <c r="B2191" s="142">
        <v>5931</v>
      </c>
      <c r="C2191" s="59">
        <v>0.94</v>
      </c>
      <c r="D2191" s="59">
        <f t="shared" si="60"/>
        <v>5575.1399999999994</v>
      </c>
    </row>
    <row r="2192" spans="1:5" hidden="1" outlineLevel="1">
      <c r="A2192" s="141" t="s">
        <v>831</v>
      </c>
      <c r="B2192" s="142">
        <v>5019</v>
      </c>
      <c r="C2192" s="59">
        <v>0.72</v>
      </c>
      <c r="D2192" s="59">
        <f t="shared" si="60"/>
        <v>3613.68</v>
      </c>
      <c r="E2192" s="42" t="s">
        <v>319</v>
      </c>
    </row>
    <row r="2193" spans="1:5" hidden="1" outlineLevel="1">
      <c r="A2193" s="141" t="s">
        <v>1196</v>
      </c>
      <c r="B2193" s="143">
        <v>126</v>
      </c>
      <c r="C2193" s="59">
        <v>0.43</v>
      </c>
      <c r="D2193" s="59">
        <f t="shared" si="60"/>
        <v>54.18</v>
      </c>
    </row>
    <row r="2194" spans="1:5" hidden="1" outlineLevel="1">
      <c r="A2194" s="144" t="s">
        <v>1198</v>
      </c>
      <c r="B2194" s="145">
        <v>85.1</v>
      </c>
      <c r="C2194" s="59"/>
      <c r="D2194" s="59">
        <f t="shared" si="60"/>
        <v>0</v>
      </c>
    </row>
    <row r="2195" spans="1:5" hidden="1" outlineLevel="1">
      <c r="A2195" s="141" t="s">
        <v>1201</v>
      </c>
      <c r="B2195" s="143">
        <v>22.7</v>
      </c>
      <c r="C2195" s="59">
        <v>310.95</v>
      </c>
      <c r="D2195" s="59">
        <f t="shared" si="60"/>
        <v>7058.5649999999996</v>
      </c>
    </row>
    <row r="2196" spans="1:5" hidden="1" outlineLevel="1">
      <c r="A2196" s="141" t="s">
        <v>1202</v>
      </c>
      <c r="B2196" s="143">
        <v>10.8</v>
      </c>
      <c r="C2196" s="59">
        <v>310.95</v>
      </c>
      <c r="D2196" s="59">
        <f t="shared" si="60"/>
        <v>3358.26</v>
      </c>
    </row>
    <row r="2197" spans="1:5" hidden="1" outlineLevel="1">
      <c r="A2197" s="141" t="s">
        <v>1203</v>
      </c>
      <c r="B2197" s="143">
        <v>15.8</v>
      </c>
      <c r="C2197" s="59">
        <v>310.95</v>
      </c>
      <c r="D2197" s="59">
        <f t="shared" si="60"/>
        <v>4913.01</v>
      </c>
    </row>
    <row r="2198" spans="1:5" hidden="1" outlineLevel="1">
      <c r="A2198" s="141" t="s">
        <v>1212</v>
      </c>
      <c r="B2198" s="143">
        <v>35.799999999999997</v>
      </c>
      <c r="C2198" s="59">
        <v>293.18</v>
      </c>
      <c r="D2198" s="59">
        <f t="shared" si="60"/>
        <v>10495.843999999999</v>
      </c>
    </row>
    <row r="2199" spans="1:5" hidden="1" outlineLevel="1">
      <c r="A2199" s="144" t="s">
        <v>1214</v>
      </c>
      <c r="B2199" s="145">
        <v>617.06399999999996</v>
      </c>
      <c r="C2199" s="59"/>
      <c r="D2199" s="59">
        <f t="shared" si="60"/>
        <v>0</v>
      </c>
    </row>
    <row r="2200" spans="1:5" hidden="1" outlineLevel="1">
      <c r="A2200" s="141" t="s">
        <v>966</v>
      </c>
      <c r="B2200" s="143">
        <v>11.4</v>
      </c>
      <c r="C2200" s="59">
        <v>202.51</v>
      </c>
      <c r="D2200" s="59">
        <f t="shared" si="60"/>
        <v>2308.614</v>
      </c>
    </row>
    <row r="2201" spans="1:5" hidden="1" outlineLevel="1">
      <c r="A2201" s="141" t="s">
        <v>1218</v>
      </c>
      <c r="B2201" s="143">
        <v>20.2</v>
      </c>
      <c r="C2201" s="59">
        <v>215.68</v>
      </c>
      <c r="D2201" s="59">
        <f t="shared" si="60"/>
        <v>4356.7359999999999</v>
      </c>
    </row>
    <row r="2202" spans="1:5" hidden="1" outlineLevel="1">
      <c r="A2202" s="141" t="s">
        <v>1220</v>
      </c>
      <c r="B2202" s="143">
        <v>51.5</v>
      </c>
      <c r="C2202" s="59">
        <v>150.62</v>
      </c>
      <c r="D2202" s="59">
        <f t="shared" si="60"/>
        <v>7756.93</v>
      </c>
      <c r="E2202" s="42" t="s">
        <v>319</v>
      </c>
    </row>
    <row r="2203" spans="1:5" hidden="1" outlineLevel="1">
      <c r="A2203" s="141" t="s">
        <v>1221</v>
      </c>
      <c r="B2203" s="143">
        <v>13.7</v>
      </c>
      <c r="C2203" s="59">
        <v>150.62</v>
      </c>
      <c r="D2203" s="59">
        <f t="shared" si="60"/>
        <v>2063.4940000000001</v>
      </c>
    </row>
    <row r="2204" spans="1:5" hidden="1" outlineLevel="1">
      <c r="A2204" s="141" t="s">
        <v>1222</v>
      </c>
      <c r="B2204" s="143">
        <v>71.099999999999994</v>
      </c>
      <c r="C2204" s="59">
        <v>226.55</v>
      </c>
      <c r="D2204" s="59">
        <f t="shared" si="60"/>
        <v>16107.705</v>
      </c>
    </row>
    <row r="2205" spans="1:5" hidden="1" outlineLevel="1">
      <c r="A2205" s="141" t="s">
        <v>1223</v>
      </c>
      <c r="B2205" s="143">
        <v>8.1</v>
      </c>
      <c r="C2205" s="59">
        <v>226.55</v>
      </c>
      <c r="D2205" s="59">
        <f t="shared" si="60"/>
        <v>1835.0550000000001</v>
      </c>
    </row>
    <row r="2206" spans="1:5" hidden="1" outlineLevel="1">
      <c r="A2206" s="141" t="s">
        <v>1470</v>
      </c>
      <c r="B2206" s="143">
        <v>36.799999999999997</v>
      </c>
      <c r="C2206" s="59">
        <v>141.58000000000001</v>
      </c>
      <c r="D2206" s="59">
        <f t="shared" si="60"/>
        <v>5210.1440000000002</v>
      </c>
    </row>
    <row r="2207" spans="1:5" hidden="1" outlineLevel="1">
      <c r="A2207" s="141" t="s">
        <v>1224</v>
      </c>
      <c r="B2207" s="143">
        <v>57.768999999999998</v>
      </c>
      <c r="C2207" s="59">
        <v>199.09</v>
      </c>
      <c r="D2207" s="59">
        <f t="shared" si="60"/>
        <v>11501.23021</v>
      </c>
      <c r="E2207" s="42" t="s">
        <v>319</v>
      </c>
    </row>
    <row r="2208" spans="1:5" hidden="1" outlineLevel="1">
      <c r="A2208" s="141" t="s">
        <v>1225</v>
      </c>
      <c r="B2208" s="143">
        <v>0.189</v>
      </c>
      <c r="C2208" s="59">
        <v>152.26</v>
      </c>
      <c r="D2208" s="59">
        <f t="shared" si="60"/>
        <v>28.777139999999999</v>
      </c>
    </row>
    <row r="2209" spans="1:5" hidden="1" outlineLevel="1">
      <c r="A2209" s="141" t="s">
        <v>1227</v>
      </c>
      <c r="B2209" s="143">
        <v>28</v>
      </c>
      <c r="C2209" s="59">
        <v>215.68</v>
      </c>
      <c r="D2209" s="59">
        <f t="shared" si="60"/>
        <v>6039.04</v>
      </c>
      <c r="E2209" s="42" t="s">
        <v>319</v>
      </c>
    </row>
    <row r="2210" spans="1:5" hidden="1" outlineLevel="1">
      <c r="A2210" s="141" t="s">
        <v>1229</v>
      </c>
      <c r="B2210" s="143">
        <v>27</v>
      </c>
      <c r="C2210" s="59">
        <v>229.51</v>
      </c>
      <c r="D2210" s="59">
        <f t="shared" si="60"/>
        <v>6196.7699999999995</v>
      </c>
    </row>
    <row r="2211" spans="1:5" hidden="1" outlineLevel="1">
      <c r="A2211" s="141" t="s">
        <v>967</v>
      </c>
      <c r="B2211" s="143">
        <v>248.565</v>
      </c>
      <c r="C2211" s="59">
        <v>199.09</v>
      </c>
      <c r="D2211" s="59">
        <f t="shared" si="60"/>
        <v>49486.805849999997</v>
      </c>
    </row>
    <row r="2212" spans="1:5" hidden="1" outlineLevel="1">
      <c r="A2212" s="141" t="s">
        <v>1231</v>
      </c>
      <c r="B2212" s="143">
        <v>25.741</v>
      </c>
      <c r="C2212" s="59">
        <v>199.09</v>
      </c>
      <c r="D2212" s="59">
        <f t="shared" si="60"/>
        <v>5124.7756900000004</v>
      </c>
    </row>
    <row r="2213" spans="1:5" hidden="1" outlineLevel="1">
      <c r="A2213" s="141" t="s">
        <v>1491</v>
      </c>
      <c r="B2213" s="143">
        <v>17</v>
      </c>
      <c r="C2213" s="59">
        <v>199.09</v>
      </c>
      <c r="D2213" s="59">
        <f t="shared" si="60"/>
        <v>3384.53</v>
      </c>
    </row>
    <row r="2214" spans="1:5" hidden="1" outlineLevel="1">
      <c r="A2214" s="144" t="s">
        <v>1606</v>
      </c>
      <c r="B2214" s="145">
        <v>18</v>
      </c>
      <c r="C2214" s="59"/>
      <c r="D2214" s="59">
        <f t="shared" si="60"/>
        <v>0</v>
      </c>
    </row>
    <row r="2215" spans="1:5" hidden="1" outlineLevel="1">
      <c r="A2215" s="141"/>
      <c r="B2215" s="143">
        <v>6</v>
      </c>
      <c r="C2215" s="59">
        <v>1889.28</v>
      </c>
      <c r="D2215" s="59">
        <f t="shared" si="60"/>
        <v>11335.68</v>
      </c>
    </row>
    <row r="2216" spans="1:5" hidden="1" outlineLevel="1">
      <c r="A2216" s="141" t="s">
        <v>1607</v>
      </c>
      <c r="B2216" s="143">
        <v>8</v>
      </c>
      <c r="C2216" s="59">
        <v>3300</v>
      </c>
      <c r="D2216" s="59">
        <f t="shared" si="60"/>
        <v>26400</v>
      </c>
    </row>
    <row r="2217" spans="1:5" hidden="1" outlineLevel="1">
      <c r="A2217" s="141" t="s">
        <v>1608</v>
      </c>
      <c r="B2217" s="143">
        <v>2</v>
      </c>
      <c r="C2217" s="59">
        <v>1065.5999999999999</v>
      </c>
      <c r="D2217" s="59">
        <f t="shared" si="60"/>
        <v>2131.1999999999998</v>
      </c>
    </row>
    <row r="2218" spans="1:5" hidden="1" outlineLevel="1">
      <c r="A2218" s="141" t="s">
        <v>1609</v>
      </c>
      <c r="B2218" s="143">
        <v>2</v>
      </c>
      <c r="C2218" s="59">
        <v>825.6</v>
      </c>
      <c r="D2218" s="59">
        <f t="shared" si="60"/>
        <v>1651.2</v>
      </c>
    </row>
    <row r="2219" spans="1:5" hidden="1" outlineLevel="1">
      <c r="A2219" s="144" t="s">
        <v>1610</v>
      </c>
      <c r="B2219" s="145">
        <v>20</v>
      </c>
      <c r="C2219" s="59">
        <v>601.33000000000004</v>
      </c>
      <c r="D2219" s="59">
        <f t="shared" si="60"/>
        <v>12026.6</v>
      </c>
    </row>
    <row r="2220" spans="1:5" hidden="1" outlineLevel="1">
      <c r="A2220" s="144" t="s">
        <v>1234</v>
      </c>
      <c r="B2220" s="147">
        <v>2370</v>
      </c>
      <c r="C2220" s="59"/>
      <c r="D2220" s="59">
        <f t="shared" si="60"/>
        <v>0</v>
      </c>
    </row>
    <row r="2221" spans="1:5" hidden="1" outlineLevel="1">
      <c r="A2221" s="141" t="s">
        <v>1235</v>
      </c>
      <c r="B2221" s="142">
        <v>2370</v>
      </c>
      <c r="C2221" s="59">
        <v>1</v>
      </c>
      <c r="D2221" s="59">
        <f t="shared" si="60"/>
        <v>2370</v>
      </c>
    </row>
    <row r="2222" spans="1:5" hidden="1" outlineLevel="1">
      <c r="A2222" s="144" t="s">
        <v>832</v>
      </c>
      <c r="B2222" s="147">
        <v>1468</v>
      </c>
      <c r="C2222" s="59"/>
      <c r="D2222" s="59">
        <f t="shared" si="60"/>
        <v>0</v>
      </c>
    </row>
    <row r="2223" spans="1:5" hidden="1" outlineLevel="1">
      <c r="A2223" s="141" t="s">
        <v>1237</v>
      </c>
      <c r="B2223" s="143">
        <v>466</v>
      </c>
      <c r="C2223" s="59">
        <v>3.8</v>
      </c>
      <c r="D2223" s="59">
        <f t="shared" si="60"/>
        <v>1770.8</v>
      </c>
      <c r="E2223" s="42" t="s">
        <v>319</v>
      </c>
    </row>
    <row r="2224" spans="1:5" hidden="1" outlineLevel="1">
      <c r="A2224" s="141" t="s">
        <v>1238</v>
      </c>
      <c r="B2224" s="142">
        <v>1002</v>
      </c>
      <c r="C2224" s="59">
        <v>5.2</v>
      </c>
      <c r="D2224" s="59">
        <f t="shared" si="60"/>
        <v>5210.4000000000005</v>
      </c>
    </row>
    <row r="2225" spans="1:4" hidden="1" outlineLevel="1">
      <c r="A2225" s="144" t="s">
        <v>1611</v>
      </c>
      <c r="B2225" s="145">
        <v>28</v>
      </c>
      <c r="C2225" s="59"/>
      <c r="D2225" s="59">
        <f t="shared" si="60"/>
        <v>0</v>
      </c>
    </row>
    <row r="2226" spans="1:4" hidden="1" outlineLevel="1">
      <c r="A2226" s="141"/>
      <c r="B2226" s="143">
        <v>27</v>
      </c>
      <c r="C2226" s="59">
        <v>129.80000000000001</v>
      </c>
      <c r="D2226" s="59">
        <f t="shared" si="60"/>
        <v>3504.6000000000004</v>
      </c>
    </row>
    <row r="2227" spans="1:4" hidden="1" outlineLevel="1">
      <c r="A2227" s="141" t="s">
        <v>1612</v>
      </c>
      <c r="B2227" s="143">
        <v>1</v>
      </c>
      <c r="C2227" s="59">
        <v>153.6</v>
      </c>
      <c r="D2227" s="59">
        <f t="shared" si="60"/>
        <v>153.6</v>
      </c>
    </row>
    <row r="2228" spans="1:4" hidden="1" outlineLevel="1">
      <c r="A2228" s="144" t="s">
        <v>1613</v>
      </c>
      <c r="B2228" s="145">
        <v>12</v>
      </c>
      <c r="C2228" s="59"/>
      <c r="D2228" s="59">
        <f t="shared" si="60"/>
        <v>0</v>
      </c>
    </row>
    <row r="2229" spans="1:4" hidden="1" outlineLevel="1">
      <c r="A2229" s="141"/>
      <c r="B2229" s="143">
        <v>10</v>
      </c>
      <c r="C2229" s="59">
        <v>62.06</v>
      </c>
      <c r="D2229" s="59">
        <f t="shared" si="60"/>
        <v>620.6</v>
      </c>
    </row>
    <row r="2230" spans="1:4" hidden="1" outlineLevel="1">
      <c r="A2230" s="141" t="s">
        <v>1614</v>
      </c>
      <c r="B2230" s="143">
        <v>2</v>
      </c>
      <c r="C2230" s="59">
        <v>92.09</v>
      </c>
      <c r="D2230" s="59">
        <f t="shared" si="60"/>
        <v>184.18</v>
      </c>
    </row>
    <row r="2231" spans="1:4" hidden="1" outlineLevel="1">
      <c r="A2231" s="144" t="s">
        <v>1615</v>
      </c>
      <c r="B2231" s="145">
        <v>4</v>
      </c>
      <c r="C2231" s="59"/>
      <c r="D2231" s="59">
        <f t="shared" si="60"/>
        <v>0</v>
      </c>
    </row>
    <row r="2232" spans="1:4" hidden="1" outlineLevel="1">
      <c r="A2232" s="141"/>
      <c r="B2232" s="143">
        <v>2</v>
      </c>
      <c r="C2232" s="59">
        <v>2729.1</v>
      </c>
      <c r="D2232" s="59">
        <f t="shared" si="60"/>
        <v>5458.2</v>
      </c>
    </row>
    <row r="2233" spans="1:4" hidden="1" outlineLevel="1">
      <c r="A2233" s="141" t="s">
        <v>1616</v>
      </c>
      <c r="B2233" s="143">
        <v>2</v>
      </c>
      <c r="C2233" s="59">
        <v>1126.21</v>
      </c>
      <c r="D2233" s="59">
        <f t="shared" si="60"/>
        <v>2252.42</v>
      </c>
    </row>
    <row r="2234" spans="1:4" hidden="1" outlineLevel="1">
      <c r="A2234" s="144" t="s">
        <v>206</v>
      </c>
      <c r="B2234" s="145">
        <v>10</v>
      </c>
      <c r="C2234" s="59">
        <v>787.13</v>
      </c>
      <c r="D2234" s="59">
        <f t="shared" ref="D2234:D2281" si="61">B2234*C2234</f>
        <v>7871.3</v>
      </c>
    </row>
    <row r="2235" spans="1:4" hidden="1" outlineLevel="1">
      <c r="A2235" s="144" t="s">
        <v>1240</v>
      </c>
      <c r="B2235" s="147">
        <v>12709</v>
      </c>
      <c r="C2235" s="59">
        <v>0.6</v>
      </c>
      <c r="D2235" s="59">
        <f t="shared" si="61"/>
        <v>7625.4</v>
      </c>
    </row>
    <row r="2236" spans="1:4" hidden="1" outlineLevel="1">
      <c r="A2236" s="144" t="s">
        <v>860</v>
      </c>
      <c r="B2236" s="147">
        <v>2190</v>
      </c>
      <c r="C2236" s="59">
        <v>0.6</v>
      </c>
      <c r="D2236" s="59">
        <f t="shared" si="61"/>
        <v>1314</v>
      </c>
    </row>
    <row r="2237" spans="1:4" hidden="1" outlineLevel="1">
      <c r="A2237" s="144" t="s">
        <v>305</v>
      </c>
      <c r="B2237" s="147">
        <v>37318</v>
      </c>
      <c r="C2237" s="59"/>
      <c r="D2237" s="59">
        <f t="shared" si="61"/>
        <v>0</v>
      </c>
    </row>
    <row r="2238" spans="1:4" hidden="1" outlineLevel="1">
      <c r="A2238" s="141"/>
      <c r="B2238" s="142">
        <v>7522</v>
      </c>
      <c r="C2238" s="59">
        <v>0.6</v>
      </c>
      <c r="D2238" s="59">
        <f t="shared" si="61"/>
        <v>4513.2</v>
      </c>
    </row>
    <row r="2239" spans="1:4" hidden="1" outlineLevel="1">
      <c r="A2239" s="141" t="s">
        <v>1242</v>
      </c>
      <c r="B2239" s="142">
        <v>1447</v>
      </c>
      <c r="C2239" s="59">
        <v>0.6</v>
      </c>
      <c r="D2239" s="59">
        <f t="shared" si="61"/>
        <v>868.19999999999993</v>
      </c>
    </row>
    <row r="2240" spans="1:4" hidden="1" outlineLevel="1">
      <c r="A2240" s="141" t="s">
        <v>1245</v>
      </c>
      <c r="B2240" s="143">
        <v>362</v>
      </c>
      <c r="C2240" s="59">
        <v>0.64</v>
      </c>
      <c r="D2240" s="59">
        <f t="shared" si="61"/>
        <v>231.68</v>
      </c>
    </row>
    <row r="2241" spans="1:5" hidden="1" outlineLevel="1">
      <c r="A2241" s="141" t="s">
        <v>1248</v>
      </c>
      <c r="B2241" s="142">
        <v>3170</v>
      </c>
      <c r="C2241" s="59">
        <v>0.6</v>
      </c>
      <c r="D2241" s="59">
        <f t="shared" si="61"/>
        <v>1902</v>
      </c>
    </row>
    <row r="2242" spans="1:5" hidden="1" outlineLevel="1">
      <c r="A2242" s="141" t="s">
        <v>1249</v>
      </c>
      <c r="B2242" s="142">
        <v>1026</v>
      </c>
      <c r="C2242" s="59">
        <v>0.6</v>
      </c>
      <c r="D2242" s="59">
        <f t="shared" si="61"/>
        <v>615.6</v>
      </c>
    </row>
    <row r="2243" spans="1:5" hidden="1" outlineLevel="1">
      <c r="A2243" s="141" t="s">
        <v>1251</v>
      </c>
      <c r="B2243" s="143">
        <v>382</v>
      </c>
      <c r="C2243" s="59">
        <v>0.6</v>
      </c>
      <c r="D2243" s="59">
        <f t="shared" si="61"/>
        <v>229.2</v>
      </c>
    </row>
    <row r="2244" spans="1:5" hidden="1" outlineLevel="1">
      <c r="A2244" s="141" t="s">
        <v>1252</v>
      </c>
      <c r="B2244" s="143">
        <v>250</v>
      </c>
      <c r="C2244" s="59">
        <v>0.6</v>
      </c>
      <c r="D2244" s="59">
        <f t="shared" si="61"/>
        <v>150</v>
      </c>
    </row>
    <row r="2245" spans="1:5" hidden="1" outlineLevel="1">
      <c r="A2245" s="141" t="s">
        <v>1254</v>
      </c>
      <c r="B2245" s="143">
        <v>99</v>
      </c>
      <c r="C2245" s="59">
        <v>0.6</v>
      </c>
      <c r="D2245" s="59">
        <f t="shared" si="61"/>
        <v>59.4</v>
      </c>
    </row>
    <row r="2246" spans="1:5" hidden="1" outlineLevel="1">
      <c r="A2246" s="141" t="s">
        <v>1617</v>
      </c>
      <c r="B2246" s="143">
        <v>577</v>
      </c>
      <c r="C2246" s="59">
        <v>0.6</v>
      </c>
      <c r="D2246" s="59">
        <f t="shared" si="61"/>
        <v>346.2</v>
      </c>
    </row>
    <row r="2247" spans="1:5" hidden="1" outlineLevel="1">
      <c r="A2247" s="141" t="s">
        <v>1256</v>
      </c>
      <c r="B2247" s="143">
        <v>13</v>
      </c>
      <c r="C2247" s="59">
        <v>0.6</v>
      </c>
      <c r="D2247" s="59">
        <f t="shared" si="61"/>
        <v>7.8</v>
      </c>
    </row>
    <row r="2248" spans="1:5" hidden="1" outlineLevel="1">
      <c r="A2248" s="141" t="s">
        <v>1257</v>
      </c>
      <c r="B2248" s="142">
        <v>1480</v>
      </c>
      <c r="C2248" s="59">
        <v>0.6</v>
      </c>
      <c r="D2248" s="59">
        <f t="shared" si="61"/>
        <v>888</v>
      </c>
    </row>
    <row r="2249" spans="1:5" hidden="1" outlineLevel="1">
      <c r="A2249" s="141" t="s">
        <v>1260</v>
      </c>
      <c r="B2249" s="143">
        <v>319</v>
      </c>
      <c r="C2249" s="59">
        <v>0.6</v>
      </c>
      <c r="D2249" s="59">
        <f t="shared" si="61"/>
        <v>191.4</v>
      </c>
    </row>
    <row r="2250" spans="1:5" hidden="1" outlineLevel="1">
      <c r="A2250" s="141" t="s">
        <v>1618</v>
      </c>
      <c r="B2250" s="142">
        <v>2000</v>
      </c>
      <c r="C2250" s="59">
        <v>0.6</v>
      </c>
      <c r="D2250" s="59">
        <f t="shared" si="61"/>
        <v>1200</v>
      </c>
    </row>
    <row r="2251" spans="1:5" hidden="1" outlineLevel="1">
      <c r="A2251" s="141" t="s">
        <v>1261</v>
      </c>
      <c r="B2251" s="142">
        <v>7500</v>
      </c>
      <c r="C2251" s="59">
        <v>0.6</v>
      </c>
      <c r="D2251" s="59">
        <f t="shared" si="61"/>
        <v>4500</v>
      </c>
    </row>
    <row r="2252" spans="1:5" hidden="1" outlineLevel="1">
      <c r="A2252" s="141" t="s">
        <v>1263</v>
      </c>
      <c r="B2252" s="143">
        <v>323</v>
      </c>
      <c r="C2252" s="59">
        <v>0.6</v>
      </c>
      <c r="D2252" s="59">
        <f t="shared" si="61"/>
        <v>193.79999999999998</v>
      </c>
    </row>
    <row r="2253" spans="1:5" hidden="1" outlineLevel="1">
      <c r="A2253" s="141" t="s">
        <v>1265</v>
      </c>
      <c r="B2253" s="143">
        <v>87</v>
      </c>
      <c r="C2253" s="60">
        <v>0.64</v>
      </c>
      <c r="D2253" s="59">
        <f t="shared" si="61"/>
        <v>55.68</v>
      </c>
      <c r="E2253" s="42" t="s">
        <v>319</v>
      </c>
    </row>
    <row r="2254" spans="1:5" hidden="1" outlineLevel="1">
      <c r="A2254" s="141" t="s">
        <v>1268</v>
      </c>
      <c r="B2254" s="142">
        <v>1000</v>
      </c>
      <c r="C2254" s="60">
        <v>0.54</v>
      </c>
      <c r="D2254" s="59">
        <f t="shared" si="61"/>
        <v>540</v>
      </c>
      <c r="E2254" s="42" t="s">
        <v>319</v>
      </c>
    </row>
    <row r="2255" spans="1:5" hidden="1" outlineLevel="1">
      <c r="A2255" s="141" t="s">
        <v>1269</v>
      </c>
      <c r="B2255" s="142">
        <v>3250</v>
      </c>
      <c r="C2255" s="59">
        <v>0.6</v>
      </c>
      <c r="D2255" s="59">
        <f t="shared" si="61"/>
        <v>1950</v>
      </c>
      <c r="E2255" s="42" t="s">
        <v>319</v>
      </c>
    </row>
    <row r="2256" spans="1:5" hidden="1" outlineLevel="1">
      <c r="A2256" s="141" t="s">
        <v>768</v>
      </c>
      <c r="B2256" s="142">
        <v>1500</v>
      </c>
      <c r="C2256" s="59">
        <v>0.6</v>
      </c>
      <c r="D2256" s="59">
        <f t="shared" si="61"/>
        <v>900</v>
      </c>
    </row>
    <row r="2257" spans="1:4" hidden="1" outlineLevel="1">
      <c r="A2257" s="141" t="s">
        <v>1270</v>
      </c>
      <c r="B2257" s="143">
        <v>2</v>
      </c>
      <c r="C2257" s="59">
        <v>0.6</v>
      </c>
      <c r="D2257" s="59">
        <f t="shared" si="61"/>
        <v>1.2</v>
      </c>
    </row>
    <row r="2258" spans="1:4" hidden="1" outlineLevel="1">
      <c r="A2258" s="141" t="s">
        <v>769</v>
      </c>
      <c r="B2258" s="142">
        <v>2400</v>
      </c>
      <c r="C2258" s="59">
        <v>0.6</v>
      </c>
      <c r="D2258" s="59">
        <f t="shared" si="61"/>
        <v>1440</v>
      </c>
    </row>
    <row r="2259" spans="1:4" hidden="1" outlineLevel="1">
      <c r="A2259" s="141" t="s">
        <v>1619</v>
      </c>
      <c r="B2259" s="142">
        <v>2500</v>
      </c>
      <c r="C2259" s="59">
        <v>0.6</v>
      </c>
      <c r="D2259" s="59">
        <f t="shared" si="61"/>
        <v>1500</v>
      </c>
    </row>
    <row r="2260" spans="1:4" hidden="1" outlineLevel="1">
      <c r="A2260" s="141" t="s">
        <v>1271</v>
      </c>
      <c r="B2260" s="143">
        <v>10</v>
      </c>
      <c r="C2260" s="59">
        <v>0.6</v>
      </c>
      <c r="D2260" s="59">
        <f t="shared" si="61"/>
        <v>6</v>
      </c>
    </row>
    <row r="2261" spans="1:4" hidden="1" outlineLevel="1">
      <c r="A2261" s="141" t="s">
        <v>1272</v>
      </c>
      <c r="B2261" s="143">
        <v>99</v>
      </c>
      <c r="C2261" s="59">
        <v>0.6</v>
      </c>
      <c r="D2261" s="59">
        <f t="shared" si="61"/>
        <v>59.4</v>
      </c>
    </row>
    <row r="2262" spans="1:4" hidden="1" outlineLevel="1">
      <c r="A2262" s="144" t="s">
        <v>306</v>
      </c>
      <c r="B2262" s="147">
        <v>47445</v>
      </c>
      <c r="C2262" s="59"/>
      <c r="D2262" s="59">
        <f t="shared" si="61"/>
        <v>0</v>
      </c>
    </row>
    <row r="2263" spans="1:4" hidden="1" outlineLevel="1">
      <c r="A2263" s="141"/>
      <c r="B2263" s="143">
        <v>968</v>
      </c>
      <c r="C2263" s="59">
        <v>0.6</v>
      </c>
      <c r="D2263" s="59">
        <f t="shared" si="61"/>
        <v>580.79999999999995</v>
      </c>
    </row>
    <row r="2264" spans="1:4" hidden="1" outlineLevel="1">
      <c r="A2264" s="141" t="s">
        <v>1274</v>
      </c>
      <c r="B2264" s="142">
        <v>1330</v>
      </c>
      <c r="C2264" s="59">
        <v>0.6</v>
      </c>
      <c r="D2264" s="59">
        <f t="shared" si="61"/>
        <v>798</v>
      </c>
    </row>
    <row r="2265" spans="1:4" hidden="1" outlineLevel="1">
      <c r="A2265" s="141" t="s">
        <v>1620</v>
      </c>
      <c r="B2265" s="142">
        <v>7400</v>
      </c>
      <c r="C2265" s="59">
        <v>0.6</v>
      </c>
      <c r="D2265" s="59">
        <f t="shared" si="61"/>
        <v>4440</v>
      </c>
    </row>
    <row r="2266" spans="1:4" hidden="1" outlineLevel="1">
      <c r="A2266" s="141" t="s">
        <v>1275</v>
      </c>
      <c r="B2266" s="142">
        <v>2011</v>
      </c>
      <c r="C2266" s="59">
        <v>0.6</v>
      </c>
      <c r="D2266" s="59">
        <f t="shared" si="61"/>
        <v>1206.5999999999999</v>
      </c>
    </row>
    <row r="2267" spans="1:4" hidden="1" outlineLevel="1">
      <c r="A2267" s="141" t="s">
        <v>1276</v>
      </c>
      <c r="B2267" s="142">
        <v>1000</v>
      </c>
      <c r="C2267" s="59">
        <v>0.6</v>
      </c>
      <c r="D2267" s="59">
        <f t="shared" si="61"/>
        <v>600</v>
      </c>
    </row>
    <row r="2268" spans="1:4" hidden="1" outlineLevel="1">
      <c r="A2268" s="141" t="s">
        <v>1278</v>
      </c>
      <c r="B2268" s="143">
        <v>88</v>
      </c>
      <c r="C2268" s="59">
        <v>0.64</v>
      </c>
      <c r="D2268" s="59">
        <f t="shared" si="61"/>
        <v>56.32</v>
      </c>
    </row>
    <row r="2269" spans="1:4" hidden="1" outlineLevel="1">
      <c r="A2269" s="141" t="s">
        <v>1280</v>
      </c>
      <c r="B2269" s="142">
        <v>1191</v>
      </c>
      <c r="C2269" s="59">
        <v>0.6</v>
      </c>
      <c r="D2269" s="59">
        <f t="shared" si="61"/>
        <v>714.6</v>
      </c>
    </row>
    <row r="2270" spans="1:4" hidden="1" outlineLevel="1">
      <c r="A2270" s="141" t="s">
        <v>1282</v>
      </c>
      <c r="B2270" s="143">
        <v>62</v>
      </c>
      <c r="C2270" s="59">
        <v>0.64</v>
      </c>
      <c r="D2270" s="59">
        <f t="shared" si="61"/>
        <v>39.68</v>
      </c>
    </row>
    <row r="2271" spans="1:4" hidden="1" outlineLevel="1">
      <c r="A2271" s="141" t="s">
        <v>1283</v>
      </c>
      <c r="B2271" s="143">
        <v>648</v>
      </c>
      <c r="C2271" s="59">
        <v>0.6</v>
      </c>
      <c r="D2271" s="59">
        <f t="shared" si="61"/>
        <v>388.8</v>
      </c>
    </row>
    <row r="2272" spans="1:4" hidden="1" outlineLevel="1">
      <c r="A2272" s="141" t="s">
        <v>1284</v>
      </c>
      <c r="B2272" s="142">
        <v>9616</v>
      </c>
      <c r="C2272" s="59">
        <v>0.6</v>
      </c>
      <c r="D2272" s="59">
        <f t="shared" si="61"/>
        <v>5769.5999999999995</v>
      </c>
    </row>
    <row r="2273" spans="1:5" hidden="1" outlineLevel="1">
      <c r="A2273" s="141" t="s">
        <v>1286</v>
      </c>
      <c r="B2273" s="143">
        <v>38</v>
      </c>
      <c r="C2273" s="59">
        <v>0.64</v>
      </c>
      <c r="D2273" s="59">
        <f t="shared" si="61"/>
        <v>24.32</v>
      </c>
    </row>
    <row r="2274" spans="1:5" hidden="1" outlineLevel="1">
      <c r="A2274" s="141" t="s">
        <v>1288</v>
      </c>
      <c r="B2274" s="142">
        <v>1520</v>
      </c>
      <c r="C2274" s="59">
        <v>0.6</v>
      </c>
      <c r="D2274" s="59">
        <f t="shared" si="61"/>
        <v>912</v>
      </c>
    </row>
    <row r="2275" spans="1:5" hidden="1" outlineLevel="1">
      <c r="A2275" s="141" t="s">
        <v>1289</v>
      </c>
      <c r="B2275" s="143">
        <v>234</v>
      </c>
      <c r="C2275" s="59">
        <v>0.6</v>
      </c>
      <c r="D2275" s="59">
        <f t="shared" si="61"/>
        <v>140.4</v>
      </c>
    </row>
    <row r="2276" spans="1:5" hidden="1" outlineLevel="1">
      <c r="A2276" s="141" t="s">
        <v>1621</v>
      </c>
      <c r="B2276" s="142">
        <v>7800</v>
      </c>
      <c r="C2276" s="59">
        <v>0.6</v>
      </c>
      <c r="D2276" s="59">
        <f t="shared" si="61"/>
        <v>4680</v>
      </c>
    </row>
    <row r="2277" spans="1:5" hidden="1" outlineLevel="1">
      <c r="A2277" s="141" t="s">
        <v>1290</v>
      </c>
      <c r="B2277" s="142">
        <v>7150</v>
      </c>
      <c r="C2277" s="59">
        <v>0.6</v>
      </c>
      <c r="D2277" s="59">
        <f t="shared" si="61"/>
        <v>4290</v>
      </c>
    </row>
    <row r="2278" spans="1:5" hidden="1" outlineLevel="1">
      <c r="A2278" s="141" t="s">
        <v>1291</v>
      </c>
      <c r="B2278" s="142">
        <v>1450</v>
      </c>
      <c r="C2278" s="59">
        <v>0.6</v>
      </c>
      <c r="D2278" s="59">
        <f t="shared" si="61"/>
        <v>870</v>
      </c>
    </row>
    <row r="2279" spans="1:5" hidden="1" outlineLevel="1">
      <c r="A2279" s="141" t="s">
        <v>1293</v>
      </c>
      <c r="B2279" s="142">
        <v>3254</v>
      </c>
      <c r="C2279" s="59">
        <v>0.54</v>
      </c>
      <c r="D2279" s="59">
        <f t="shared" si="61"/>
        <v>1757.16</v>
      </c>
    </row>
    <row r="2280" spans="1:5" hidden="1" outlineLevel="1">
      <c r="A2280" s="141" t="s">
        <v>1295</v>
      </c>
      <c r="B2280" s="142">
        <v>1685</v>
      </c>
      <c r="C2280" s="60">
        <v>0.54</v>
      </c>
      <c r="D2280" s="59">
        <f t="shared" si="61"/>
        <v>909.90000000000009</v>
      </c>
      <c r="E2280" s="42" t="s">
        <v>319</v>
      </c>
    </row>
    <row r="2281" spans="1:5" hidden="1" outlineLevel="1">
      <c r="A2281" s="144" t="s">
        <v>308</v>
      </c>
      <c r="B2281" s="145">
        <v>314</v>
      </c>
      <c r="C2281" s="59"/>
      <c r="D2281" s="59">
        <f t="shared" si="61"/>
        <v>0</v>
      </c>
    </row>
    <row r="2282" spans="1:5" hidden="1" outlineLevel="1">
      <c r="A2282" s="141" t="s">
        <v>785</v>
      </c>
      <c r="B2282" s="143">
        <v>314</v>
      </c>
      <c r="C2282" s="59">
        <v>2.2200000000000002</v>
      </c>
      <c r="D2282" s="59">
        <f t="shared" ref="D2282:D2294" si="62">B2282*C2282</f>
        <v>697.08</v>
      </c>
    </row>
    <row r="2283" spans="1:5" hidden="1" outlineLevel="1">
      <c r="A2283" s="144" t="s">
        <v>310</v>
      </c>
      <c r="B2283" s="147">
        <v>7500</v>
      </c>
      <c r="C2283" s="59"/>
      <c r="D2283" s="59">
        <f t="shared" si="62"/>
        <v>0</v>
      </c>
    </row>
    <row r="2284" spans="1:5" hidden="1" outlineLevel="1">
      <c r="A2284" s="141" t="s">
        <v>1304</v>
      </c>
      <c r="B2284" s="143">
        <v>650</v>
      </c>
      <c r="C2284" s="59">
        <v>0.52</v>
      </c>
      <c r="D2284" s="59">
        <f t="shared" si="62"/>
        <v>338</v>
      </c>
    </row>
    <row r="2285" spans="1:5" hidden="1" outlineLevel="1">
      <c r="A2285" s="141" t="s">
        <v>1305</v>
      </c>
      <c r="B2285" s="142">
        <v>6850</v>
      </c>
      <c r="C2285" s="59">
        <v>0.52</v>
      </c>
      <c r="D2285" s="59">
        <f t="shared" si="62"/>
        <v>3562</v>
      </c>
    </row>
    <row r="2286" spans="1:5" hidden="1" outlineLevel="1">
      <c r="A2286" s="144" t="s">
        <v>207</v>
      </c>
      <c r="B2286" s="147">
        <v>2935</v>
      </c>
      <c r="C2286" s="59"/>
      <c r="D2286" s="59">
        <f t="shared" si="62"/>
        <v>0</v>
      </c>
    </row>
    <row r="2287" spans="1:5" hidden="1" outlineLevel="1">
      <c r="A2287" s="141" t="s">
        <v>1306</v>
      </c>
      <c r="B2287" s="143">
        <v>14</v>
      </c>
      <c r="C2287" s="59">
        <v>31.91</v>
      </c>
      <c r="D2287" s="59">
        <f t="shared" si="62"/>
        <v>446.74</v>
      </c>
    </row>
    <row r="2288" spans="1:5" hidden="1" outlineLevel="1">
      <c r="A2288" s="141" t="s">
        <v>880</v>
      </c>
      <c r="B2288" s="143">
        <v>600</v>
      </c>
      <c r="C2288" s="59">
        <v>23.4</v>
      </c>
      <c r="D2288" s="59">
        <f t="shared" si="62"/>
        <v>14040</v>
      </c>
    </row>
    <row r="2289" spans="1:4" hidden="1" outlineLevel="1">
      <c r="A2289" s="141" t="s">
        <v>208</v>
      </c>
      <c r="B2289" s="143">
        <v>111</v>
      </c>
      <c r="C2289" s="60">
        <v>30.82</v>
      </c>
      <c r="D2289" s="59">
        <f t="shared" si="62"/>
        <v>3421.02</v>
      </c>
    </row>
    <row r="2290" spans="1:4" hidden="1" outlineLevel="1">
      <c r="A2290" s="141" t="s">
        <v>1622</v>
      </c>
      <c r="B2290" s="143">
        <v>12</v>
      </c>
      <c r="C2290" s="59">
        <v>32.549999999999997</v>
      </c>
      <c r="D2290" s="59">
        <f t="shared" si="62"/>
        <v>390.59999999999997</v>
      </c>
    </row>
    <row r="2291" spans="1:4" hidden="1" outlineLevel="1">
      <c r="A2291" s="141" t="s">
        <v>1307</v>
      </c>
      <c r="B2291" s="143">
        <v>15</v>
      </c>
      <c r="C2291" s="59">
        <v>35.22</v>
      </c>
      <c r="D2291" s="59">
        <f t="shared" si="62"/>
        <v>528.29999999999995</v>
      </c>
    </row>
    <row r="2292" spans="1:4" hidden="1" outlineLevel="1">
      <c r="A2292" s="141" t="s">
        <v>313</v>
      </c>
      <c r="B2292" s="143">
        <v>607</v>
      </c>
      <c r="C2292" s="60">
        <v>35.76</v>
      </c>
      <c r="D2292" s="59">
        <f t="shared" si="62"/>
        <v>21706.32</v>
      </c>
    </row>
    <row r="2293" spans="1:4" hidden="1" outlineLevel="1">
      <c r="A2293" s="141" t="s">
        <v>209</v>
      </c>
      <c r="B2293" s="143">
        <v>1430</v>
      </c>
      <c r="C2293" s="59">
        <v>40.770000000000003</v>
      </c>
      <c r="D2293" s="59">
        <f t="shared" si="62"/>
        <v>58301.100000000006</v>
      </c>
    </row>
    <row r="2294" spans="1:4" hidden="1" outlineLevel="1">
      <c r="A2294" s="141" t="s">
        <v>315</v>
      </c>
      <c r="B2294" s="143">
        <v>146</v>
      </c>
      <c r="C2294" s="59">
        <v>59</v>
      </c>
      <c r="D2294" s="59">
        <f t="shared" si="62"/>
        <v>8614</v>
      </c>
    </row>
    <row r="2295" spans="1:4" collapsed="1">
      <c r="A2295" s="10" t="s">
        <v>763</v>
      </c>
      <c r="B2295" s="23"/>
      <c r="C2295" s="64"/>
      <c r="D2295" s="17">
        <f>SUM(D1809:D2294)</f>
        <v>5683804.7576499945</v>
      </c>
    </row>
    <row r="2296" spans="1:4">
      <c r="D2296" s="59"/>
    </row>
    <row r="2297" spans="1:4">
      <c r="A2297" s="20" t="s">
        <v>1623</v>
      </c>
      <c r="B2297" s="45"/>
      <c r="D2297" s="59"/>
    </row>
    <row r="2298" spans="1:4" hidden="1" outlineLevel="1">
      <c r="A2298" s="112" t="s">
        <v>1310</v>
      </c>
      <c r="B2298" s="149"/>
      <c r="D2298" s="59"/>
    </row>
    <row r="2299" spans="1:4" hidden="1" outlineLevel="1">
      <c r="A2299" s="150"/>
      <c r="B2299" s="187">
        <v>11.8</v>
      </c>
      <c r="D2299" s="59"/>
    </row>
    <row r="2300" spans="1:4" hidden="1" outlineLevel="1">
      <c r="A2300" s="150" t="s">
        <v>1624</v>
      </c>
      <c r="B2300" s="187">
        <v>163.32</v>
      </c>
      <c r="D2300" s="59"/>
    </row>
    <row r="2301" spans="1:4" hidden="1" outlineLevel="1">
      <c r="A2301" s="154" t="s">
        <v>1433</v>
      </c>
      <c r="B2301" s="183">
        <v>4</v>
      </c>
      <c r="D2301" s="59"/>
    </row>
    <row r="2302" spans="1:4" hidden="1" outlineLevel="1">
      <c r="A2302" s="155" t="s">
        <v>1439</v>
      </c>
      <c r="B2302" s="184">
        <v>250.26</v>
      </c>
      <c r="D2302" s="59"/>
    </row>
    <row r="2303" spans="1:4" hidden="1" outlineLevel="1">
      <c r="A2303" s="156" t="s">
        <v>1535</v>
      </c>
      <c r="B2303" s="182">
        <v>1</v>
      </c>
      <c r="D2303" s="59"/>
    </row>
    <row r="2304" spans="1:4" hidden="1" outlineLevel="1">
      <c r="A2304" s="156" t="s">
        <v>1533</v>
      </c>
      <c r="B2304" s="193">
        <v>2</v>
      </c>
      <c r="D2304" s="59"/>
    </row>
    <row r="2305" spans="1:4" hidden="1" outlineLevel="1">
      <c r="A2305" s="158"/>
      <c r="B2305" s="193">
        <v>1</v>
      </c>
      <c r="D2305" s="59"/>
    </row>
    <row r="2306" spans="1:4" hidden="1" outlineLevel="1">
      <c r="A2306" s="158" t="s">
        <v>1534</v>
      </c>
      <c r="B2306" s="193">
        <v>1</v>
      </c>
      <c r="D2306" s="59"/>
    </row>
    <row r="2307" spans="1:4" hidden="1" outlineLevel="1">
      <c r="A2307" s="156" t="s">
        <v>1625</v>
      </c>
      <c r="B2307" s="182">
        <v>1</v>
      </c>
      <c r="D2307" s="59"/>
    </row>
    <row r="2308" spans="1:4" hidden="1" outlineLevel="1">
      <c r="A2308" s="156" t="s">
        <v>1504</v>
      </c>
      <c r="B2308" s="182">
        <v>1</v>
      </c>
      <c r="D2308" s="59"/>
    </row>
    <row r="2309" spans="1:4" hidden="1" outlineLevel="1">
      <c r="A2309" s="154" t="s">
        <v>1507</v>
      </c>
      <c r="B2309" s="183">
        <v>1</v>
      </c>
      <c r="D2309" s="59"/>
    </row>
    <row r="2310" spans="1:4" hidden="1" outlineLevel="1">
      <c r="A2310" s="156" t="s">
        <v>39</v>
      </c>
      <c r="B2310" s="182">
        <v>540</v>
      </c>
      <c r="D2310" s="59"/>
    </row>
    <row r="2311" spans="1:4" hidden="1" outlineLevel="1">
      <c r="A2311" s="156" t="s">
        <v>1490</v>
      </c>
      <c r="B2311" s="182">
        <v>8</v>
      </c>
      <c r="D2311" s="59"/>
    </row>
    <row r="2312" spans="1:4" hidden="1" outlineLevel="1">
      <c r="A2312" s="156" t="s">
        <v>1485</v>
      </c>
      <c r="B2312" s="182">
        <v>15</v>
      </c>
      <c r="D2312" s="59"/>
    </row>
    <row r="2313" spans="1:4" hidden="1" outlineLevel="1">
      <c r="A2313" s="156" t="s">
        <v>1626</v>
      </c>
      <c r="B2313" s="157"/>
      <c r="D2313" s="59"/>
    </row>
    <row r="2314" spans="1:4" hidden="1" outlineLevel="1">
      <c r="A2314" s="159" t="s">
        <v>1476</v>
      </c>
      <c r="B2314" s="185">
        <v>475</v>
      </c>
      <c r="D2314" s="59"/>
    </row>
    <row r="2315" spans="1:4" hidden="1" outlineLevel="1">
      <c r="A2315" s="160" t="s">
        <v>1479</v>
      </c>
      <c r="B2315" s="186">
        <v>50</v>
      </c>
      <c r="D2315" s="59"/>
    </row>
    <row r="2316" spans="1:4" hidden="1" outlineLevel="1">
      <c r="A2316" s="156" t="s">
        <v>457</v>
      </c>
      <c r="B2316" s="185">
        <v>120</v>
      </c>
      <c r="D2316" s="59"/>
    </row>
    <row r="2317" spans="1:4" hidden="1" outlineLevel="1">
      <c r="A2317" s="156" t="s">
        <v>1471</v>
      </c>
      <c r="B2317" s="182">
        <v>26</v>
      </c>
      <c r="D2317" s="59"/>
    </row>
    <row r="2318" spans="1:4" hidden="1" outlineLevel="1">
      <c r="A2318" s="156" t="s">
        <v>1432</v>
      </c>
      <c r="B2318" s="182">
        <v>14</v>
      </c>
      <c r="D2318" s="59"/>
    </row>
    <row r="2319" spans="1:4" hidden="1" outlineLevel="1">
      <c r="A2319" s="156" t="s">
        <v>1482</v>
      </c>
      <c r="B2319" s="182">
        <v>1</v>
      </c>
      <c r="D2319" s="59"/>
    </row>
    <row r="2320" spans="1:4" hidden="1" outlineLevel="1">
      <c r="A2320" s="154" t="s">
        <v>1483</v>
      </c>
      <c r="B2320" s="183">
        <v>6</v>
      </c>
      <c r="D2320" s="59"/>
    </row>
    <row r="2321" spans="1:4" hidden="1" outlineLevel="1">
      <c r="A2321" s="112" t="s">
        <v>960</v>
      </c>
      <c r="B2321" s="183">
        <v>13258.4</v>
      </c>
      <c r="C2321" s="147"/>
      <c r="D2321" s="59"/>
    </row>
    <row r="2322" spans="1:4" hidden="1" outlineLevel="1">
      <c r="A2322" s="112" t="s">
        <v>1627</v>
      </c>
      <c r="B2322" s="125">
        <v>18.399999999999999</v>
      </c>
      <c r="C2322" s="145"/>
      <c r="D2322" s="59"/>
    </row>
    <row r="2323" spans="1:4" hidden="1" outlineLevel="1">
      <c r="A2323" s="112" t="s">
        <v>1547</v>
      </c>
      <c r="B2323" s="125">
        <v>18.100000000000001</v>
      </c>
      <c r="D2323" s="59"/>
    </row>
    <row r="2324" spans="1:4" hidden="1" outlineLevel="1">
      <c r="A2324" s="112" t="s">
        <v>1311</v>
      </c>
      <c r="B2324" s="188">
        <v>20.3</v>
      </c>
      <c r="D2324" s="59"/>
    </row>
    <row r="2325" spans="1:4" hidden="1" outlineLevel="1">
      <c r="A2325" s="151" t="s">
        <v>857</v>
      </c>
      <c r="B2325" s="189">
        <v>8000</v>
      </c>
      <c r="D2325" s="59"/>
    </row>
    <row r="2326" spans="1:4" hidden="1" outlineLevel="1">
      <c r="A2326" s="112" t="s">
        <v>1086</v>
      </c>
      <c r="B2326" s="125">
        <v>13.1</v>
      </c>
      <c r="D2326" s="59"/>
    </row>
    <row r="2327" spans="1:4" hidden="1" outlineLevel="1">
      <c r="A2327" s="190" t="s">
        <v>1080</v>
      </c>
      <c r="B2327" s="191"/>
      <c r="D2327" s="59"/>
    </row>
    <row r="2328" spans="1:4" hidden="1" outlineLevel="1">
      <c r="A2328" s="192" t="s">
        <v>1531</v>
      </c>
      <c r="B2328" s="188">
        <v>11.65</v>
      </c>
      <c r="D2328" s="59"/>
    </row>
    <row r="2329" spans="1:4" hidden="1" outlineLevel="1">
      <c r="A2329" s="111" t="s">
        <v>1643</v>
      </c>
      <c r="B2329" s="109">
        <v>85.9</v>
      </c>
      <c r="D2329" s="59"/>
    </row>
    <row r="2330" spans="1:4" hidden="1" outlineLevel="1">
      <c r="A2330" s="112" t="s">
        <v>1628</v>
      </c>
      <c r="B2330" s="125">
        <v>679.5</v>
      </c>
      <c r="D2330" s="59"/>
    </row>
    <row r="2331" spans="1:4" hidden="1" outlineLevel="1">
      <c r="A2331" s="112" t="s">
        <v>1629</v>
      </c>
      <c r="B2331" s="194">
        <v>30</v>
      </c>
      <c r="D2331" s="59"/>
    </row>
    <row r="2332" spans="1:4" hidden="1" outlineLevel="1">
      <c r="A2332" s="112" t="s">
        <v>1630</v>
      </c>
      <c r="B2332" s="194">
        <v>22.8</v>
      </c>
    </row>
    <row r="2333" spans="1:4" hidden="1" outlineLevel="1">
      <c r="A2333" s="112" t="s">
        <v>1631</v>
      </c>
      <c r="B2333" s="194">
        <v>47.45</v>
      </c>
    </row>
    <row r="2334" spans="1:4" collapsed="1">
      <c r="A2334" s="152"/>
      <c r="B2334" s="153">
        <f>SUM(B2298:B2333)</f>
        <v>23897.98</v>
      </c>
      <c r="D2334" s="59"/>
    </row>
    <row r="2335" spans="1:4">
      <c r="D2335" s="59"/>
    </row>
    <row r="2336" spans="1:4">
      <c r="A2336" s="161" t="s">
        <v>1632</v>
      </c>
      <c r="B2336" s="162"/>
      <c r="C2336" s="163"/>
      <c r="D2336" s="11">
        <f>D214+D239+D260+D342+D380+D835+D874+D930+D1012+D1037+D1607+D1778+D1805+D2295</f>
        <v>68258253.193093389</v>
      </c>
    </row>
    <row r="2337" spans="1:4">
      <c r="B2337" s="97"/>
      <c r="C2337" s="59"/>
      <c r="D2337" s="59"/>
    </row>
    <row r="2338" spans="1:4" ht="15.75" thickBot="1">
      <c r="B2338" s="97"/>
      <c r="C2338" s="59"/>
      <c r="D2338" s="59"/>
    </row>
    <row r="2339" spans="1:4" ht="17.25" thickBot="1">
      <c r="A2339" s="164" t="s">
        <v>1633</v>
      </c>
      <c r="B2339" s="165"/>
      <c r="C2339" s="166"/>
      <c r="D2339" s="11">
        <f>D2336</f>
        <v>68258253.193093389</v>
      </c>
    </row>
    <row r="2340" spans="1:4" ht="17.25" thickBot="1">
      <c r="A2340" s="167" t="s">
        <v>1634</v>
      </c>
      <c r="B2340" s="172">
        <v>63698.438000000002</v>
      </c>
      <c r="C2340" s="169">
        <v>117.07</v>
      </c>
      <c r="D2340" s="169">
        <f>B2340*C2340</f>
        <v>7457176.1366599994</v>
      </c>
    </row>
    <row r="2341" spans="1:4" ht="17.25" thickBot="1">
      <c r="A2341" s="167" t="s">
        <v>1635</v>
      </c>
      <c r="B2341" s="172">
        <v>89207.535000000003</v>
      </c>
      <c r="C2341" s="169">
        <v>129.1</v>
      </c>
      <c r="D2341" s="169">
        <f>B2341*C2341</f>
        <v>11516692.7685</v>
      </c>
    </row>
    <row r="2342" spans="1:4" ht="17.25" thickBot="1">
      <c r="A2342" s="167" t="s">
        <v>1636</v>
      </c>
      <c r="B2342" s="168">
        <f>B178</f>
        <v>31069.892</v>
      </c>
      <c r="C2342" s="170"/>
      <c r="D2342" s="170">
        <f>D178</f>
        <v>3495303.4910368351</v>
      </c>
    </row>
    <row r="2343" spans="1:4" ht="17.25" thickBot="1">
      <c r="A2343" s="171" t="s">
        <v>1637</v>
      </c>
      <c r="B2343" s="172"/>
      <c r="C2343" s="170"/>
      <c r="D2343" s="173">
        <f>D131+D215</f>
        <v>8368100.6917600008</v>
      </c>
    </row>
    <row r="2344" spans="1:4" ht="17.25" thickBot="1">
      <c r="A2344" s="171" t="s">
        <v>1638</v>
      </c>
      <c r="B2344" s="172">
        <v>666</v>
      </c>
      <c r="C2344" s="170"/>
      <c r="D2344" s="173"/>
    </row>
    <row r="2345" spans="1:4" ht="17.25" thickBot="1">
      <c r="A2345" s="167" t="s">
        <v>1639</v>
      </c>
      <c r="B2345" s="172">
        <v>1134.3230000000001</v>
      </c>
      <c r="C2345" s="169"/>
      <c r="D2345" s="173"/>
    </row>
    <row r="2346" spans="1:4" ht="16.5">
      <c r="A2346" s="167" t="s">
        <v>1640</v>
      </c>
      <c r="B2346" s="172">
        <v>15899.459000000001</v>
      </c>
      <c r="C2346" s="168">
        <v>105.74</v>
      </c>
      <c r="D2346" s="173">
        <f>B2346*C2346</f>
        <v>1681208.7946599999</v>
      </c>
    </row>
    <row r="2347" spans="1:4" ht="17.25" thickBot="1">
      <c r="A2347" s="174" t="s">
        <v>1641</v>
      </c>
      <c r="B2347" s="175"/>
      <c r="C2347" s="176"/>
      <c r="D2347" s="177">
        <f>SUM(D2340:D2346)</f>
        <v>32518481.882616833</v>
      </c>
    </row>
    <row r="2348" spans="1:4" ht="15.75" thickBot="1">
      <c r="B2348" s="97"/>
      <c r="C2348" s="59"/>
      <c r="D2348" s="59"/>
    </row>
    <row r="2349" spans="1:4" ht="15.75" thickBot="1">
      <c r="B2349" s="97"/>
      <c r="C2349" s="59"/>
      <c r="D2349" s="178">
        <f>D2339+D2347</f>
        <v>100776735.07571022</v>
      </c>
    </row>
  </sheetData>
  <pageMargins left="0.31496062992125984" right="0.31496062992125984" top="0" bottom="0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2385"/>
  <sheetViews>
    <sheetView workbookViewId="0">
      <selection activeCell="A156" sqref="A156:D156"/>
    </sheetView>
  </sheetViews>
  <sheetFormatPr defaultRowHeight="15" outlineLevelRow="2"/>
  <cols>
    <col min="1" max="1" width="59.7109375" style="301" customWidth="1"/>
    <col min="2" max="3" width="21.5703125" style="301" customWidth="1"/>
    <col min="4" max="4" width="21.5703125" style="312" customWidth="1"/>
    <col min="5" max="5" width="10.5703125" style="333" customWidth="1"/>
    <col min="6" max="16384" width="9.140625" style="301"/>
  </cols>
  <sheetData>
    <row r="1" spans="1:4" ht="18">
      <c r="A1" s="300" t="s">
        <v>0</v>
      </c>
      <c r="B1" s="14"/>
      <c r="C1" s="14"/>
      <c r="D1" s="14"/>
    </row>
    <row r="2" spans="1:4" ht="18.75">
      <c r="A2" s="302" t="s">
        <v>1784</v>
      </c>
      <c r="B2" s="14"/>
      <c r="C2" s="14"/>
      <c r="D2" s="14"/>
    </row>
    <row r="3" spans="1:4">
      <c r="A3" s="303" t="s">
        <v>1</v>
      </c>
      <c r="B3" s="304" t="s">
        <v>2</v>
      </c>
      <c r="C3" s="304" t="s">
        <v>3</v>
      </c>
      <c r="D3" s="304" t="s">
        <v>4</v>
      </c>
    </row>
    <row r="4" spans="1:4" ht="25.5" hidden="1" outlineLevel="1">
      <c r="A4" s="305" t="s">
        <v>6</v>
      </c>
      <c r="B4" s="306">
        <v>990</v>
      </c>
      <c r="C4" s="307">
        <v>123.27</v>
      </c>
      <c r="D4" s="307">
        <f>B4*C4</f>
        <v>122037.3</v>
      </c>
    </row>
    <row r="5" spans="1:4" ht="26.25" hidden="1" customHeight="1" outlineLevel="1">
      <c r="A5" s="305" t="s">
        <v>7</v>
      </c>
      <c r="B5" s="306">
        <v>245.95</v>
      </c>
      <c r="C5" s="307">
        <v>119.18</v>
      </c>
      <c r="D5" s="307">
        <f t="shared" ref="D5:D70" si="0">B5*C5</f>
        <v>29312.321</v>
      </c>
    </row>
    <row r="6" spans="1:4" hidden="1" outlineLevel="1">
      <c r="A6" s="305" t="s">
        <v>8</v>
      </c>
      <c r="B6" s="306">
        <v>19</v>
      </c>
      <c r="C6" s="307"/>
      <c r="D6" s="307">
        <f t="shared" si="0"/>
        <v>0</v>
      </c>
    </row>
    <row r="7" spans="1:4" hidden="1" outlineLevel="1">
      <c r="A7" s="308" t="s">
        <v>9</v>
      </c>
      <c r="B7" s="307">
        <v>19</v>
      </c>
      <c r="C7" s="307">
        <v>107.5</v>
      </c>
      <c r="D7" s="307">
        <f t="shared" si="0"/>
        <v>2042.5</v>
      </c>
    </row>
    <row r="8" spans="1:4" hidden="1" outlineLevel="1">
      <c r="A8" s="305" t="s">
        <v>10</v>
      </c>
      <c r="B8" s="306">
        <v>100.18</v>
      </c>
      <c r="C8" s="309"/>
      <c r="D8" s="307">
        <f t="shared" si="0"/>
        <v>0</v>
      </c>
    </row>
    <row r="9" spans="1:4" hidden="1" outlineLevel="1">
      <c r="A9" s="308" t="s">
        <v>11</v>
      </c>
      <c r="B9" s="307">
        <v>100</v>
      </c>
      <c r="C9" s="307">
        <v>169.37</v>
      </c>
      <c r="D9" s="307">
        <f t="shared" si="0"/>
        <v>16937</v>
      </c>
    </row>
    <row r="10" spans="1:4" hidden="1" outlineLevel="1">
      <c r="A10" s="308" t="s">
        <v>12</v>
      </c>
      <c r="B10" s="307">
        <v>0.18</v>
      </c>
      <c r="C10" s="310" t="s">
        <v>13</v>
      </c>
      <c r="D10" s="307"/>
    </row>
    <row r="11" spans="1:4" hidden="1" outlineLevel="1">
      <c r="A11" s="305" t="s">
        <v>14</v>
      </c>
      <c r="B11" s="306">
        <v>4624.6480000000001</v>
      </c>
      <c r="C11" s="309"/>
      <c r="D11" s="307">
        <f t="shared" si="0"/>
        <v>0</v>
      </c>
    </row>
    <row r="12" spans="1:4" hidden="1" outlineLevel="1">
      <c r="A12" s="308"/>
      <c r="B12" s="307">
        <v>48.2</v>
      </c>
      <c r="C12" s="307">
        <v>142</v>
      </c>
      <c r="D12" s="307">
        <f t="shared" si="0"/>
        <v>6844.4000000000005</v>
      </c>
    </row>
    <row r="13" spans="1:4" hidden="1" outlineLevel="1">
      <c r="A13" s="308" t="s">
        <v>15</v>
      </c>
      <c r="B13" s="307">
        <v>684.8</v>
      </c>
      <c r="C13" s="307">
        <v>139</v>
      </c>
      <c r="D13" s="307">
        <f t="shared" si="0"/>
        <v>95187.199999999997</v>
      </c>
    </row>
    <row r="14" spans="1:4" hidden="1" outlineLevel="1">
      <c r="A14" s="308" t="s">
        <v>16</v>
      </c>
      <c r="B14" s="307">
        <v>853.49099999999999</v>
      </c>
      <c r="C14" s="307">
        <v>254.27</v>
      </c>
      <c r="D14" s="307">
        <f t="shared" si="0"/>
        <v>217017.15656999999</v>
      </c>
    </row>
    <row r="15" spans="1:4" hidden="1" outlineLevel="1">
      <c r="A15" s="308" t="s">
        <v>17</v>
      </c>
      <c r="B15" s="307">
        <v>3038.1570000000002</v>
      </c>
      <c r="C15" s="307">
        <v>289.22000000000003</v>
      </c>
      <c r="D15" s="307">
        <f t="shared" si="0"/>
        <v>878695.76754000015</v>
      </c>
    </row>
    <row r="16" spans="1:4" hidden="1" outlineLevel="1">
      <c r="A16" s="305" t="s">
        <v>18</v>
      </c>
      <c r="B16" s="306">
        <v>50</v>
      </c>
      <c r="C16" s="309"/>
      <c r="D16" s="307">
        <f t="shared" si="0"/>
        <v>0</v>
      </c>
    </row>
    <row r="17" spans="1:5" hidden="1" outlineLevel="1">
      <c r="A17" s="311">
        <v>4010</v>
      </c>
      <c r="B17" s="307">
        <v>25</v>
      </c>
      <c r="C17" s="307">
        <v>652.29999999999995</v>
      </c>
      <c r="D17" s="307">
        <f t="shared" si="0"/>
        <v>16307.499999999998</v>
      </c>
    </row>
    <row r="18" spans="1:5" hidden="1" outlineLevel="1">
      <c r="A18" s="308" t="s">
        <v>19</v>
      </c>
      <c r="B18" s="307">
        <v>25</v>
      </c>
      <c r="C18" s="307">
        <v>691.93</v>
      </c>
      <c r="D18" s="307">
        <f t="shared" si="0"/>
        <v>17298.25</v>
      </c>
    </row>
    <row r="19" spans="1:5" customFormat="1" hidden="1" outlineLevel="1">
      <c r="A19" s="327" t="s">
        <v>122</v>
      </c>
      <c r="B19" s="306">
        <v>1</v>
      </c>
      <c r="C19" s="307"/>
      <c r="D19" s="307"/>
      <c r="E19" s="42"/>
    </row>
    <row r="20" spans="1:5" customFormat="1" hidden="1" outlineLevel="1">
      <c r="A20" s="328" t="s">
        <v>123</v>
      </c>
      <c r="B20" s="307">
        <v>1</v>
      </c>
      <c r="C20" s="329">
        <v>479</v>
      </c>
      <c r="D20" s="307">
        <f>B20*C20</f>
        <v>479</v>
      </c>
      <c r="E20" s="42"/>
    </row>
    <row r="21" spans="1:5" hidden="1" outlineLevel="1">
      <c r="A21" s="305" t="s">
        <v>20</v>
      </c>
      <c r="B21" s="306">
        <v>2028.623</v>
      </c>
      <c r="C21" s="309"/>
      <c r="D21" s="307">
        <f t="shared" si="0"/>
        <v>0</v>
      </c>
    </row>
    <row r="22" spans="1:5" hidden="1" outlineLevel="1">
      <c r="A22" s="308" t="s">
        <v>21</v>
      </c>
      <c r="B22" s="307">
        <v>251.22300000000001</v>
      </c>
      <c r="C22" s="307">
        <v>220</v>
      </c>
      <c r="D22" s="307">
        <f t="shared" si="0"/>
        <v>55269.060000000005</v>
      </c>
    </row>
    <row r="23" spans="1:5" hidden="1" outlineLevel="1">
      <c r="A23" s="308" t="s">
        <v>22</v>
      </c>
      <c r="B23" s="307">
        <v>1181.8499999999999</v>
      </c>
      <c r="C23" s="307">
        <v>100</v>
      </c>
      <c r="D23" s="307">
        <f t="shared" si="0"/>
        <v>118184.99999999999</v>
      </c>
    </row>
    <row r="24" spans="1:5" hidden="1" outlineLevel="1">
      <c r="A24" s="308" t="s">
        <v>23</v>
      </c>
      <c r="B24" s="307">
        <v>463.8</v>
      </c>
      <c r="C24" s="307">
        <v>250.01</v>
      </c>
      <c r="D24" s="307">
        <f t="shared" si="0"/>
        <v>115954.63799999999</v>
      </c>
    </row>
    <row r="25" spans="1:5" hidden="1" outlineLevel="1">
      <c r="A25" s="308" t="s">
        <v>24</v>
      </c>
      <c r="B25" s="307">
        <v>131.75</v>
      </c>
      <c r="C25" s="307">
        <v>293.01</v>
      </c>
      <c r="D25" s="307">
        <f t="shared" si="0"/>
        <v>38604.067499999997</v>
      </c>
    </row>
    <row r="26" spans="1:5" hidden="1" outlineLevel="1">
      <c r="A26" s="305" t="s">
        <v>25</v>
      </c>
      <c r="B26" s="306">
        <v>3840.65</v>
      </c>
      <c r="C26" s="307"/>
      <c r="D26" s="307">
        <f t="shared" si="0"/>
        <v>0</v>
      </c>
    </row>
    <row r="27" spans="1:5" hidden="1" outlineLevel="1">
      <c r="A27" s="311">
        <v>7447</v>
      </c>
      <c r="B27" s="307">
        <v>3286.7</v>
      </c>
      <c r="C27" s="307">
        <v>148.5</v>
      </c>
      <c r="D27" s="307">
        <f t="shared" si="0"/>
        <v>488074.94999999995</v>
      </c>
    </row>
    <row r="28" spans="1:5" hidden="1" outlineLevel="1">
      <c r="A28" s="311">
        <v>7467</v>
      </c>
      <c r="B28" s="307">
        <v>347.95</v>
      </c>
      <c r="C28" s="307">
        <v>155.94999999999999</v>
      </c>
      <c r="D28" s="307">
        <f t="shared" si="0"/>
        <v>54262.802499999991</v>
      </c>
    </row>
    <row r="29" spans="1:5" hidden="1" outlineLevel="1">
      <c r="A29" s="311">
        <v>8200</v>
      </c>
      <c r="B29" s="307">
        <v>14.7</v>
      </c>
      <c r="C29" s="307">
        <v>234.5</v>
      </c>
      <c r="D29" s="307">
        <f t="shared" si="0"/>
        <v>3447.1499999999996</v>
      </c>
    </row>
    <row r="30" spans="1:5" hidden="1" outlineLevel="1">
      <c r="A30" s="311">
        <v>8407</v>
      </c>
      <c r="B30" s="307">
        <v>161.65</v>
      </c>
      <c r="C30" s="307">
        <v>140.16</v>
      </c>
      <c r="D30" s="307">
        <f t="shared" si="0"/>
        <v>22656.864000000001</v>
      </c>
    </row>
    <row r="31" spans="1:5" hidden="1" outlineLevel="1">
      <c r="A31" s="311">
        <v>8842</v>
      </c>
      <c r="B31" s="307">
        <v>29.65</v>
      </c>
      <c r="C31" s="307">
        <v>161.66</v>
      </c>
      <c r="D31" s="307">
        <f t="shared" si="0"/>
        <v>4793.2190000000001</v>
      </c>
    </row>
    <row r="32" spans="1:5" hidden="1" outlineLevel="1">
      <c r="A32" s="305" t="s">
        <v>26</v>
      </c>
      <c r="B32" s="306">
        <v>378.1</v>
      </c>
      <c r="C32" s="309"/>
      <c r="D32" s="307">
        <f t="shared" si="0"/>
        <v>0</v>
      </c>
    </row>
    <row r="33" spans="1:4" hidden="1" outlineLevel="1">
      <c r="A33" s="311">
        <v>4725</v>
      </c>
      <c r="B33" s="307">
        <v>12.7</v>
      </c>
      <c r="C33" s="307">
        <v>163.92</v>
      </c>
      <c r="D33" s="307">
        <f t="shared" si="0"/>
        <v>2081.7839999999997</v>
      </c>
    </row>
    <row r="34" spans="1:4" hidden="1" outlineLevel="1">
      <c r="A34" s="311">
        <v>4770</v>
      </c>
      <c r="B34" s="307">
        <v>100</v>
      </c>
      <c r="C34" s="307">
        <v>163.92</v>
      </c>
      <c r="D34" s="307">
        <f t="shared" si="0"/>
        <v>16392</v>
      </c>
    </row>
    <row r="35" spans="1:4" hidden="1" outlineLevel="1">
      <c r="A35" s="308" t="s">
        <v>27</v>
      </c>
      <c r="B35" s="307">
        <v>42.3</v>
      </c>
      <c r="C35" s="307">
        <v>146.80000000000001</v>
      </c>
      <c r="D35" s="307">
        <f t="shared" si="0"/>
        <v>6209.64</v>
      </c>
    </row>
    <row r="36" spans="1:4" hidden="1" outlineLevel="1">
      <c r="A36" s="308" t="s">
        <v>28</v>
      </c>
      <c r="B36" s="307">
        <v>140</v>
      </c>
      <c r="C36" s="307">
        <v>225</v>
      </c>
      <c r="D36" s="307">
        <f t="shared" si="0"/>
        <v>31500</v>
      </c>
    </row>
    <row r="37" spans="1:4" hidden="1" outlineLevel="1">
      <c r="A37" s="308" t="s">
        <v>160</v>
      </c>
      <c r="B37" s="307">
        <v>53.1</v>
      </c>
      <c r="C37" s="307">
        <v>450</v>
      </c>
      <c r="D37" s="307">
        <f t="shared" si="0"/>
        <v>23895</v>
      </c>
    </row>
    <row r="38" spans="1:4" hidden="1" outlineLevel="1">
      <c r="A38" s="308" t="s">
        <v>29</v>
      </c>
      <c r="B38" s="307">
        <v>30</v>
      </c>
      <c r="C38" s="307">
        <v>163.92</v>
      </c>
      <c r="D38" s="307">
        <f t="shared" si="0"/>
        <v>4917.5999999999995</v>
      </c>
    </row>
    <row r="39" spans="1:4" hidden="1" outlineLevel="1">
      <c r="A39" s="305" t="s">
        <v>30</v>
      </c>
      <c r="B39" s="306">
        <v>142.69999999999999</v>
      </c>
      <c r="C39" s="309"/>
      <c r="D39" s="307">
        <f t="shared" si="0"/>
        <v>0</v>
      </c>
    </row>
    <row r="40" spans="1:4" hidden="1" outlineLevel="1">
      <c r="A40" s="308" t="s">
        <v>31</v>
      </c>
      <c r="B40" s="307">
        <v>142.69999999999999</v>
      </c>
      <c r="C40" s="307">
        <v>155</v>
      </c>
      <c r="D40" s="307">
        <f t="shared" si="0"/>
        <v>22118.5</v>
      </c>
    </row>
    <row r="41" spans="1:4" hidden="1" outlineLevel="1">
      <c r="A41" s="305" t="s">
        <v>32</v>
      </c>
      <c r="B41" s="306">
        <v>1</v>
      </c>
      <c r="C41" s="309"/>
      <c r="D41" s="307">
        <f t="shared" si="0"/>
        <v>0</v>
      </c>
    </row>
    <row r="42" spans="1:4" hidden="1" outlineLevel="1">
      <c r="A42" s="308" t="s">
        <v>33</v>
      </c>
      <c r="B42" s="307">
        <v>1</v>
      </c>
      <c r="C42" s="307">
        <v>272738.90999999997</v>
      </c>
      <c r="D42" s="307">
        <f t="shared" si="0"/>
        <v>272738.90999999997</v>
      </c>
    </row>
    <row r="43" spans="1:4" hidden="1" outlineLevel="1">
      <c r="A43" s="305" t="s">
        <v>36</v>
      </c>
      <c r="B43" s="306">
        <v>83.45</v>
      </c>
      <c r="C43" s="309"/>
      <c r="D43" s="307">
        <f t="shared" si="0"/>
        <v>0</v>
      </c>
    </row>
    <row r="44" spans="1:4" hidden="1" outlineLevel="1">
      <c r="A44" s="308" t="s">
        <v>37</v>
      </c>
      <c r="B44" s="307">
        <v>83.45</v>
      </c>
      <c r="C44" s="307">
        <v>306.92</v>
      </c>
      <c r="D44" s="307">
        <f t="shared" si="0"/>
        <v>25612.474000000002</v>
      </c>
    </row>
    <row r="45" spans="1:4" hidden="1" outlineLevel="1">
      <c r="A45" s="305" t="s">
        <v>39</v>
      </c>
      <c r="B45" s="306">
        <v>18256.96</v>
      </c>
      <c r="C45" s="309"/>
      <c r="D45" s="307">
        <f t="shared" si="0"/>
        <v>0</v>
      </c>
    </row>
    <row r="46" spans="1:4" hidden="1" outlineLevel="1">
      <c r="A46" s="308" t="s">
        <v>40</v>
      </c>
      <c r="B46" s="307">
        <v>18256.96</v>
      </c>
      <c r="C46" s="307">
        <v>9.9</v>
      </c>
      <c r="D46" s="307">
        <f t="shared" si="0"/>
        <v>180743.90400000001</v>
      </c>
    </row>
    <row r="47" spans="1:4" hidden="1" outlineLevel="1">
      <c r="A47" s="305" t="s">
        <v>161</v>
      </c>
      <c r="B47" s="306">
        <v>100</v>
      </c>
      <c r="C47" s="309"/>
      <c r="D47" s="307">
        <f t="shared" si="0"/>
        <v>0</v>
      </c>
    </row>
    <row r="48" spans="1:4" hidden="1" outlineLevel="1">
      <c r="A48" s="308" t="s">
        <v>162</v>
      </c>
      <c r="B48" s="307">
        <v>100</v>
      </c>
      <c r="C48" s="307">
        <v>16.3</v>
      </c>
      <c r="D48" s="307">
        <f t="shared" si="0"/>
        <v>1630</v>
      </c>
    </row>
    <row r="49" spans="1:4" hidden="1" outlineLevel="1">
      <c r="A49" s="305" t="s">
        <v>41</v>
      </c>
      <c r="B49" s="306">
        <v>5000</v>
      </c>
      <c r="C49" s="309"/>
      <c r="D49" s="307">
        <f t="shared" si="0"/>
        <v>0</v>
      </c>
    </row>
    <row r="50" spans="1:4" hidden="1" outlineLevel="1">
      <c r="A50" s="308" t="s">
        <v>42</v>
      </c>
      <c r="B50" s="307">
        <v>5000</v>
      </c>
      <c r="C50" s="307">
        <v>9.8000000000000007</v>
      </c>
      <c r="D50" s="307">
        <f t="shared" si="0"/>
        <v>49000</v>
      </c>
    </row>
    <row r="51" spans="1:4" hidden="1" outlineLevel="1">
      <c r="A51" s="305" t="s">
        <v>43</v>
      </c>
      <c r="B51" s="306">
        <v>6</v>
      </c>
      <c r="C51" s="307">
        <v>4433.33</v>
      </c>
      <c r="D51" s="307">
        <f t="shared" si="0"/>
        <v>26599.98</v>
      </c>
    </row>
    <row r="52" spans="1:4" hidden="1" outlineLevel="1">
      <c r="A52" s="305" t="s">
        <v>44</v>
      </c>
      <c r="B52" s="306">
        <v>11916.15</v>
      </c>
      <c r="C52" s="309"/>
      <c r="D52" s="307">
        <f t="shared" si="0"/>
        <v>0</v>
      </c>
    </row>
    <row r="53" spans="1:4" hidden="1" outlineLevel="1">
      <c r="A53" s="308" t="s">
        <v>45</v>
      </c>
      <c r="B53" s="307">
        <v>11916.15</v>
      </c>
      <c r="C53" s="307">
        <v>10.199999999999999</v>
      </c>
      <c r="D53" s="307">
        <f t="shared" si="0"/>
        <v>121544.72999999998</v>
      </c>
    </row>
    <row r="54" spans="1:4" hidden="1" outlineLevel="1">
      <c r="A54" s="305" t="s">
        <v>46</v>
      </c>
      <c r="B54" s="306">
        <v>130</v>
      </c>
      <c r="C54" s="307">
        <v>98</v>
      </c>
      <c r="D54" s="307">
        <f t="shared" si="0"/>
        <v>12740</v>
      </c>
    </row>
    <row r="55" spans="1:4" hidden="1" outlineLevel="1">
      <c r="A55" s="305" t="s">
        <v>47</v>
      </c>
      <c r="B55" s="306">
        <v>66.349999999999994</v>
      </c>
      <c r="C55" s="309"/>
      <c r="D55" s="307">
        <f t="shared" si="0"/>
        <v>0</v>
      </c>
    </row>
    <row r="56" spans="1:4" hidden="1" outlineLevel="1">
      <c r="A56" s="308" t="s">
        <v>48</v>
      </c>
      <c r="B56" s="307">
        <v>66.349999999999994</v>
      </c>
      <c r="C56" s="307">
        <v>298.18</v>
      </c>
      <c r="D56" s="307">
        <f t="shared" si="0"/>
        <v>19784.242999999999</v>
      </c>
    </row>
    <row r="57" spans="1:4" hidden="1" outlineLevel="1">
      <c r="A57" s="305" t="s">
        <v>49</v>
      </c>
      <c r="B57" s="306">
        <v>2430.7730000000001</v>
      </c>
      <c r="C57" s="309"/>
      <c r="D57" s="307">
        <f t="shared" si="0"/>
        <v>0</v>
      </c>
    </row>
    <row r="58" spans="1:4" hidden="1" outlineLevel="1">
      <c r="A58" s="308" t="s">
        <v>165</v>
      </c>
      <c r="B58" s="307">
        <v>433.82299999999998</v>
      </c>
      <c r="C58" s="307">
        <v>440</v>
      </c>
      <c r="D58" s="307">
        <f t="shared" si="0"/>
        <v>190882.12</v>
      </c>
    </row>
    <row r="59" spans="1:4" hidden="1" outlineLevel="1">
      <c r="A59" s="308" t="s">
        <v>50</v>
      </c>
      <c r="B59" s="307">
        <v>1996.95</v>
      </c>
      <c r="C59" s="307">
        <v>503.18</v>
      </c>
      <c r="D59" s="307">
        <f t="shared" si="0"/>
        <v>1004825.3010000001</v>
      </c>
    </row>
    <row r="60" spans="1:4" hidden="1" outlineLevel="1">
      <c r="A60" s="305" t="s">
        <v>51</v>
      </c>
      <c r="B60" s="306">
        <v>1384.2049999999999</v>
      </c>
      <c r="C60" s="309"/>
      <c r="D60" s="307">
        <f t="shared" si="0"/>
        <v>0</v>
      </c>
    </row>
    <row r="61" spans="1:4" hidden="1" outlineLevel="1">
      <c r="A61" s="308" t="s">
        <v>52</v>
      </c>
      <c r="B61" s="307">
        <v>252.95</v>
      </c>
      <c r="C61" s="307">
        <v>560.41999999999996</v>
      </c>
      <c r="D61" s="307">
        <f t="shared" si="0"/>
        <v>141758.23899999997</v>
      </c>
    </row>
    <row r="62" spans="1:4" hidden="1" outlineLevel="1">
      <c r="A62" s="308" t="s">
        <v>53</v>
      </c>
      <c r="B62" s="307">
        <v>230.113</v>
      </c>
      <c r="C62" s="307">
        <v>442.72</v>
      </c>
      <c r="D62" s="307">
        <f t="shared" si="0"/>
        <v>101875.62736000001</v>
      </c>
    </row>
    <row r="63" spans="1:4" hidden="1" outlineLevel="1">
      <c r="A63" s="308" t="s">
        <v>54</v>
      </c>
      <c r="B63" s="307">
        <v>129.75</v>
      </c>
      <c r="C63" s="307">
        <v>728.53</v>
      </c>
      <c r="D63" s="307">
        <f t="shared" si="0"/>
        <v>94526.767500000002</v>
      </c>
    </row>
    <row r="64" spans="1:4" hidden="1" outlineLevel="1">
      <c r="A64" s="308" t="s">
        <v>56</v>
      </c>
      <c r="B64" s="307">
        <v>43.4</v>
      </c>
      <c r="C64" s="307">
        <v>1238.81</v>
      </c>
      <c r="D64" s="307">
        <f t="shared" si="0"/>
        <v>53764.353999999999</v>
      </c>
    </row>
    <row r="65" spans="1:4" hidden="1" outlineLevel="1">
      <c r="A65" s="308" t="s">
        <v>57</v>
      </c>
      <c r="B65" s="307">
        <v>25</v>
      </c>
      <c r="C65" s="307">
        <v>298</v>
      </c>
      <c r="D65" s="307">
        <f t="shared" si="0"/>
        <v>7450</v>
      </c>
    </row>
    <row r="66" spans="1:4" hidden="1" outlineLevel="1">
      <c r="A66" s="308" t="s">
        <v>58</v>
      </c>
      <c r="B66" s="307">
        <v>11.5</v>
      </c>
      <c r="C66" s="307">
        <v>612.26</v>
      </c>
      <c r="D66" s="307">
        <f t="shared" si="0"/>
        <v>7040.99</v>
      </c>
    </row>
    <row r="67" spans="1:4" hidden="1" outlineLevel="1">
      <c r="A67" s="308" t="s">
        <v>59</v>
      </c>
      <c r="B67" s="307">
        <v>19.75</v>
      </c>
      <c r="C67" s="307">
        <v>2810.39</v>
      </c>
      <c r="D67" s="307">
        <f t="shared" si="0"/>
        <v>55505.202499999999</v>
      </c>
    </row>
    <row r="68" spans="1:4" hidden="1" outlineLevel="1">
      <c r="A68" s="308" t="s">
        <v>1785</v>
      </c>
      <c r="B68" s="307">
        <v>491.94400000000002</v>
      </c>
      <c r="C68" s="307">
        <v>852.23</v>
      </c>
      <c r="D68" s="307">
        <f t="shared" si="0"/>
        <v>419249.43512000004</v>
      </c>
    </row>
    <row r="69" spans="1:4" hidden="1" outlineLevel="1">
      <c r="A69" s="308" t="s">
        <v>61</v>
      </c>
      <c r="B69" s="307">
        <v>60.95</v>
      </c>
      <c r="C69" s="307">
        <v>662.56</v>
      </c>
      <c r="D69" s="307">
        <f t="shared" si="0"/>
        <v>40383.031999999999</v>
      </c>
    </row>
    <row r="70" spans="1:4" hidden="1" outlineLevel="1">
      <c r="A70" s="308" t="s">
        <v>62</v>
      </c>
      <c r="B70" s="307">
        <v>22.45</v>
      </c>
      <c r="C70" s="307">
        <v>552.89</v>
      </c>
      <c r="D70" s="307">
        <f t="shared" si="0"/>
        <v>12412.380499999999</v>
      </c>
    </row>
    <row r="71" spans="1:4" hidden="1" outlineLevel="1">
      <c r="A71" s="308" t="s">
        <v>63</v>
      </c>
      <c r="B71" s="307">
        <v>17.95</v>
      </c>
      <c r="C71" s="307">
        <v>541.59</v>
      </c>
      <c r="D71" s="307">
        <f t="shared" ref="D71:D119" si="1">B71*C71</f>
        <v>9721.540500000001</v>
      </c>
    </row>
    <row r="72" spans="1:4" hidden="1" outlineLevel="1">
      <c r="A72" s="308" t="s">
        <v>64</v>
      </c>
      <c r="B72" s="307">
        <v>22.17</v>
      </c>
      <c r="C72" s="307">
        <v>785.69</v>
      </c>
      <c r="D72" s="307">
        <f t="shared" si="1"/>
        <v>17418.747300000003</v>
      </c>
    </row>
    <row r="73" spans="1:4" hidden="1" outlineLevel="1">
      <c r="A73" s="308" t="s">
        <v>66</v>
      </c>
      <c r="B73" s="307">
        <v>26.513999999999999</v>
      </c>
      <c r="C73" s="307">
        <v>2680.58</v>
      </c>
      <c r="D73" s="307">
        <f t="shared" si="1"/>
        <v>71072.898119999998</v>
      </c>
    </row>
    <row r="74" spans="1:4" hidden="1" outlineLevel="1">
      <c r="A74" s="308" t="s">
        <v>67</v>
      </c>
      <c r="B74" s="307">
        <v>29.164000000000001</v>
      </c>
      <c r="C74" s="307">
        <v>3514.42</v>
      </c>
      <c r="D74" s="307">
        <f t="shared" si="1"/>
        <v>102494.54488</v>
      </c>
    </row>
    <row r="75" spans="1:4" hidden="1" outlineLevel="1">
      <c r="A75" s="305" t="s">
        <v>68</v>
      </c>
      <c r="B75" s="306">
        <v>456.54199999999997</v>
      </c>
      <c r="C75" s="309"/>
      <c r="D75" s="307">
        <f t="shared" si="1"/>
        <v>0</v>
      </c>
    </row>
    <row r="76" spans="1:4" hidden="1" outlineLevel="1">
      <c r="A76" s="308" t="s">
        <v>69</v>
      </c>
      <c r="B76" s="307">
        <v>97.65</v>
      </c>
      <c r="C76" s="307">
        <v>88.49</v>
      </c>
      <c r="D76" s="307">
        <f t="shared" si="1"/>
        <v>8641.0485000000008</v>
      </c>
    </row>
    <row r="77" spans="1:4" hidden="1" outlineLevel="1">
      <c r="A77" s="308" t="s">
        <v>71</v>
      </c>
      <c r="B77" s="307">
        <v>0.1</v>
      </c>
      <c r="C77" s="307">
        <v>205</v>
      </c>
      <c r="D77" s="307">
        <f t="shared" si="1"/>
        <v>20.5</v>
      </c>
    </row>
    <row r="78" spans="1:4" hidden="1" outlineLevel="1">
      <c r="A78" s="308" t="s">
        <v>72</v>
      </c>
      <c r="B78" s="307">
        <v>213.542</v>
      </c>
      <c r="C78" s="307">
        <v>75</v>
      </c>
      <c r="D78" s="307">
        <f t="shared" si="1"/>
        <v>16015.65</v>
      </c>
    </row>
    <row r="79" spans="1:4" hidden="1" outlineLevel="1">
      <c r="A79" s="308" t="s">
        <v>73</v>
      </c>
      <c r="B79" s="307">
        <v>120.1</v>
      </c>
      <c r="C79" s="307">
        <v>93.12</v>
      </c>
      <c r="D79" s="307">
        <f t="shared" si="1"/>
        <v>11183.712</v>
      </c>
    </row>
    <row r="80" spans="1:4" hidden="1" outlineLevel="1">
      <c r="A80" s="308" t="s">
        <v>74</v>
      </c>
      <c r="B80" s="307">
        <v>13.7</v>
      </c>
      <c r="C80" s="307">
        <v>70</v>
      </c>
      <c r="D80" s="307">
        <f t="shared" si="1"/>
        <v>959</v>
      </c>
    </row>
    <row r="81" spans="1:4" hidden="1" outlineLevel="1">
      <c r="A81" s="308" t="s">
        <v>75</v>
      </c>
      <c r="B81" s="307">
        <v>11.45</v>
      </c>
      <c r="C81" s="307">
        <v>207</v>
      </c>
      <c r="D81" s="307">
        <f t="shared" si="1"/>
        <v>2370.1499999999996</v>
      </c>
    </row>
    <row r="82" spans="1:4" hidden="1" outlineLevel="1">
      <c r="A82" s="305" t="s">
        <v>76</v>
      </c>
      <c r="B82" s="306">
        <v>44.436</v>
      </c>
      <c r="C82" s="307"/>
      <c r="D82" s="307">
        <f t="shared" si="1"/>
        <v>0</v>
      </c>
    </row>
    <row r="83" spans="1:4" hidden="1" outlineLevel="1">
      <c r="A83" s="308" t="s">
        <v>77</v>
      </c>
      <c r="B83" s="307">
        <v>24.436</v>
      </c>
      <c r="C83" s="307">
        <v>620</v>
      </c>
      <c r="D83" s="307">
        <f t="shared" si="1"/>
        <v>15150.32</v>
      </c>
    </row>
    <row r="84" spans="1:4" hidden="1" outlineLevel="1">
      <c r="A84" s="308" t="s">
        <v>78</v>
      </c>
      <c r="B84" s="307">
        <v>20</v>
      </c>
      <c r="C84" s="307">
        <v>1614.2</v>
      </c>
      <c r="D84" s="307">
        <f t="shared" si="1"/>
        <v>32284</v>
      </c>
    </row>
    <row r="85" spans="1:4" hidden="1" outlineLevel="1">
      <c r="A85" s="305" t="s">
        <v>79</v>
      </c>
      <c r="B85" s="306">
        <v>30329.039000000001</v>
      </c>
      <c r="C85" s="307"/>
      <c r="D85" s="307">
        <f t="shared" si="1"/>
        <v>0</v>
      </c>
    </row>
    <row r="86" spans="1:4" hidden="1" outlineLevel="1">
      <c r="A86" s="308" t="s">
        <v>80</v>
      </c>
      <c r="B86" s="307">
        <v>30329.039000000001</v>
      </c>
      <c r="C86" s="307">
        <v>85.13</v>
      </c>
      <c r="D86" s="307">
        <f t="shared" si="1"/>
        <v>2581911.0900699999</v>
      </c>
    </row>
    <row r="87" spans="1:4" hidden="1" outlineLevel="1">
      <c r="A87" s="305" t="s">
        <v>81</v>
      </c>
      <c r="B87" s="306">
        <v>369.7</v>
      </c>
      <c r="C87" s="307"/>
      <c r="D87" s="307">
        <f t="shared" si="1"/>
        <v>0</v>
      </c>
    </row>
    <row r="88" spans="1:4" hidden="1" outlineLevel="1">
      <c r="A88" s="308" t="s">
        <v>82</v>
      </c>
      <c r="B88" s="307">
        <v>369.7</v>
      </c>
      <c r="C88" s="307">
        <v>73.16</v>
      </c>
      <c r="D88" s="307">
        <f t="shared" si="1"/>
        <v>27047.251999999997</v>
      </c>
    </row>
    <row r="89" spans="1:4" hidden="1" outlineLevel="1">
      <c r="A89" s="305" t="s">
        <v>83</v>
      </c>
      <c r="B89" s="306">
        <v>251</v>
      </c>
      <c r="C89" s="307"/>
      <c r="D89" s="307">
        <f t="shared" si="1"/>
        <v>0</v>
      </c>
    </row>
    <row r="90" spans="1:4" hidden="1" outlineLevel="1">
      <c r="A90" s="308" t="s">
        <v>84</v>
      </c>
      <c r="B90" s="307">
        <v>251</v>
      </c>
      <c r="C90" s="307">
        <v>38.94</v>
      </c>
      <c r="D90" s="307">
        <f t="shared" si="1"/>
        <v>9773.9399999999987</v>
      </c>
    </row>
    <row r="91" spans="1:4" hidden="1" outlineLevel="1">
      <c r="A91" s="305" t="s">
        <v>85</v>
      </c>
      <c r="B91" s="306">
        <v>10.8</v>
      </c>
      <c r="C91" s="307"/>
      <c r="D91" s="307">
        <f t="shared" si="1"/>
        <v>0</v>
      </c>
    </row>
    <row r="92" spans="1:4" hidden="1" outlineLevel="1">
      <c r="A92" s="308" t="s">
        <v>86</v>
      </c>
      <c r="B92" s="307">
        <v>10.8</v>
      </c>
      <c r="C92" s="307">
        <v>105</v>
      </c>
      <c r="D92" s="307">
        <f t="shared" si="1"/>
        <v>1134</v>
      </c>
    </row>
    <row r="93" spans="1:4" hidden="1" outlineLevel="1">
      <c r="A93" s="305" t="s">
        <v>87</v>
      </c>
      <c r="B93" s="306">
        <v>25</v>
      </c>
      <c r="C93" s="309"/>
      <c r="D93" s="307">
        <f t="shared" si="1"/>
        <v>0</v>
      </c>
    </row>
    <row r="94" spans="1:4" hidden="1" outlineLevel="1">
      <c r="A94" s="308" t="s">
        <v>88</v>
      </c>
      <c r="B94" s="307">
        <v>25</v>
      </c>
      <c r="C94" s="307">
        <v>24</v>
      </c>
      <c r="D94" s="307">
        <f t="shared" si="1"/>
        <v>600</v>
      </c>
    </row>
    <row r="95" spans="1:4" hidden="1" outlineLevel="1">
      <c r="A95" s="305" t="s">
        <v>89</v>
      </c>
      <c r="B95" s="306">
        <v>9</v>
      </c>
      <c r="C95" s="309"/>
      <c r="D95" s="307">
        <f t="shared" si="1"/>
        <v>0</v>
      </c>
    </row>
    <row r="96" spans="1:4" hidden="1" outlineLevel="1">
      <c r="A96" s="308" t="s">
        <v>90</v>
      </c>
      <c r="B96" s="307">
        <v>3</v>
      </c>
      <c r="C96" s="307">
        <v>650</v>
      </c>
      <c r="D96" s="307">
        <f t="shared" si="1"/>
        <v>1950</v>
      </c>
    </row>
    <row r="97" spans="1:4" hidden="1" outlineLevel="1">
      <c r="A97" s="308" t="s">
        <v>91</v>
      </c>
      <c r="B97" s="307">
        <v>5</v>
      </c>
      <c r="C97" s="307">
        <v>700</v>
      </c>
      <c r="D97" s="307">
        <f t="shared" si="1"/>
        <v>3500</v>
      </c>
    </row>
    <row r="98" spans="1:4" hidden="1" outlineLevel="1">
      <c r="A98" s="308" t="s">
        <v>92</v>
      </c>
      <c r="B98" s="307">
        <v>1</v>
      </c>
      <c r="C98" s="307">
        <v>700</v>
      </c>
      <c r="D98" s="307">
        <f t="shared" si="1"/>
        <v>700</v>
      </c>
    </row>
    <row r="99" spans="1:4" hidden="1" outlineLevel="1">
      <c r="A99" s="305" t="s">
        <v>93</v>
      </c>
      <c r="B99" s="306">
        <v>820.00800000000004</v>
      </c>
      <c r="C99" s="307"/>
      <c r="D99" s="307">
        <f t="shared" si="1"/>
        <v>0</v>
      </c>
    </row>
    <row r="100" spans="1:4" hidden="1" outlineLevel="1">
      <c r="A100" s="308" t="s">
        <v>94</v>
      </c>
      <c r="B100" s="307">
        <v>680.00800000000004</v>
      </c>
      <c r="C100" s="307">
        <v>114.44</v>
      </c>
      <c r="D100" s="307">
        <f t="shared" si="1"/>
        <v>77820.115520000007</v>
      </c>
    </row>
    <row r="101" spans="1:4" hidden="1" outlineLevel="1">
      <c r="A101" s="308" t="s">
        <v>95</v>
      </c>
      <c r="B101" s="307">
        <v>100</v>
      </c>
      <c r="C101" s="307">
        <v>91</v>
      </c>
      <c r="D101" s="307">
        <f t="shared" si="1"/>
        <v>9100</v>
      </c>
    </row>
    <row r="102" spans="1:4" hidden="1" outlineLevel="1">
      <c r="A102" s="308" t="s">
        <v>96</v>
      </c>
      <c r="B102" s="307">
        <v>40</v>
      </c>
      <c r="C102" s="307">
        <v>184.44</v>
      </c>
      <c r="D102" s="307">
        <f t="shared" si="1"/>
        <v>7377.6</v>
      </c>
    </row>
    <row r="103" spans="1:4" hidden="1" outlineLevel="1">
      <c r="A103" s="305" t="s">
        <v>97</v>
      </c>
      <c r="B103" s="306">
        <v>1530.0989999999999</v>
      </c>
      <c r="C103" s="309"/>
      <c r="D103" s="307">
        <f t="shared" si="1"/>
        <v>0</v>
      </c>
    </row>
    <row r="104" spans="1:4" hidden="1" outlineLevel="1">
      <c r="A104" s="311">
        <v>1860</v>
      </c>
      <c r="B104" s="307">
        <v>1530.0989999999999</v>
      </c>
      <c r="C104" s="307">
        <v>78</v>
      </c>
      <c r="D104" s="307">
        <f t="shared" si="1"/>
        <v>119347.72199999999</v>
      </c>
    </row>
    <row r="105" spans="1:4" hidden="1" outlineLevel="1">
      <c r="A105" s="305" t="s">
        <v>98</v>
      </c>
      <c r="B105" s="306">
        <v>204</v>
      </c>
      <c r="C105" s="307">
        <v>233.09</v>
      </c>
      <c r="D105" s="307">
        <f t="shared" si="1"/>
        <v>47550.36</v>
      </c>
    </row>
    <row r="106" spans="1:4" hidden="1" outlineLevel="1">
      <c r="A106" s="305" t="s">
        <v>99</v>
      </c>
      <c r="B106" s="306">
        <v>25</v>
      </c>
      <c r="C106" s="307">
        <v>304</v>
      </c>
      <c r="D106" s="307">
        <f t="shared" si="1"/>
        <v>7600</v>
      </c>
    </row>
    <row r="107" spans="1:4" hidden="1" outlineLevel="1">
      <c r="A107" s="305" t="s">
        <v>100</v>
      </c>
      <c r="B107" s="306">
        <v>1315.45</v>
      </c>
      <c r="C107" s="307">
        <v>125.5</v>
      </c>
      <c r="D107" s="307">
        <f t="shared" si="1"/>
        <v>165088.97500000001</v>
      </c>
    </row>
    <row r="108" spans="1:4" hidden="1" outlineLevel="1">
      <c r="A108" s="305" t="s">
        <v>101</v>
      </c>
      <c r="B108" s="306">
        <v>25</v>
      </c>
      <c r="C108" s="307">
        <v>224</v>
      </c>
      <c r="D108" s="307">
        <f t="shared" si="1"/>
        <v>5600</v>
      </c>
    </row>
    <row r="109" spans="1:4" hidden="1" outlineLevel="1">
      <c r="A109" s="305" t="s">
        <v>102</v>
      </c>
      <c r="B109" s="306">
        <v>1606.4480000000001</v>
      </c>
      <c r="C109" s="307"/>
      <c r="D109" s="307">
        <f t="shared" si="1"/>
        <v>0</v>
      </c>
    </row>
    <row r="110" spans="1:4" hidden="1" outlineLevel="1">
      <c r="A110" s="308" t="s">
        <v>103</v>
      </c>
      <c r="B110" s="307">
        <v>1481.4480000000001</v>
      </c>
      <c r="C110" s="307">
        <v>64</v>
      </c>
      <c r="D110" s="307">
        <f t="shared" si="1"/>
        <v>94812.672000000006</v>
      </c>
    </row>
    <row r="111" spans="1:4" hidden="1" outlineLevel="1">
      <c r="A111" s="308" t="s">
        <v>104</v>
      </c>
      <c r="B111" s="307">
        <v>100</v>
      </c>
      <c r="C111" s="307">
        <v>90</v>
      </c>
      <c r="D111" s="307">
        <f t="shared" si="1"/>
        <v>9000</v>
      </c>
    </row>
    <row r="112" spans="1:4" hidden="1" outlineLevel="1">
      <c r="A112" s="308" t="s">
        <v>105</v>
      </c>
      <c r="B112" s="307">
        <v>25</v>
      </c>
      <c r="C112" s="307">
        <v>48</v>
      </c>
      <c r="D112" s="307">
        <f t="shared" si="1"/>
        <v>1200</v>
      </c>
    </row>
    <row r="113" spans="1:4" hidden="1" outlineLevel="1">
      <c r="A113" s="305" t="s">
        <v>106</v>
      </c>
      <c r="B113" s="306">
        <v>58.55</v>
      </c>
      <c r="C113" s="307"/>
      <c r="D113" s="307">
        <f t="shared" si="1"/>
        <v>0</v>
      </c>
    </row>
    <row r="114" spans="1:4" hidden="1" outlineLevel="1">
      <c r="A114" s="308" t="s">
        <v>107</v>
      </c>
      <c r="B114" s="307">
        <v>58.55</v>
      </c>
      <c r="C114" s="307">
        <v>374.5</v>
      </c>
      <c r="D114" s="307">
        <f t="shared" si="1"/>
        <v>21926.974999999999</v>
      </c>
    </row>
    <row r="115" spans="1:4" hidden="1" outlineLevel="1">
      <c r="A115" s="305" t="s">
        <v>109</v>
      </c>
      <c r="B115" s="306">
        <v>804.89800000000002</v>
      </c>
      <c r="C115" s="307">
        <v>302</v>
      </c>
      <c r="D115" s="307">
        <f t="shared" si="1"/>
        <v>243079.196</v>
      </c>
    </row>
    <row r="116" spans="1:4" hidden="1" outlineLevel="1">
      <c r="A116" s="305" t="s">
        <v>111</v>
      </c>
      <c r="B116" s="306">
        <v>3421.1</v>
      </c>
      <c r="C116" s="307"/>
      <c r="D116" s="307">
        <f t="shared" si="1"/>
        <v>0</v>
      </c>
    </row>
    <row r="117" spans="1:4" hidden="1" outlineLevel="1">
      <c r="A117" s="308" t="s">
        <v>115</v>
      </c>
      <c r="B117" s="307">
        <v>3421.1</v>
      </c>
      <c r="C117" s="307">
        <v>148.57</v>
      </c>
      <c r="D117" s="307">
        <f t="shared" si="1"/>
        <v>508272.82699999999</v>
      </c>
    </row>
    <row r="118" spans="1:4" hidden="1" outlineLevel="1">
      <c r="A118" s="305" t="s">
        <v>119</v>
      </c>
      <c r="B118" s="306">
        <v>25</v>
      </c>
      <c r="C118" s="307"/>
      <c r="D118" s="307">
        <f t="shared" si="1"/>
        <v>0</v>
      </c>
    </row>
    <row r="119" spans="1:4" hidden="1" outlineLevel="1">
      <c r="A119" s="308" t="s">
        <v>120</v>
      </c>
      <c r="B119" s="307">
        <v>25</v>
      </c>
      <c r="C119" s="307">
        <v>450</v>
      </c>
      <c r="D119" s="307">
        <f t="shared" si="1"/>
        <v>11250</v>
      </c>
    </row>
    <row r="120" spans="1:4" collapsed="1">
      <c r="A120" s="10" t="s">
        <v>121</v>
      </c>
      <c r="B120" s="17"/>
      <c r="C120" s="18"/>
      <c r="D120" s="313">
        <f>SUM(D4:D119)</f>
        <v>9493563.1959800012</v>
      </c>
    </row>
    <row r="122" spans="1:4">
      <c r="A122" s="29" t="s">
        <v>124</v>
      </c>
      <c r="B122" s="30" t="s">
        <v>2</v>
      </c>
      <c r="C122" s="15" t="s">
        <v>3</v>
      </c>
      <c r="D122" s="15" t="s">
        <v>4</v>
      </c>
    </row>
    <row r="123" spans="1:4">
      <c r="A123" s="21" t="s">
        <v>125</v>
      </c>
      <c r="B123" s="21"/>
      <c r="C123" s="39"/>
      <c r="D123" s="40"/>
    </row>
    <row r="124" spans="1:4" hidden="1" outlineLevel="1">
      <c r="A124" s="347" t="s">
        <v>126</v>
      </c>
      <c r="B124" s="320">
        <v>68.55</v>
      </c>
      <c r="C124" s="378">
        <v>108.14</v>
      </c>
      <c r="D124" s="348">
        <f>B124*C124</f>
        <v>7412.9969999999994</v>
      </c>
    </row>
    <row r="125" spans="1:4" hidden="1" outlineLevel="1">
      <c r="A125" s="347" t="s">
        <v>127</v>
      </c>
      <c r="B125" s="320">
        <v>482.23</v>
      </c>
      <c r="C125" s="378">
        <v>96.24</v>
      </c>
      <c r="D125" s="348">
        <f t="shared" ref="D125:D139" si="2">B125*C125</f>
        <v>46409.815199999997</v>
      </c>
    </row>
    <row r="126" spans="1:4" hidden="1" outlineLevel="1">
      <c r="A126" s="347" t="s">
        <v>128</v>
      </c>
      <c r="B126" s="320">
        <v>547.45000000000005</v>
      </c>
      <c r="C126" s="378">
        <v>107.97</v>
      </c>
      <c r="D126" s="348">
        <f t="shared" si="2"/>
        <v>59108.176500000001</v>
      </c>
    </row>
    <row r="127" spans="1:4" hidden="1" outlineLevel="1">
      <c r="A127" s="347" t="s">
        <v>129</v>
      </c>
      <c r="B127" s="320">
        <v>972.6</v>
      </c>
      <c r="C127" s="378">
        <v>115.86</v>
      </c>
      <c r="D127" s="348">
        <f t="shared" si="2"/>
        <v>112685.436</v>
      </c>
    </row>
    <row r="128" spans="1:4" hidden="1" outlineLevel="1">
      <c r="A128" s="347" t="s">
        <v>130</v>
      </c>
      <c r="B128" s="318">
        <v>1810.77</v>
      </c>
      <c r="C128" s="378">
        <v>113.52</v>
      </c>
      <c r="D128" s="348">
        <f t="shared" si="2"/>
        <v>205558.61040000001</v>
      </c>
    </row>
    <row r="129" spans="1:4" hidden="1" outlineLevel="1">
      <c r="A129" s="347" t="s">
        <v>131</v>
      </c>
      <c r="B129" s="320">
        <v>945.52</v>
      </c>
      <c r="C129" s="378">
        <v>122.5</v>
      </c>
      <c r="D129" s="348">
        <f t="shared" si="2"/>
        <v>115826.2</v>
      </c>
    </row>
    <row r="130" spans="1:4" hidden="1" outlineLevel="1">
      <c r="A130" s="347" t="s">
        <v>132</v>
      </c>
      <c r="B130" s="320">
        <v>49.57</v>
      </c>
      <c r="C130" s="378">
        <v>108.08</v>
      </c>
      <c r="D130" s="348">
        <f t="shared" si="2"/>
        <v>5357.5255999999999</v>
      </c>
    </row>
    <row r="131" spans="1:4" hidden="1" outlineLevel="1">
      <c r="A131" s="347" t="s">
        <v>133</v>
      </c>
      <c r="B131" s="318">
        <v>1814</v>
      </c>
      <c r="C131" s="378">
        <v>100.44</v>
      </c>
      <c r="D131" s="348">
        <f t="shared" si="2"/>
        <v>182198.16</v>
      </c>
    </row>
    <row r="132" spans="1:4" hidden="1" outlineLevel="1">
      <c r="A132" s="347" t="s">
        <v>134</v>
      </c>
      <c r="B132" s="320">
        <v>530.62</v>
      </c>
      <c r="C132" s="378">
        <v>92.84</v>
      </c>
      <c r="D132" s="348">
        <f t="shared" si="2"/>
        <v>49262.760800000004</v>
      </c>
    </row>
    <row r="133" spans="1:4" hidden="1" outlineLevel="1">
      <c r="A133" s="347" t="s">
        <v>135</v>
      </c>
      <c r="B133" s="320">
        <v>280.10000000000002</v>
      </c>
      <c r="C133" s="378">
        <v>109.43</v>
      </c>
      <c r="D133" s="348">
        <f t="shared" si="2"/>
        <v>30651.343000000004</v>
      </c>
    </row>
    <row r="134" spans="1:4" hidden="1" outlineLevel="1">
      <c r="A134" s="347" t="s">
        <v>136</v>
      </c>
      <c r="B134" s="320">
        <v>565.29999999999995</v>
      </c>
      <c r="C134" s="378">
        <v>106.86</v>
      </c>
      <c r="D134" s="348">
        <f t="shared" si="2"/>
        <v>60407.957999999991</v>
      </c>
    </row>
    <row r="135" spans="1:4" hidden="1" outlineLevel="1">
      <c r="A135" s="347" t="s">
        <v>151</v>
      </c>
      <c r="B135" s="320">
        <v>901.12599999999998</v>
      </c>
      <c r="C135" s="378">
        <v>95.21</v>
      </c>
      <c r="D135" s="348">
        <f t="shared" si="2"/>
        <v>85796.206459999987</v>
      </c>
    </row>
    <row r="136" spans="1:4" hidden="1" outlineLevel="1">
      <c r="A136" s="347" t="s">
        <v>137</v>
      </c>
      <c r="B136" s="320">
        <v>311.8</v>
      </c>
      <c r="C136" s="378">
        <v>118.69</v>
      </c>
      <c r="D136" s="348">
        <f t="shared" si="2"/>
        <v>37007.542000000001</v>
      </c>
    </row>
    <row r="137" spans="1:4" hidden="1" outlineLevel="1">
      <c r="A137" s="347" t="s">
        <v>1821</v>
      </c>
      <c r="B137" s="320">
        <v>867.72</v>
      </c>
      <c r="C137" s="378">
        <v>109.76</v>
      </c>
      <c r="D137" s="348">
        <f t="shared" si="2"/>
        <v>95240.94720000001</v>
      </c>
    </row>
    <row r="138" spans="1:4" hidden="1" outlineLevel="1">
      <c r="A138" s="347" t="s">
        <v>139</v>
      </c>
      <c r="B138" s="318">
        <v>5211.8999999999996</v>
      </c>
      <c r="C138" s="378">
        <v>99.43</v>
      </c>
      <c r="D138" s="348">
        <f t="shared" si="2"/>
        <v>518219.217</v>
      </c>
    </row>
    <row r="139" spans="1:4" hidden="1" outlineLevel="1">
      <c r="A139" s="347" t="s">
        <v>140</v>
      </c>
      <c r="B139" s="320">
        <v>288.69</v>
      </c>
      <c r="C139" s="378">
        <v>71.900000000000006</v>
      </c>
      <c r="D139" s="348">
        <f t="shared" si="2"/>
        <v>20756.811000000002</v>
      </c>
    </row>
    <row r="140" spans="1:4" collapsed="1">
      <c r="A140" s="22"/>
      <c r="B140" s="23">
        <f>SUM(B124:B139)</f>
        <v>15647.945999999998</v>
      </c>
      <c r="C140" s="17"/>
      <c r="D140" s="17">
        <f>SUM(D124:D139)</f>
        <v>1631899.7061600001</v>
      </c>
    </row>
    <row r="141" spans="1:4">
      <c r="A141" s="21" t="s">
        <v>141</v>
      </c>
      <c r="B141" s="21"/>
      <c r="C141" s="39"/>
      <c r="D141" s="40"/>
    </row>
    <row r="142" spans="1:4" hidden="1" outlineLevel="1">
      <c r="A142" s="347" t="s">
        <v>153</v>
      </c>
      <c r="B142" s="320">
        <v>91.522999999999996</v>
      </c>
      <c r="C142" s="378">
        <v>109.44</v>
      </c>
      <c r="D142" s="348">
        <f>B142*C142</f>
        <v>10016.277119999999</v>
      </c>
    </row>
    <row r="143" spans="1:4" hidden="1" outlineLevel="1">
      <c r="A143" s="347" t="s">
        <v>1822</v>
      </c>
      <c r="B143" s="320">
        <v>17.850000000000001</v>
      </c>
      <c r="C143" s="378">
        <v>127.96</v>
      </c>
      <c r="D143" s="348">
        <f t="shared" ref="D143:D146" si="3">B143*C143</f>
        <v>2284.0860000000002</v>
      </c>
    </row>
    <row r="144" spans="1:4" hidden="1" outlineLevel="1">
      <c r="A144" s="347" t="s">
        <v>148</v>
      </c>
      <c r="B144" s="318">
        <v>1988.269</v>
      </c>
      <c r="C144" s="378">
        <v>102.29</v>
      </c>
      <c r="D144" s="348">
        <f t="shared" si="3"/>
        <v>203380.03601000001</v>
      </c>
    </row>
    <row r="145" spans="1:5" hidden="1" outlineLevel="1">
      <c r="A145" s="347" t="s">
        <v>1823</v>
      </c>
      <c r="B145" s="320">
        <v>71.599999999999994</v>
      </c>
      <c r="C145" s="378">
        <v>112.26</v>
      </c>
      <c r="D145" s="348">
        <f t="shared" si="3"/>
        <v>8037.8159999999998</v>
      </c>
    </row>
    <row r="146" spans="1:5" hidden="1" outlineLevel="1">
      <c r="A146" s="347" t="s">
        <v>150</v>
      </c>
      <c r="B146" s="318">
        <v>2840.393</v>
      </c>
      <c r="C146" s="379">
        <f>(96.58+124.91)/2</f>
        <v>110.745</v>
      </c>
      <c r="D146" s="348">
        <f t="shared" si="3"/>
        <v>314559.32278500003</v>
      </c>
    </row>
    <row r="147" spans="1:5" collapsed="1">
      <c r="A147" s="22"/>
      <c r="B147" s="23">
        <f>SUM(B142:B146)</f>
        <v>5009.6350000000002</v>
      </c>
      <c r="C147" s="17"/>
      <c r="D147" s="17">
        <f>SUM(D142:D146)</f>
        <v>538277.53791499999</v>
      </c>
    </row>
    <row r="148" spans="1:5">
      <c r="A148" s="21" t="s">
        <v>1</v>
      </c>
      <c r="B148" s="21"/>
      <c r="C148" s="39"/>
      <c r="D148" s="40"/>
    </row>
    <row r="149" spans="1:5" hidden="1" outlineLevel="1">
      <c r="A149" s="347" t="s">
        <v>129</v>
      </c>
      <c r="B149" s="320">
        <v>20.45</v>
      </c>
      <c r="C149" s="378">
        <v>115.86</v>
      </c>
      <c r="D149" s="348">
        <f>B149*C149</f>
        <v>2369.337</v>
      </c>
    </row>
    <row r="150" spans="1:5" hidden="1" outlineLevel="1">
      <c r="A150" s="347" t="s">
        <v>132</v>
      </c>
      <c r="B150" s="320">
        <v>395.13</v>
      </c>
      <c r="C150" s="378">
        <v>108.08</v>
      </c>
      <c r="D150" s="348">
        <f t="shared" ref="D150:D165" si="4">B150*C150</f>
        <v>42705.650399999999</v>
      </c>
    </row>
    <row r="151" spans="1:5" hidden="1" outlineLevel="1">
      <c r="A151" s="347" t="s">
        <v>1718</v>
      </c>
      <c r="B151" s="320">
        <v>78.230999999999995</v>
      </c>
      <c r="C151" s="378">
        <v>88.58</v>
      </c>
      <c r="D151" s="348">
        <f t="shared" si="4"/>
        <v>6929.7019799999998</v>
      </c>
    </row>
    <row r="152" spans="1:5" hidden="1" outlineLevel="1">
      <c r="A152" s="347" t="s">
        <v>1821</v>
      </c>
      <c r="B152" s="320">
        <v>785.2</v>
      </c>
      <c r="C152" s="378">
        <v>109.76</v>
      </c>
      <c r="D152" s="348">
        <f t="shared" si="4"/>
        <v>86183.552000000011</v>
      </c>
    </row>
    <row r="153" spans="1:5" hidden="1" outlineLevel="1">
      <c r="A153" s="347" t="s">
        <v>139</v>
      </c>
      <c r="B153" s="318">
        <v>1108.0999999999999</v>
      </c>
      <c r="C153" s="378">
        <v>99.43</v>
      </c>
      <c r="D153" s="348">
        <f t="shared" si="4"/>
        <v>110178.383</v>
      </c>
    </row>
    <row r="154" spans="1:5" hidden="1" outlineLevel="1">
      <c r="A154" s="347" t="s">
        <v>152</v>
      </c>
      <c r="B154" s="320">
        <v>264.86</v>
      </c>
      <c r="C154" s="378">
        <v>156.38999999999999</v>
      </c>
      <c r="D154" s="348">
        <f t="shared" si="4"/>
        <v>41421.455399999999</v>
      </c>
      <c r="E154" s="43" t="s">
        <v>1780</v>
      </c>
    </row>
    <row r="155" spans="1:5" hidden="1" outlineLevel="1">
      <c r="A155" s="347" t="s">
        <v>1824</v>
      </c>
      <c r="B155" s="320">
        <v>68.45</v>
      </c>
      <c r="C155" s="378">
        <v>114.39</v>
      </c>
      <c r="D155" s="348">
        <f t="shared" si="4"/>
        <v>7829.9955</v>
      </c>
    </row>
    <row r="156" spans="1:5" hidden="1" outlineLevel="1">
      <c r="A156" s="347" t="s">
        <v>144</v>
      </c>
      <c r="B156" s="320">
        <v>64.25</v>
      </c>
      <c r="C156" s="378">
        <v>134.96</v>
      </c>
      <c r="D156" s="348">
        <f t="shared" si="4"/>
        <v>8671.18</v>
      </c>
      <c r="E156" s="333" t="s">
        <v>1646</v>
      </c>
    </row>
    <row r="157" spans="1:5" hidden="1" outlineLevel="1">
      <c r="A157" s="347" t="s">
        <v>154</v>
      </c>
      <c r="B157" s="320">
        <v>76.5</v>
      </c>
      <c r="C157" s="378">
        <v>144.58000000000001</v>
      </c>
      <c r="D157" s="348">
        <f t="shared" si="4"/>
        <v>11060.37</v>
      </c>
      <c r="E157" s="43" t="s">
        <v>1783</v>
      </c>
    </row>
    <row r="158" spans="1:5" hidden="1" outlineLevel="1">
      <c r="A158" s="347" t="s">
        <v>155</v>
      </c>
      <c r="B158" s="320">
        <v>46.15</v>
      </c>
      <c r="C158" s="378">
        <v>115.86</v>
      </c>
      <c r="D158" s="348">
        <f t="shared" si="4"/>
        <v>5346.9389999999994</v>
      </c>
      <c r="E158" s="43" t="s">
        <v>1782</v>
      </c>
    </row>
    <row r="159" spans="1:5" hidden="1" outlineLevel="1">
      <c r="A159" s="347" t="s">
        <v>145</v>
      </c>
      <c r="B159" s="318">
        <v>1958.5</v>
      </c>
      <c r="C159" s="378">
        <v>113.26</v>
      </c>
      <c r="D159" s="348">
        <f t="shared" si="4"/>
        <v>221819.71000000002</v>
      </c>
    </row>
    <row r="160" spans="1:5" hidden="1" outlineLevel="1">
      <c r="A160" s="347" t="s">
        <v>156</v>
      </c>
      <c r="B160" s="320">
        <v>238.55</v>
      </c>
      <c r="C160" s="378">
        <v>210.82</v>
      </c>
      <c r="D160" s="348">
        <f t="shared" si="4"/>
        <v>50291.110999999997</v>
      </c>
      <c r="E160" s="43" t="s">
        <v>1779</v>
      </c>
    </row>
    <row r="161" spans="1:5" hidden="1" outlineLevel="1">
      <c r="A161" s="347" t="s">
        <v>1822</v>
      </c>
      <c r="B161" s="320">
        <v>20.100000000000001</v>
      </c>
      <c r="C161" s="378">
        <v>127.96</v>
      </c>
      <c r="D161" s="348">
        <f t="shared" si="4"/>
        <v>2571.9960000000001</v>
      </c>
      <c r="E161" s="333" t="s">
        <v>1646</v>
      </c>
    </row>
    <row r="162" spans="1:5" hidden="1" outlineLevel="1">
      <c r="A162" s="347" t="s">
        <v>157</v>
      </c>
      <c r="B162" s="320">
        <v>43.25</v>
      </c>
      <c r="C162" s="378">
        <v>137.65626582278477</v>
      </c>
      <c r="D162" s="348">
        <f t="shared" si="4"/>
        <v>5953.6334968354413</v>
      </c>
      <c r="E162" s="43" t="s">
        <v>1778</v>
      </c>
    </row>
    <row r="163" spans="1:5" hidden="1" outlineLevel="1">
      <c r="A163" s="347" t="s">
        <v>147</v>
      </c>
      <c r="B163" s="320">
        <v>42.85</v>
      </c>
      <c r="C163" s="378">
        <v>110.05</v>
      </c>
      <c r="D163" s="348">
        <f t="shared" si="4"/>
        <v>4715.6424999999999</v>
      </c>
      <c r="E163" s="43" t="s">
        <v>1782</v>
      </c>
    </row>
    <row r="164" spans="1:5" hidden="1" outlineLevel="1">
      <c r="A164" s="347" t="s">
        <v>148</v>
      </c>
      <c r="B164" s="318">
        <v>3579.15</v>
      </c>
      <c r="C164" s="378">
        <v>102.29</v>
      </c>
      <c r="D164" s="348">
        <f t="shared" si="4"/>
        <v>366111.25350000005</v>
      </c>
    </row>
    <row r="165" spans="1:5" hidden="1" outlineLevel="1">
      <c r="A165" s="347" t="s">
        <v>150</v>
      </c>
      <c r="B165" s="318">
        <v>5122.55</v>
      </c>
      <c r="C165" s="379">
        <f>(96.58+124.91)/2</f>
        <v>110.745</v>
      </c>
      <c r="D165" s="348">
        <f t="shared" si="4"/>
        <v>567296.79975000001</v>
      </c>
    </row>
    <row r="166" spans="1:5" collapsed="1">
      <c r="A166" s="22"/>
      <c r="B166" s="23">
        <f>SUM(B149:B165)</f>
        <v>13912.271000000001</v>
      </c>
      <c r="C166" s="17"/>
      <c r="D166" s="17">
        <f>SUM(D149:D165)</f>
        <v>1541456.7105268356</v>
      </c>
    </row>
    <row r="168" spans="1:5" ht="15.75">
      <c r="A168" s="24" t="s">
        <v>158</v>
      </c>
      <c r="B168" s="11">
        <f>B140+B147+B166</f>
        <v>34569.851999999999</v>
      </c>
      <c r="C168" s="18"/>
      <c r="D168" s="17">
        <f>D140+D147+D166</f>
        <v>3711633.9546018359</v>
      </c>
    </row>
    <row r="170" spans="1:5">
      <c r="A170" s="3" t="s">
        <v>159</v>
      </c>
      <c r="B170" s="4" t="s">
        <v>2</v>
      </c>
      <c r="C170" s="15" t="s">
        <v>3</v>
      </c>
      <c r="D170" s="15" t="s">
        <v>4</v>
      </c>
    </row>
    <row r="171" spans="1:5" hidden="1" outlineLevel="1">
      <c r="A171" s="315" t="s">
        <v>14</v>
      </c>
      <c r="B171" s="316">
        <v>2500</v>
      </c>
      <c r="C171" s="307"/>
      <c r="D171" s="307">
        <f>B171*C171</f>
        <v>0</v>
      </c>
    </row>
    <row r="172" spans="1:5" hidden="1" outlineLevel="1">
      <c r="A172" s="317" t="s">
        <v>16</v>
      </c>
      <c r="B172" s="318">
        <v>1000</v>
      </c>
      <c r="C172" s="307">
        <v>254.27</v>
      </c>
      <c r="D172" s="307">
        <f t="shared" ref="D172:D180" si="5">B172*C172</f>
        <v>254270</v>
      </c>
    </row>
    <row r="173" spans="1:5" hidden="1" outlineLevel="1">
      <c r="A173" s="317" t="s">
        <v>17</v>
      </c>
      <c r="B173" s="318">
        <v>1500</v>
      </c>
      <c r="C173" s="307">
        <v>289.22000000000003</v>
      </c>
      <c r="D173" s="307">
        <f t="shared" si="5"/>
        <v>433830.00000000006</v>
      </c>
    </row>
    <row r="174" spans="1:5" hidden="1" outlineLevel="1">
      <c r="A174" s="315" t="s">
        <v>182</v>
      </c>
      <c r="B174" s="319">
        <v>150</v>
      </c>
      <c r="C174" s="307"/>
      <c r="D174" s="307">
        <f t="shared" si="5"/>
        <v>0</v>
      </c>
    </row>
    <row r="175" spans="1:5" hidden="1" outlineLevel="1">
      <c r="A175" s="317" t="s">
        <v>795</v>
      </c>
      <c r="B175" s="320">
        <v>150</v>
      </c>
      <c r="C175" s="307">
        <v>215.73</v>
      </c>
      <c r="D175" s="307">
        <f t="shared" si="5"/>
        <v>32359.5</v>
      </c>
    </row>
    <row r="176" spans="1:5" hidden="1" outlineLevel="1">
      <c r="A176" s="315" t="s">
        <v>51</v>
      </c>
      <c r="B176" s="319">
        <v>725</v>
      </c>
      <c r="C176" s="307"/>
      <c r="D176" s="307">
        <f t="shared" si="5"/>
        <v>0</v>
      </c>
    </row>
    <row r="177" spans="1:5" hidden="1" outlineLevel="1">
      <c r="A177" s="317" t="s">
        <v>58</v>
      </c>
      <c r="B177" s="320">
        <v>50</v>
      </c>
      <c r="C177" s="307">
        <v>612.26</v>
      </c>
      <c r="D177" s="307">
        <f t="shared" si="5"/>
        <v>30613</v>
      </c>
    </row>
    <row r="178" spans="1:5" hidden="1" outlineLevel="1">
      <c r="A178" s="317" t="s">
        <v>60</v>
      </c>
      <c r="B178" s="320">
        <v>600</v>
      </c>
      <c r="C178" s="307">
        <v>1001.81</v>
      </c>
      <c r="D178" s="307">
        <f t="shared" si="5"/>
        <v>601086</v>
      </c>
    </row>
    <row r="179" spans="1:5" hidden="1" outlineLevel="1">
      <c r="A179" s="317" t="s">
        <v>66</v>
      </c>
      <c r="B179" s="320">
        <v>25</v>
      </c>
      <c r="C179" s="307">
        <v>2680.58</v>
      </c>
      <c r="D179" s="307">
        <f t="shared" si="5"/>
        <v>67014.5</v>
      </c>
    </row>
    <row r="180" spans="1:5" hidden="1" outlineLevel="1">
      <c r="A180" s="317" t="s">
        <v>67</v>
      </c>
      <c r="B180" s="320">
        <v>50</v>
      </c>
      <c r="C180" s="307">
        <v>3514.42</v>
      </c>
      <c r="D180" s="307">
        <f t="shared" si="5"/>
        <v>175721</v>
      </c>
    </row>
    <row r="181" spans="1:5" collapsed="1">
      <c r="A181" s="10" t="s">
        <v>1777</v>
      </c>
      <c r="B181" s="17"/>
      <c r="C181" s="18"/>
      <c r="D181" s="17">
        <f>SUM(D171:D180)</f>
        <v>1594894</v>
      </c>
    </row>
    <row r="183" spans="1:5">
      <c r="A183" s="29" t="s">
        <v>197</v>
      </c>
      <c r="B183" s="4" t="s">
        <v>2</v>
      </c>
      <c r="C183" s="15" t="s">
        <v>3</v>
      </c>
      <c r="D183" s="15" t="s">
        <v>4</v>
      </c>
    </row>
    <row r="184" spans="1:5" hidden="1" outlineLevel="1">
      <c r="A184" s="315" t="s">
        <v>292</v>
      </c>
      <c r="B184" s="319">
        <v>200</v>
      </c>
      <c r="C184" s="307"/>
      <c r="D184" s="307">
        <f>B184*C184</f>
        <v>0</v>
      </c>
    </row>
    <row r="185" spans="1:5" hidden="1" outlineLevel="1">
      <c r="A185" s="317" t="s">
        <v>293</v>
      </c>
      <c r="B185" s="320">
        <v>200</v>
      </c>
      <c r="C185" s="307">
        <v>0.01</v>
      </c>
      <c r="D185" s="307">
        <f t="shared" ref="D185:D206" si="6">B185*C185</f>
        <v>2</v>
      </c>
      <c r="E185" s="333" t="s">
        <v>319</v>
      </c>
    </row>
    <row r="186" spans="1:5" hidden="1" outlineLevel="1">
      <c r="A186" s="315" t="s">
        <v>198</v>
      </c>
      <c r="B186" s="319">
        <v>2</v>
      </c>
      <c r="C186" s="307"/>
      <c r="D186" s="307">
        <f t="shared" si="6"/>
        <v>0</v>
      </c>
    </row>
    <row r="187" spans="1:5" hidden="1" outlineLevel="1">
      <c r="A187" s="317"/>
      <c r="B187" s="320">
        <v>1</v>
      </c>
      <c r="C187" s="307">
        <v>12800</v>
      </c>
      <c r="D187" s="307">
        <f t="shared" si="6"/>
        <v>12800</v>
      </c>
    </row>
    <row r="188" spans="1:5" hidden="1" outlineLevel="1">
      <c r="A188" s="317" t="s">
        <v>199</v>
      </c>
      <c r="B188" s="320">
        <v>1</v>
      </c>
      <c r="C188" s="307">
        <v>24100</v>
      </c>
      <c r="D188" s="307">
        <f t="shared" si="6"/>
        <v>24100</v>
      </c>
    </row>
    <row r="189" spans="1:5" hidden="1" outlineLevel="1">
      <c r="A189" s="315" t="s">
        <v>161</v>
      </c>
      <c r="B189" s="319">
        <v>49</v>
      </c>
      <c r="C189" s="307"/>
      <c r="D189" s="307">
        <f t="shared" si="6"/>
        <v>0</v>
      </c>
    </row>
    <row r="190" spans="1:5" hidden="1" outlineLevel="1">
      <c r="A190" s="317" t="s">
        <v>200</v>
      </c>
      <c r="B190" s="320">
        <v>10</v>
      </c>
      <c r="C190" s="307">
        <v>12.18</v>
      </c>
      <c r="D190" s="307">
        <f t="shared" si="6"/>
        <v>121.8</v>
      </c>
    </row>
    <row r="191" spans="1:5" hidden="1" outlineLevel="1">
      <c r="A191" s="317" t="s">
        <v>201</v>
      </c>
      <c r="B191" s="320">
        <v>39</v>
      </c>
      <c r="C191" s="307">
        <v>19.72</v>
      </c>
      <c r="D191" s="307">
        <f t="shared" si="6"/>
        <v>769.07999999999993</v>
      </c>
    </row>
    <row r="192" spans="1:5" hidden="1" outlineLevel="1">
      <c r="A192" s="315" t="s">
        <v>202</v>
      </c>
      <c r="B192" s="319">
        <v>428</v>
      </c>
      <c r="C192" s="321">
        <v>9.74</v>
      </c>
      <c r="D192" s="307">
        <f t="shared" si="6"/>
        <v>4168.72</v>
      </c>
    </row>
    <row r="193" spans="1:5" hidden="1" outlineLevel="1">
      <c r="A193" s="315" t="s">
        <v>166</v>
      </c>
      <c r="B193" s="316">
        <v>1000</v>
      </c>
      <c r="C193" s="321">
        <v>2.75</v>
      </c>
      <c r="D193" s="307">
        <f t="shared" si="6"/>
        <v>2750</v>
      </c>
    </row>
    <row r="194" spans="1:5" hidden="1" outlineLevel="1">
      <c r="A194" s="315" t="s">
        <v>203</v>
      </c>
      <c r="B194" s="319">
        <v>98</v>
      </c>
      <c r="C194" s="307"/>
      <c r="D194" s="307">
        <f t="shared" si="6"/>
        <v>0</v>
      </c>
    </row>
    <row r="195" spans="1:5" hidden="1" outlineLevel="1">
      <c r="A195" s="317" t="s">
        <v>204</v>
      </c>
      <c r="B195" s="320">
        <v>50</v>
      </c>
      <c r="C195" s="307">
        <v>240</v>
      </c>
      <c r="D195" s="307">
        <f t="shared" si="6"/>
        <v>12000</v>
      </c>
    </row>
    <row r="196" spans="1:5" hidden="1" outlineLevel="1">
      <c r="A196" s="317" t="s">
        <v>205</v>
      </c>
      <c r="B196" s="320">
        <v>48</v>
      </c>
      <c r="C196" s="321">
        <v>161.72</v>
      </c>
      <c r="D196" s="307">
        <f t="shared" si="6"/>
        <v>7762.5599999999995</v>
      </c>
    </row>
    <row r="197" spans="1:5" hidden="1" outlineLevel="1">
      <c r="A197" s="315" t="s">
        <v>168</v>
      </c>
      <c r="B197" s="316">
        <v>1580</v>
      </c>
      <c r="C197" s="307">
        <v>24.12</v>
      </c>
      <c r="D197" s="307">
        <f t="shared" si="6"/>
        <v>38109.599999999999</v>
      </c>
    </row>
    <row r="198" spans="1:5" hidden="1" outlineLevel="1">
      <c r="A198" s="315" t="s">
        <v>98</v>
      </c>
      <c r="B198" s="319">
        <v>132</v>
      </c>
      <c r="C198" s="321">
        <v>236.72</v>
      </c>
      <c r="D198" s="307">
        <f t="shared" si="6"/>
        <v>31247.040000000001</v>
      </c>
    </row>
    <row r="199" spans="1:5" hidden="1" outlineLevel="1">
      <c r="A199" s="315" t="s">
        <v>206</v>
      </c>
      <c r="B199" s="319">
        <v>2</v>
      </c>
      <c r="C199" s="321">
        <v>787.13</v>
      </c>
      <c r="D199" s="307">
        <f t="shared" si="6"/>
        <v>1574.26</v>
      </c>
    </row>
    <row r="200" spans="1:5" hidden="1" outlineLevel="1">
      <c r="A200" s="315" t="s">
        <v>306</v>
      </c>
      <c r="B200" s="319">
        <v>130</v>
      </c>
      <c r="C200" s="307"/>
      <c r="D200" s="307">
        <f t="shared" si="6"/>
        <v>0</v>
      </c>
    </row>
    <row r="201" spans="1:5" hidden="1" outlineLevel="1">
      <c r="A201" s="317" t="s">
        <v>770</v>
      </c>
      <c r="B201" s="320">
        <v>130</v>
      </c>
      <c r="C201" s="307">
        <v>0.7</v>
      </c>
      <c r="D201" s="307">
        <f t="shared" si="6"/>
        <v>91</v>
      </c>
      <c r="E201" s="333" t="s">
        <v>319</v>
      </c>
    </row>
    <row r="202" spans="1:5" hidden="1" outlineLevel="1">
      <c r="A202" s="315" t="s">
        <v>207</v>
      </c>
      <c r="B202" s="319">
        <v>125</v>
      </c>
      <c r="C202" s="307"/>
      <c r="D202" s="307">
        <f t="shared" si="6"/>
        <v>0</v>
      </c>
    </row>
    <row r="203" spans="1:5" hidden="1" outlineLevel="1">
      <c r="A203" s="317" t="s">
        <v>208</v>
      </c>
      <c r="B203" s="320">
        <v>41</v>
      </c>
      <c r="C203" s="307">
        <v>32.24</v>
      </c>
      <c r="D203" s="307">
        <f t="shared" si="6"/>
        <v>1321.8400000000001</v>
      </c>
    </row>
    <row r="204" spans="1:5" hidden="1" outlineLevel="1">
      <c r="A204" s="317" t="s">
        <v>313</v>
      </c>
      <c r="B204" s="320">
        <v>10</v>
      </c>
      <c r="C204" s="321">
        <f>(929*36.07+5374*35.71)/6303</f>
        <v>35.763060447405998</v>
      </c>
      <c r="D204" s="307">
        <f t="shared" si="6"/>
        <v>357.63060447405996</v>
      </c>
      <c r="E204" s="333" t="s">
        <v>319</v>
      </c>
    </row>
    <row r="205" spans="1:5" hidden="1" outlineLevel="1">
      <c r="A205" s="317" t="s">
        <v>209</v>
      </c>
      <c r="B205" s="320">
        <v>63</v>
      </c>
      <c r="C205" s="307">
        <v>40.770000000000003</v>
      </c>
      <c r="D205" s="307">
        <f t="shared" si="6"/>
        <v>2568.5100000000002</v>
      </c>
      <c r="E205" s="333" t="s">
        <v>319</v>
      </c>
    </row>
    <row r="206" spans="1:5" hidden="1" outlineLevel="1">
      <c r="A206" s="317" t="s">
        <v>210</v>
      </c>
      <c r="B206" s="320">
        <v>11</v>
      </c>
      <c r="C206" s="307">
        <v>70.040000000000006</v>
      </c>
      <c r="D206" s="307">
        <f t="shared" si="6"/>
        <v>770.44</v>
      </c>
    </row>
    <row r="207" spans="1:5" collapsed="1">
      <c r="A207" s="31"/>
      <c r="B207" s="32"/>
      <c r="C207" s="18"/>
      <c r="D207" s="17">
        <f>SUM(D184:D206)</f>
        <v>140514.48060447408</v>
      </c>
    </row>
    <row r="209" spans="1:4">
      <c r="A209" s="29" t="s">
        <v>179</v>
      </c>
      <c r="B209" s="30" t="s">
        <v>2</v>
      </c>
      <c r="C209" s="15" t="s">
        <v>3</v>
      </c>
      <c r="D209" s="15" t="s">
        <v>4</v>
      </c>
    </row>
    <row r="210" spans="1:4" hidden="1" outlineLevel="1">
      <c r="A210" s="315" t="s">
        <v>180</v>
      </c>
      <c r="B210" s="319">
        <v>10</v>
      </c>
      <c r="C210" s="307"/>
      <c r="D210" s="307">
        <f>B210*C210</f>
        <v>0</v>
      </c>
    </row>
    <row r="211" spans="1:4" hidden="1" outlineLevel="1">
      <c r="A211" s="317" t="s">
        <v>181</v>
      </c>
      <c r="B211" s="320">
        <v>10</v>
      </c>
      <c r="C211" s="307">
        <v>99</v>
      </c>
      <c r="D211" s="307">
        <f t="shared" ref="D211:D231" si="7">B211*C211</f>
        <v>990</v>
      </c>
    </row>
    <row r="212" spans="1:4" hidden="1" outlineLevel="1">
      <c r="A212" s="315" t="s">
        <v>182</v>
      </c>
      <c r="B212" s="319">
        <v>561</v>
      </c>
      <c r="C212" s="307"/>
      <c r="D212" s="307">
        <f t="shared" si="7"/>
        <v>0</v>
      </c>
    </row>
    <row r="213" spans="1:4" hidden="1" outlineLevel="1">
      <c r="A213" s="317" t="s">
        <v>183</v>
      </c>
      <c r="B213" s="320">
        <v>315</v>
      </c>
      <c r="C213" s="307">
        <v>269</v>
      </c>
      <c r="D213" s="307">
        <f t="shared" si="7"/>
        <v>84735</v>
      </c>
    </row>
    <row r="214" spans="1:4" hidden="1" outlineLevel="1">
      <c r="A214" s="317" t="s">
        <v>184</v>
      </c>
      <c r="B214" s="320">
        <v>77</v>
      </c>
      <c r="C214" s="307">
        <v>253.7</v>
      </c>
      <c r="D214" s="307">
        <f t="shared" si="7"/>
        <v>19534.899999999998</v>
      </c>
    </row>
    <row r="215" spans="1:4" hidden="1" outlineLevel="1">
      <c r="A215" s="317" t="s">
        <v>185</v>
      </c>
      <c r="B215" s="320">
        <v>4</v>
      </c>
      <c r="C215" s="307">
        <v>172.14</v>
      </c>
      <c r="D215" s="307">
        <f t="shared" si="7"/>
        <v>688.56</v>
      </c>
    </row>
    <row r="216" spans="1:4" hidden="1" outlineLevel="1">
      <c r="A216" s="317" t="s">
        <v>186</v>
      </c>
      <c r="B216" s="320">
        <v>165</v>
      </c>
      <c r="C216" s="307">
        <v>137.75</v>
      </c>
      <c r="D216" s="307">
        <f t="shared" si="7"/>
        <v>22728.75</v>
      </c>
    </row>
    <row r="217" spans="1:4" hidden="1" outlineLevel="1">
      <c r="A217" s="315" t="s">
        <v>187</v>
      </c>
      <c r="B217" s="319">
        <v>427</v>
      </c>
      <c r="C217" s="321">
        <v>15</v>
      </c>
      <c r="D217" s="307">
        <f t="shared" si="7"/>
        <v>6405</v>
      </c>
    </row>
    <row r="218" spans="1:4" hidden="1" outlineLevel="1">
      <c r="A218" s="315" t="s">
        <v>188</v>
      </c>
      <c r="B218" s="319">
        <v>255</v>
      </c>
      <c r="C218" s="307"/>
      <c r="D218" s="307">
        <f t="shared" si="7"/>
        <v>0</v>
      </c>
    </row>
    <row r="219" spans="1:4" hidden="1" outlineLevel="1">
      <c r="A219" s="317" t="s">
        <v>189</v>
      </c>
      <c r="B219" s="320">
        <v>255</v>
      </c>
      <c r="C219" s="307">
        <v>350.8</v>
      </c>
      <c r="D219" s="307">
        <f t="shared" si="7"/>
        <v>89454</v>
      </c>
    </row>
    <row r="220" spans="1:4" hidden="1" outlineLevel="1">
      <c r="A220" s="315" t="s">
        <v>190</v>
      </c>
      <c r="B220" s="319">
        <v>747.7</v>
      </c>
      <c r="C220" s="307"/>
      <c r="D220" s="307">
        <f t="shared" si="7"/>
        <v>0</v>
      </c>
    </row>
    <row r="221" spans="1:4" hidden="1" outlineLevel="1">
      <c r="A221" s="317" t="s">
        <v>191</v>
      </c>
      <c r="B221" s="320">
        <v>74</v>
      </c>
      <c r="C221" s="307">
        <v>270</v>
      </c>
      <c r="D221" s="307">
        <f t="shared" si="7"/>
        <v>19980</v>
      </c>
    </row>
    <row r="222" spans="1:4" hidden="1" outlineLevel="1">
      <c r="A222" s="317" t="s">
        <v>57</v>
      </c>
      <c r="B222" s="320">
        <v>352.9</v>
      </c>
      <c r="C222" s="307">
        <v>285</v>
      </c>
      <c r="D222" s="307">
        <f t="shared" si="7"/>
        <v>100576.5</v>
      </c>
    </row>
    <row r="223" spans="1:4" hidden="1" outlineLevel="1">
      <c r="A223" s="317" t="s">
        <v>74</v>
      </c>
      <c r="B223" s="320">
        <v>58.1</v>
      </c>
      <c r="C223" s="307">
        <v>272.85000000000002</v>
      </c>
      <c r="D223" s="307">
        <f t="shared" si="7"/>
        <v>15852.585000000001</v>
      </c>
    </row>
    <row r="224" spans="1:4" hidden="1" outlineLevel="1">
      <c r="A224" s="317" t="s">
        <v>65</v>
      </c>
      <c r="B224" s="320">
        <v>231.7</v>
      </c>
      <c r="C224" s="307">
        <v>270</v>
      </c>
      <c r="D224" s="307">
        <f t="shared" si="7"/>
        <v>62559</v>
      </c>
    </row>
    <row r="225" spans="1:5" hidden="1" outlineLevel="1">
      <c r="A225" s="317" t="s">
        <v>164</v>
      </c>
      <c r="B225" s="320">
        <v>31</v>
      </c>
      <c r="C225" s="307">
        <v>270</v>
      </c>
      <c r="D225" s="307">
        <f t="shared" si="7"/>
        <v>8370</v>
      </c>
    </row>
    <row r="226" spans="1:5" hidden="1" outlineLevel="1">
      <c r="A226" s="315" t="s">
        <v>192</v>
      </c>
      <c r="B226" s="319">
        <v>538.6</v>
      </c>
      <c r="C226" s="307"/>
      <c r="D226" s="307">
        <f t="shared" si="7"/>
        <v>0</v>
      </c>
    </row>
    <row r="227" spans="1:5" hidden="1" outlineLevel="1">
      <c r="A227" s="317" t="s">
        <v>193</v>
      </c>
      <c r="B227" s="320">
        <v>33.6</v>
      </c>
      <c r="C227" s="307"/>
      <c r="D227" s="307">
        <f t="shared" si="7"/>
        <v>0</v>
      </c>
      <c r="E227" s="333" t="s">
        <v>196</v>
      </c>
    </row>
    <row r="228" spans="1:5" hidden="1" outlineLevel="1">
      <c r="A228" s="317" t="s">
        <v>194</v>
      </c>
      <c r="B228" s="320">
        <v>62.1</v>
      </c>
      <c r="C228" s="307">
        <v>150</v>
      </c>
      <c r="D228" s="307">
        <f t="shared" si="7"/>
        <v>9315</v>
      </c>
    </row>
    <row r="229" spans="1:5" hidden="1" outlineLevel="1">
      <c r="A229" s="317" t="s">
        <v>57</v>
      </c>
      <c r="B229" s="320">
        <v>76.599999999999994</v>
      </c>
      <c r="C229" s="307">
        <v>144.44</v>
      </c>
      <c r="D229" s="307">
        <f t="shared" si="7"/>
        <v>11064.103999999999</v>
      </c>
    </row>
    <row r="230" spans="1:5" hidden="1" outlineLevel="1">
      <c r="A230" s="317" t="s">
        <v>195</v>
      </c>
      <c r="B230" s="320">
        <v>214.6</v>
      </c>
      <c r="C230" s="307">
        <v>150</v>
      </c>
      <c r="D230" s="307">
        <f t="shared" si="7"/>
        <v>32190</v>
      </c>
    </row>
    <row r="231" spans="1:5" hidden="1" outlineLevel="1">
      <c r="A231" s="317" t="s">
        <v>1787</v>
      </c>
      <c r="B231" s="320">
        <v>151.69999999999999</v>
      </c>
      <c r="C231" s="307">
        <v>189</v>
      </c>
      <c r="D231" s="307">
        <f t="shared" si="7"/>
        <v>28671.3</v>
      </c>
      <c r="E231" s="333" t="s">
        <v>1788</v>
      </c>
    </row>
    <row r="232" spans="1:5" collapsed="1">
      <c r="A232" s="31" t="s">
        <v>121</v>
      </c>
      <c r="B232" s="32"/>
      <c r="C232" s="323"/>
      <c r="D232" s="32">
        <f>SUM(D210:D231)</f>
        <v>513114.69899999996</v>
      </c>
    </row>
    <row r="234" spans="1:5">
      <c r="A234" s="29" t="s">
        <v>211</v>
      </c>
      <c r="B234" s="4" t="s">
        <v>2</v>
      </c>
      <c r="C234" s="53"/>
      <c r="D234" s="53"/>
    </row>
    <row r="235" spans="1:5" hidden="1" outlineLevel="1">
      <c r="A235" s="315" t="s">
        <v>212</v>
      </c>
      <c r="B235" s="322">
        <v>164104.6</v>
      </c>
      <c r="C235" s="324"/>
      <c r="D235" s="325"/>
    </row>
    <row r="236" spans="1:5" hidden="1" outlineLevel="1">
      <c r="A236" s="326" t="s">
        <v>213</v>
      </c>
      <c r="B236" s="307">
        <v>945.5</v>
      </c>
      <c r="C236" s="307">
        <v>48.88</v>
      </c>
      <c r="D236" s="307">
        <f>B236*C236</f>
        <v>46216.04</v>
      </c>
    </row>
    <row r="237" spans="1:5" hidden="1" outlineLevel="1">
      <c r="A237" s="326" t="s">
        <v>214</v>
      </c>
      <c r="B237" s="307">
        <v>1857.5</v>
      </c>
      <c r="C237" s="307">
        <v>39.89</v>
      </c>
      <c r="D237" s="307">
        <f t="shared" ref="D237:D299" si="8">B237*C237</f>
        <v>74095.675000000003</v>
      </c>
    </row>
    <row r="238" spans="1:5" hidden="1" outlineLevel="1">
      <c r="A238" s="326" t="s">
        <v>215</v>
      </c>
      <c r="B238" s="307">
        <v>500</v>
      </c>
      <c r="C238" s="307">
        <v>29.33</v>
      </c>
      <c r="D238" s="307">
        <f t="shared" si="8"/>
        <v>14665</v>
      </c>
    </row>
    <row r="239" spans="1:5" hidden="1" outlineLevel="1">
      <c r="A239" s="326" t="s">
        <v>216</v>
      </c>
      <c r="B239" s="307">
        <v>1500</v>
      </c>
      <c r="C239" s="307">
        <v>29.33</v>
      </c>
      <c r="D239" s="307">
        <f t="shared" si="8"/>
        <v>43995</v>
      </c>
    </row>
    <row r="240" spans="1:5" hidden="1" outlineLevel="1">
      <c r="A240" s="326" t="s">
        <v>217</v>
      </c>
      <c r="B240" s="307">
        <v>1500</v>
      </c>
      <c r="C240" s="307">
        <v>46.35</v>
      </c>
      <c r="D240" s="307">
        <f t="shared" si="8"/>
        <v>69525</v>
      </c>
    </row>
    <row r="241" spans="1:4" hidden="1" outlineLevel="1">
      <c r="A241" s="326" t="s">
        <v>218</v>
      </c>
      <c r="B241" s="307">
        <v>3000</v>
      </c>
      <c r="C241" s="307">
        <v>29.33</v>
      </c>
      <c r="D241" s="307">
        <f t="shared" si="8"/>
        <v>87990</v>
      </c>
    </row>
    <row r="242" spans="1:4" ht="24" hidden="1" outlineLevel="1">
      <c r="A242" s="326" t="s">
        <v>219</v>
      </c>
      <c r="B242" s="307">
        <v>2000</v>
      </c>
      <c r="C242" s="307">
        <v>29.33</v>
      </c>
      <c r="D242" s="307">
        <f t="shared" si="8"/>
        <v>58660</v>
      </c>
    </row>
    <row r="243" spans="1:4" hidden="1" outlineLevel="1">
      <c r="A243" s="326" t="s">
        <v>220</v>
      </c>
      <c r="B243" s="307">
        <v>1500</v>
      </c>
      <c r="C243" s="307">
        <v>49.52</v>
      </c>
      <c r="D243" s="307">
        <f t="shared" si="8"/>
        <v>74280</v>
      </c>
    </row>
    <row r="244" spans="1:4" hidden="1" outlineLevel="1">
      <c r="A244" s="326" t="s">
        <v>221</v>
      </c>
      <c r="B244" s="307">
        <v>1500</v>
      </c>
      <c r="C244" s="307">
        <v>24.42</v>
      </c>
      <c r="D244" s="307">
        <f t="shared" si="8"/>
        <v>36630</v>
      </c>
    </row>
    <row r="245" spans="1:4" hidden="1" outlineLevel="1">
      <c r="A245" s="326" t="s">
        <v>222</v>
      </c>
      <c r="B245" s="307">
        <v>1500</v>
      </c>
      <c r="C245" s="307">
        <v>35.159999999999997</v>
      </c>
      <c r="D245" s="307">
        <f t="shared" si="8"/>
        <v>52739.999999999993</v>
      </c>
    </row>
    <row r="246" spans="1:4" hidden="1" outlineLevel="1">
      <c r="A246" s="326" t="s">
        <v>224</v>
      </c>
      <c r="B246" s="307">
        <v>1000</v>
      </c>
      <c r="C246" s="307">
        <v>24.42</v>
      </c>
      <c r="D246" s="307">
        <f t="shared" si="8"/>
        <v>24420</v>
      </c>
    </row>
    <row r="247" spans="1:4" hidden="1" outlineLevel="1">
      <c r="A247" s="326" t="s">
        <v>225</v>
      </c>
      <c r="B247" s="307">
        <v>5000</v>
      </c>
      <c r="C247" s="307">
        <v>24.19</v>
      </c>
      <c r="D247" s="307">
        <f t="shared" si="8"/>
        <v>120950</v>
      </c>
    </row>
    <row r="248" spans="1:4" hidden="1" outlineLevel="1">
      <c r="A248" s="326" t="s">
        <v>226</v>
      </c>
      <c r="B248" s="307">
        <v>1029.5</v>
      </c>
      <c r="C248" s="307">
        <v>39.89</v>
      </c>
      <c r="D248" s="307">
        <f t="shared" si="8"/>
        <v>41066.754999999997</v>
      </c>
    </row>
    <row r="249" spans="1:4" hidden="1" outlineLevel="1">
      <c r="A249" s="326" t="s">
        <v>227</v>
      </c>
      <c r="B249" s="307">
        <v>1500</v>
      </c>
      <c r="C249" s="307">
        <v>24.42</v>
      </c>
      <c r="D249" s="307">
        <f t="shared" si="8"/>
        <v>36630</v>
      </c>
    </row>
    <row r="250" spans="1:4" hidden="1" outlineLevel="1">
      <c r="A250" s="326" t="s">
        <v>228</v>
      </c>
      <c r="B250" s="307">
        <v>1500</v>
      </c>
      <c r="C250" s="307">
        <v>39.619999999999997</v>
      </c>
      <c r="D250" s="307">
        <f t="shared" si="8"/>
        <v>59429.999999999993</v>
      </c>
    </row>
    <row r="251" spans="1:4" hidden="1" outlineLevel="1">
      <c r="A251" s="326" t="s">
        <v>229</v>
      </c>
      <c r="B251" s="307">
        <v>1000</v>
      </c>
      <c r="C251" s="307">
        <v>24.42</v>
      </c>
      <c r="D251" s="307">
        <f t="shared" si="8"/>
        <v>24420</v>
      </c>
    </row>
    <row r="252" spans="1:4" hidden="1" outlineLevel="1">
      <c r="A252" s="326" t="s">
        <v>230</v>
      </c>
      <c r="B252" s="307">
        <v>1900</v>
      </c>
      <c r="C252" s="307">
        <v>39.619999999999997</v>
      </c>
      <c r="D252" s="307">
        <f t="shared" si="8"/>
        <v>75278</v>
      </c>
    </row>
    <row r="253" spans="1:4" hidden="1" outlineLevel="1">
      <c r="A253" s="326" t="s">
        <v>231</v>
      </c>
      <c r="B253" s="307">
        <v>4000</v>
      </c>
      <c r="C253" s="307">
        <v>39.89</v>
      </c>
      <c r="D253" s="307">
        <f t="shared" si="8"/>
        <v>159560</v>
      </c>
    </row>
    <row r="254" spans="1:4" hidden="1" outlineLevel="1">
      <c r="A254" s="326" t="s">
        <v>232</v>
      </c>
      <c r="B254" s="307">
        <v>2602.5</v>
      </c>
      <c r="C254" s="307">
        <v>148.57</v>
      </c>
      <c r="D254" s="307">
        <f t="shared" si="8"/>
        <v>386653.42499999999</v>
      </c>
    </row>
    <row r="255" spans="1:4" hidden="1" outlineLevel="1">
      <c r="A255" s="326" t="s">
        <v>233</v>
      </c>
      <c r="B255" s="307">
        <v>2246.5</v>
      </c>
      <c r="C255" s="307">
        <v>148.57</v>
      </c>
      <c r="D255" s="307">
        <f t="shared" si="8"/>
        <v>333762.505</v>
      </c>
    </row>
    <row r="256" spans="1:4" hidden="1" outlineLevel="1">
      <c r="A256" s="326" t="s">
        <v>234</v>
      </c>
      <c r="B256" s="307">
        <v>2103.5</v>
      </c>
      <c r="C256" s="307">
        <v>148.57</v>
      </c>
      <c r="D256" s="307">
        <f t="shared" si="8"/>
        <v>312516.995</v>
      </c>
    </row>
    <row r="257" spans="1:4" hidden="1" outlineLevel="1">
      <c r="A257" s="326" t="s">
        <v>235</v>
      </c>
      <c r="B257" s="307">
        <v>6666</v>
      </c>
      <c r="C257" s="307">
        <v>135.97999999999999</v>
      </c>
      <c r="D257" s="307">
        <f t="shared" si="8"/>
        <v>906442.67999999993</v>
      </c>
    </row>
    <row r="258" spans="1:4" hidden="1" outlineLevel="1">
      <c r="A258" s="326" t="s">
        <v>236</v>
      </c>
      <c r="B258" s="307">
        <v>5860.5</v>
      </c>
      <c r="C258" s="307">
        <v>135.97999999999999</v>
      </c>
      <c r="D258" s="307">
        <f t="shared" si="8"/>
        <v>796910.78999999992</v>
      </c>
    </row>
    <row r="259" spans="1:4" hidden="1" outlineLevel="1">
      <c r="A259" s="326" t="s">
        <v>237</v>
      </c>
      <c r="B259" s="307">
        <v>388</v>
      </c>
      <c r="C259" s="307">
        <v>37.450000000000003</v>
      </c>
      <c r="D259" s="307">
        <f t="shared" si="8"/>
        <v>14530.6</v>
      </c>
    </row>
    <row r="260" spans="1:4" hidden="1" outlineLevel="1">
      <c r="A260" s="326" t="s">
        <v>238</v>
      </c>
      <c r="B260" s="307">
        <v>2000</v>
      </c>
      <c r="C260" s="307">
        <v>62.13</v>
      </c>
      <c r="D260" s="307">
        <f t="shared" si="8"/>
        <v>124260</v>
      </c>
    </row>
    <row r="261" spans="1:4" hidden="1" outlineLevel="1">
      <c r="A261" s="326" t="s">
        <v>239</v>
      </c>
      <c r="B261" s="307">
        <v>2595.5</v>
      </c>
      <c r="C261" s="307">
        <v>68.430000000000007</v>
      </c>
      <c r="D261" s="307">
        <f t="shared" si="8"/>
        <v>177610.06500000003</v>
      </c>
    </row>
    <row r="262" spans="1:4" hidden="1" outlineLevel="1">
      <c r="A262" s="326" t="s">
        <v>240</v>
      </c>
      <c r="B262" s="307">
        <v>2650</v>
      </c>
      <c r="C262" s="307">
        <v>68.430000000000007</v>
      </c>
      <c r="D262" s="307">
        <f t="shared" si="8"/>
        <v>181339.50000000003</v>
      </c>
    </row>
    <row r="263" spans="1:4" hidden="1" outlineLevel="1">
      <c r="A263" s="326" t="s">
        <v>241</v>
      </c>
      <c r="B263" s="307">
        <v>3500</v>
      </c>
      <c r="C263" s="307">
        <v>49.52</v>
      </c>
      <c r="D263" s="307">
        <f t="shared" si="8"/>
        <v>173320</v>
      </c>
    </row>
    <row r="264" spans="1:4" hidden="1" outlineLevel="1">
      <c r="A264" s="326" t="s">
        <v>242</v>
      </c>
      <c r="B264" s="307">
        <v>1099.5</v>
      </c>
      <c r="C264" s="307">
        <v>73.83</v>
      </c>
      <c r="D264" s="307">
        <f t="shared" si="8"/>
        <v>81176.084999999992</v>
      </c>
    </row>
    <row r="265" spans="1:4" hidden="1" outlineLevel="1">
      <c r="A265" s="326" t="s">
        <v>243</v>
      </c>
      <c r="B265" s="307">
        <v>1965.5</v>
      </c>
      <c r="C265" s="307">
        <v>73.83</v>
      </c>
      <c r="D265" s="307">
        <f t="shared" si="8"/>
        <v>145112.86499999999</v>
      </c>
    </row>
    <row r="266" spans="1:4" hidden="1" outlineLevel="1">
      <c r="A266" s="326" t="s">
        <v>244</v>
      </c>
      <c r="B266" s="307">
        <v>1899.5</v>
      </c>
      <c r="C266" s="307">
        <v>73.83</v>
      </c>
      <c r="D266" s="307">
        <f t="shared" si="8"/>
        <v>140240.08499999999</v>
      </c>
    </row>
    <row r="267" spans="1:4" hidden="1" outlineLevel="1">
      <c r="A267" s="326" t="s">
        <v>245</v>
      </c>
      <c r="B267" s="307">
        <v>2090</v>
      </c>
      <c r="C267" s="307">
        <v>73.83</v>
      </c>
      <c r="D267" s="307">
        <f t="shared" si="8"/>
        <v>154304.69999999998</v>
      </c>
    </row>
    <row r="268" spans="1:4" hidden="1" outlineLevel="1">
      <c r="A268" s="326" t="s">
        <v>246</v>
      </c>
      <c r="B268" s="307">
        <v>5877</v>
      </c>
      <c r="C268" s="307">
        <v>73.83</v>
      </c>
      <c r="D268" s="307">
        <f t="shared" si="8"/>
        <v>433898.91</v>
      </c>
    </row>
    <row r="269" spans="1:4" hidden="1" outlineLevel="1">
      <c r="A269" s="326" t="s">
        <v>247</v>
      </c>
      <c r="B269" s="307">
        <v>7726.5</v>
      </c>
      <c r="C269" s="307">
        <v>73.83</v>
      </c>
      <c r="D269" s="307">
        <f t="shared" si="8"/>
        <v>570447.495</v>
      </c>
    </row>
    <row r="270" spans="1:4" hidden="1" outlineLevel="1">
      <c r="A270" s="326" t="s">
        <v>248</v>
      </c>
      <c r="B270" s="307">
        <v>30</v>
      </c>
      <c r="C270" s="307">
        <v>1</v>
      </c>
      <c r="D270" s="307">
        <f t="shared" si="8"/>
        <v>30</v>
      </c>
    </row>
    <row r="271" spans="1:4" hidden="1" outlineLevel="1">
      <c r="A271" s="326" t="s">
        <v>249</v>
      </c>
      <c r="B271" s="307">
        <v>50</v>
      </c>
      <c r="C271" s="307">
        <v>1</v>
      </c>
      <c r="D271" s="307">
        <f t="shared" si="8"/>
        <v>50</v>
      </c>
    </row>
    <row r="272" spans="1:4" hidden="1" outlineLevel="1">
      <c r="A272" s="326" t="s">
        <v>250</v>
      </c>
      <c r="B272" s="307">
        <v>37</v>
      </c>
      <c r="C272" s="307">
        <v>1</v>
      </c>
      <c r="D272" s="307">
        <f t="shared" si="8"/>
        <v>37</v>
      </c>
    </row>
    <row r="273" spans="1:4" hidden="1" outlineLevel="1">
      <c r="A273" s="326" t="s">
        <v>251</v>
      </c>
      <c r="B273" s="307">
        <v>907.5</v>
      </c>
      <c r="C273" s="307">
        <v>91.56</v>
      </c>
      <c r="D273" s="307">
        <f t="shared" si="8"/>
        <v>83090.7</v>
      </c>
    </row>
    <row r="274" spans="1:4" hidden="1" outlineLevel="1">
      <c r="A274" s="326" t="s">
        <v>252</v>
      </c>
      <c r="B274" s="307">
        <v>1000</v>
      </c>
      <c r="C274" s="307">
        <v>37.049999999999997</v>
      </c>
      <c r="D274" s="307">
        <f t="shared" si="8"/>
        <v>37050</v>
      </c>
    </row>
    <row r="275" spans="1:4" hidden="1" outlineLevel="1">
      <c r="A275" s="326" t="s">
        <v>253</v>
      </c>
      <c r="B275" s="307">
        <v>1988.5</v>
      </c>
      <c r="C275" s="307">
        <v>72.52</v>
      </c>
      <c r="D275" s="307">
        <f t="shared" si="8"/>
        <v>144206.01999999999</v>
      </c>
    </row>
    <row r="276" spans="1:4" hidden="1" outlineLevel="1">
      <c r="A276" s="326" t="s">
        <v>254</v>
      </c>
      <c r="B276" s="307">
        <v>2000</v>
      </c>
      <c r="C276" s="307">
        <v>72.03</v>
      </c>
      <c r="D276" s="307">
        <f t="shared" si="8"/>
        <v>144060</v>
      </c>
    </row>
    <row r="277" spans="1:4" ht="15.75" hidden="1" customHeight="1" outlineLevel="1">
      <c r="A277" s="326" t="s">
        <v>255</v>
      </c>
      <c r="B277" s="307">
        <v>1000</v>
      </c>
      <c r="C277" s="307">
        <v>72.03</v>
      </c>
      <c r="D277" s="307">
        <f t="shared" si="8"/>
        <v>72030</v>
      </c>
    </row>
    <row r="278" spans="1:4" hidden="1" outlineLevel="1">
      <c r="A278" s="326" t="s">
        <v>256</v>
      </c>
      <c r="B278" s="307">
        <v>1500</v>
      </c>
      <c r="C278" s="307">
        <v>32.840000000000003</v>
      </c>
      <c r="D278" s="307">
        <f t="shared" si="8"/>
        <v>49260.000000000007</v>
      </c>
    </row>
    <row r="279" spans="1:4" hidden="1" outlineLevel="1">
      <c r="A279" s="326" t="s">
        <v>257</v>
      </c>
      <c r="B279" s="307">
        <v>1000</v>
      </c>
      <c r="C279" s="307">
        <v>32.840000000000003</v>
      </c>
      <c r="D279" s="307">
        <f t="shared" si="8"/>
        <v>32840</v>
      </c>
    </row>
    <row r="280" spans="1:4" hidden="1" outlineLevel="1">
      <c r="A280" s="326" t="s">
        <v>258</v>
      </c>
      <c r="B280" s="307">
        <v>1500</v>
      </c>
      <c r="C280" s="307">
        <v>32.840000000000003</v>
      </c>
      <c r="D280" s="307">
        <f t="shared" si="8"/>
        <v>49260.000000000007</v>
      </c>
    </row>
    <row r="281" spans="1:4" hidden="1" outlineLevel="1">
      <c r="A281" s="326" t="s">
        <v>259</v>
      </c>
      <c r="B281" s="307">
        <v>1500</v>
      </c>
      <c r="C281" s="307">
        <v>32.840000000000003</v>
      </c>
      <c r="D281" s="307">
        <f t="shared" si="8"/>
        <v>49260.000000000007</v>
      </c>
    </row>
    <row r="282" spans="1:4" hidden="1" outlineLevel="1">
      <c r="A282" s="326" t="s">
        <v>260</v>
      </c>
      <c r="B282" s="307">
        <v>1200</v>
      </c>
      <c r="C282" s="307">
        <v>32.840000000000003</v>
      </c>
      <c r="D282" s="307">
        <f t="shared" si="8"/>
        <v>39408.000000000007</v>
      </c>
    </row>
    <row r="283" spans="1:4" hidden="1" outlineLevel="1">
      <c r="A283" s="326" t="s">
        <v>261</v>
      </c>
      <c r="B283" s="307">
        <v>1260</v>
      </c>
      <c r="C283" s="307">
        <v>1</v>
      </c>
      <c r="D283" s="307">
        <f t="shared" si="8"/>
        <v>1260</v>
      </c>
    </row>
    <row r="284" spans="1:4" hidden="1" outlineLevel="1">
      <c r="A284" s="326" t="s">
        <v>262</v>
      </c>
      <c r="B284" s="307">
        <v>1714.7</v>
      </c>
      <c r="C284" s="307">
        <v>108.05</v>
      </c>
      <c r="D284" s="307">
        <f t="shared" si="8"/>
        <v>185273.33499999999</v>
      </c>
    </row>
    <row r="285" spans="1:4" hidden="1" outlineLevel="1">
      <c r="A285" s="326" t="s">
        <v>263</v>
      </c>
      <c r="B285" s="307">
        <v>680</v>
      </c>
      <c r="C285" s="307">
        <v>43.6</v>
      </c>
      <c r="D285" s="307">
        <f t="shared" si="8"/>
        <v>29648</v>
      </c>
    </row>
    <row r="286" spans="1:4" hidden="1" outlineLevel="1">
      <c r="A286" s="326" t="s">
        <v>264</v>
      </c>
      <c r="B286" s="307">
        <v>600</v>
      </c>
      <c r="C286" s="307">
        <v>43.6</v>
      </c>
      <c r="D286" s="307">
        <f t="shared" si="8"/>
        <v>26160</v>
      </c>
    </row>
    <row r="287" spans="1:4" hidden="1" outlineLevel="1">
      <c r="A287" s="326" t="s">
        <v>265</v>
      </c>
      <c r="B287" s="307">
        <v>1677.2</v>
      </c>
      <c r="C287" s="307">
        <v>108.05</v>
      </c>
      <c r="D287" s="307">
        <f t="shared" si="8"/>
        <v>181221.46</v>
      </c>
    </row>
    <row r="288" spans="1:4" hidden="1" outlineLevel="1">
      <c r="A288" s="326" t="s">
        <v>266</v>
      </c>
      <c r="B288" s="307">
        <v>475.7</v>
      </c>
      <c r="C288" s="307">
        <v>43.6</v>
      </c>
      <c r="D288" s="307">
        <f t="shared" si="8"/>
        <v>20740.52</v>
      </c>
    </row>
    <row r="289" spans="1:4" hidden="1" outlineLevel="1">
      <c r="A289" s="326" t="s">
        <v>267</v>
      </c>
      <c r="B289" s="307">
        <v>120</v>
      </c>
      <c r="C289" s="307">
        <v>43.6</v>
      </c>
      <c r="D289" s="307">
        <f t="shared" si="8"/>
        <v>5232</v>
      </c>
    </row>
    <row r="290" spans="1:4" hidden="1" outlineLevel="1">
      <c r="A290" s="326" t="s">
        <v>268</v>
      </c>
      <c r="B290" s="307">
        <v>1000</v>
      </c>
      <c r="C290" s="307">
        <v>40.56</v>
      </c>
      <c r="D290" s="307">
        <f t="shared" si="8"/>
        <v>40560</v>
      </c>
    </row>
    <row r="291" spans="1:4" hidden="1" outlineLevel="1">
      <c r="A291" s="326" t="s">
        <v>269</v>
      </c>
      <c r="B291" s="307">
        <v>3500</v>
      </c>
      <c r="C291" s="307">
        <v>54.25</v>
      </c>
      <c r="D291" s="307">
        <f t="shared" si="8"/>
        <v>189875</v>
      </c>
    </row>
    <row r="292" spans="1:4" hidden="1" outlineLevel="1">
      <c r="A292" s="326" t="s">
        <v>270</v>
      </c>
      <c r="B292" s="307">
        <v>200</v>
      </c>
      <c r="C292" s="307">
        <v>103.08</v>
      </c>
      <c r="D292" s="307">
        <f t="shared" si="8"/>
        <v>20616</v>
      </c>
    </row>
    <row r="293" spans="1:4" hidden="1" outlineLevel="1">
      <c r="A293" s="326" t="s">
        <v>271</v>
      </c>
      <c r="B293" s="307">
        <v>4760</v>
      </c>
      <c r="C293" s="307">
        <v>103.08</v>
      </c>
      <c r="D293" s="307">
        <f t="shared" si="8"/>
        <v>490660.8</v>
      </c>
    </row>
    <row r="294" spans="1:4" hidden="1" outlineLevel="1">
      <c r="A294" s="326" t="s">
        <v>272</v>
      </c>
      <c r="B294" s="307">
        <v>4559.5</v>
      </c>
      <c r="C294" s="307">
        <v>103.35</v>
      </c>
      <c r="D294" s="307">
        <f t="shared" si="8"/>
        <v>471224.32499999995</v>
      </c>
    </row>
    <row r="295" spans="1:4" hidden="1" outlineLevel="1">
      <c r="A295" s="326" t="s">
        <v>273</v>
      </c>
      <c r="B295" s="307">
        <v>4137</v>
      </c>
      <c r="C295" s="307">
        <v>102.65</v>
      </c>
      <c r="D295" s="307">
        <f t="shared" si="8"/>
        <v>424663.05000000005</v>
      </c>
    </row>
    <row r="296" spans="1:4" hidden="1" outlineLevel="1">
      <c r="A296" s="326" t="s">
        <v>274</v>
      </c>
      <c r="B296" s="307">
        <v>987.5</v>
      </c>
      <c r="C296" s="307">
        <v>102.65</v>
      </c>
      <c r="D296" s="307">
        <f t="shared" si="8"/>
        <v>101366.875</v>
      </c>
    </row>
    <row r="297" spans="1:4" hidden="1" outlineLevel="1">
      <c r="A297" s="326" t="s">
        <v>275</v>
      </c>
      <c r="B297" s="307">
        <v>1754.5</v>
      </c>
      <c r="C297" s="307">
        <v>102.65</v>
      </c>
      <c r="D297" s="307">
        <f t="shared" si="8"/>
        <v>180099.42500000002</v>
      </c>
    </row>
    <row r="298" spans="1:4" hidden="1" outlineLevel="1">
      <c r="A298" s="326" t="s">
        <v>276</v>
      </c>
      <c r="B298" s="307">
        <v>14680</v>
      </c>
      <c r="C298" s="307">
        <v>91.09</v>
      </c>
      <c r="D298" s="307">
        <f t="shared" si="8"/>
        <v>1337201.2</v>
      </c>
    </row>
    <row r="299" spans="1:4" hidden="1" outlineLevel="1">
      <c r="A299" s="326" t="s">
        <v>277</v>
      </c>
      <c r="B299" s="307">
        <v>1093.5</v>
      </c>
      <c r="C299" s="307">
        <v>102.95</v>
      </c>
      <c r="D299" s="307">
        <f t="shared" si="8"/>
        <v>112575.825</v>
      </c>
    </row>
    <row r="300" spans="1:4" hidden="1" outlineLevel="1">
      <c r="A300" s="326" t="s">
        <v>278</v>
      </c>
      <c r="B300" s="307">
        <v>3682</v>
      </c>
      <c r="C300" s="307">
        <v>102.95</v>
      </c>
      <c r="D300" s="307">
        <f t="shared" ref="D300:D312" si="9">B300*C300</f>
        <v>379061.9</v>
      </c>
    </row>
    <row r="301" spans="1:4" hidden="1" outlineLevel="1">
      <c r="A301" s="326" t="s">
        <v>279</v>
      </c>
      <c r="B301" s="307">
        <v>2042.5</v>
      </c>
      <c r="C301" s="307">
        <v>102.95</v>
      </c>
      <c r="D301" s="307">
        <f t="shared" si="9"/>
        <v>210275.375</v>
      </c>
    </row>
    <row r="302" spans="1:4" hidden="1" outlineLevel="1">
      <c r="A302" s="326" t="s">
        <v>280</v>
      </c>
      <c r="B302" s="307">
        <v>2500</v>
      </c>
      <c r="C302" s="307">
        <v>102.95</v>
      </c>
      <c r="D302" s="307">
        <f t="shared" si="9"/>
        <v>257375</v>
      </c>
    </row>
    <row r="303" spans="1:4" hidden="1" outlineLevel="1">
      <c r="A303" s="326" t="s">
        <v>281</v>
      </c>
      <c r="B303" s="307">
        <v>3920</v>
      </c>
      <c r="C303" s="307">
        <v>103.35</v>
      </c>
      <c r="D303" s="307">
        <f t="shared" si="9"/>
        <v>405132</v>
      </c>
    </row>
    <row r="304" spans="1:4" hidden="1" outlineLevel="1">
      <c r="A304" s="326" t="s">
        <v>282</v>
      </c>
      <c r="B304" s="307">
        <v>4107.5</v>
      </c>
      <c r="C304" s="307">
        <v>103.35</v>
      </c>
      <c r="D304" s="307">
        <f t="shared" si="9"/>
        <v>424510.125</v>
      </c>
    </row>
    <row r="305" spans="1:4" hidden="1" outlineLevel="1">
      <c r="A305" s="326" t="s">
        <v>283</v>
      </c>
      <c r="B305" s="307">
        <v>2197.5</v>
      </c>
      <c r="C305" s="307">
        <v>140.52000000000001</v>
      </c>
      <c r="D305" s="307">
        <f t="shared" si="9"/>
        <v>308792.7</v>
      </c>
    </row>
    <row r="306" spans="1:4" hidden="1" outlineLevel="1">
      <c r="A306" s="326" t="s">
        <v>284</v>
      </c>
      <c r="B306" s="307">
        <v>785.5</v>
      </c>
      <c r="C306" s="307">
        <v>82.67</v>
      </c>
      <c r="D306" s="307">
        <f t="shared" si="9"/>
        <v>64937.285000000003</v>
      </c>
    </row>
    <row r="307" spans="1:4" hidden="1" outlineLevel="1">
      <c r="A307" s="326" t="s">
        <v>285</v>
      </c>
      <c r="B307" s="307">
        <v>43.5</v>
      </c>
      <c r="C307" s="307">
        <v>82.67</v>
      </c>
      <c r="D307" s="307">
        <f t="shared" si="9"/>
        <v>3596.145</v>
      </c>
    </row>
    <row r="308" spans="1:4" hidden="1" outlineLevel="1">
      <c r="A308" s="326" t="s">
        <v>286</v>
      </c>
      <c r="B308" s="307">
        <v>557</v>
      </c>
      <c r="C308" s="307">
        <v>82.67</v>
      </c>
      <c r="D308" s="307">
        <f t="shared" si="9"/>
        <v>46047.19</v>
      </c>
    </row>
    <row r="309" spans="1:4" hidden="1" outlineLevel="1">
      <c r="A309" s="326" t="s">
        <v>287</v>
      </c>
      <c r="B309" s="307">
        <v>1037</v>
      </c>
      <c r="C309" s="307">
        <v>82.67</v>
      </c>
      <c r="D309" s="307">
        <f t="shared" si="9"/>
        <v>85728.790000000008</v>
      </c>
    </row>
    <row r="310" spans="1:4" hidden="1" outlineLevel="1">
      <c r="A310" s="326" t="s">
        <v>288</v>
      </c>
      <c r="B310" s="307">
        <v>939</v>
      </c>
      <c r="C310" s="307">
        <v>82.67</v>
      </c>
      <c r="D310" s="307">
        <f t="shared" si="9"/>
        <v>77627.13</v>
      </c>
    </row>
    <row r="311" spans="1:4" hidden="1" outlineLevel="1">
      <c r="A311" s="326" t="s">
        <v>289</v>
      </c>
      <c r="B311" s="307">
        <v>399</v>
      </c>
      <c r="C311" s="307">
        <v>1</v>
      </c>
      <c r="D311" s="307">
        <f t="shared" si="9"/>
        <v>399</v>
      </c>
    </row>
    <row r="312" spans="1:4" hidden="1" outlineLevel="1">
      <c r="A312" s="326" t="s">
        <v>290</v>
      </c>
      <c r="B312" s="307">
        <v>978.5</v>
      </c>
      <c r="C312" s="307">
        <v>1</v>
      </c>
      <c r="D312" s="307">
        <f t="shared" si="9"/>
        <v>978.5</v>
      </c>
    </row>
    <row r="313" spans="1:4" collapsed="1">
      <c r="A313" s="31" t="s">
        <v>121</v>
      </c>
      <c r="B313" s="32"/>
      <c r="C313" s="323"/>
      <c r="D313" s="32">
        <f>SUM(D236:D312)</f>
        <v>12816498.844999999</v>
      </c>
    </row>
    <row r="315" spans="1:4">
      <c r="A315" s="29" t="s">
        <v>291</v>
      </c>
      <c r="B315" s="4" t="s">
        <v>2</v>
      </c>
      <c r="C315" s="53"/>
      <c r="D315" s="53"/>
    </row>
    <row r="316" spans="1:4" hidden="1" outlineLevel="1">
      <c r="A316" s="315" t="s">
        <v>292</v>
      </c>
      <c r="B316" s="316">
        <v>15000</v>
      </c>
      <c r="C316" s="307"/>
      <c r="D316" s="307">
        <f>B316*C316</f>
        <v>0</v>
      </c>
    </row>
    <row r="317" spans="1:4" hidden="1" outlineLevel="1">
      <c r="A317" s="317" t="s">
        <v>293</v>
      </c>
      <c r="B317" s="318">
        <v>15000</v>
      </c>
      <c r="C317" s="307">
        <v>0.1</v>
      </c>
      <c r="D317" s="307">
        <f t="shared" ref="D317:D338" si="10">B317*C317</f>
        <v>1500</v>
      </c>
    </row>
    <row r="318" spans="1:4" hidden="1" outlineLevel="1">
      <c r="A318" s="315" t="s">
        <v>294</v>
      </c>
      <c r="B318" s="319">
        <v>1</v>
      </c>
      <c r="C318" s="307"/>
      <c r="D318" s="307">
        <f t="shared" si="10"/>
        <v>0</v>
      </c>
    </row>
    <row r="319" spans="1:4" hidden="1" outlineLevel="1">
      <c r="A319" s="317" t="s">
        <v>295</v>
      </c>
      <c r="B319" s="320">
        <v>1</v>
      </c>
      <c r="C319" s="307">
        <v>5442</v>
      </c>
      <c r="D319" s="307">
        <f t="shared" si="10"/>
        <v>5442</v>
      </c>
    </row>
    <row r="320" spans="1:4" hidden="1" outlineLevel="1">
      <c r="A320" s="315" t="s">
        <v>296</v>
      </c>
      <c r="B320" s="319">
        <v>95</v>
      </c>
      <c r="C320" s="321">
        <v>94.58</v>
      </c>
      <c r="D320" s="307">
        <f t="shared" si="10"/>
        <v>8985.1</v>
      </c>
    </row>
    <row r="321" spans="1:5" hidden="1" outlineLevel="1">
      <c r="A321" s="315" t="s">
        <v>838</v>
      </c>
      <c r="B321" s="316">
        <v>7156</v>
      </c>
      <c r="C321" s="307"/>
      <c r="D321" s="307">
        <f t="shared" si="10"/>
        <v>0</v>
      </c>
    </row>
    <row r="322" spans="1:5" hidden="1" outlineLevel="1">
      <c r="A322" s="317" t="s">
        <v>839</v>
      </c>
      <c r="B322" s="318">
        <v>7156</v>
      </c>
      <c r="C322" s="307">
        <v>0.36</v>
      </c>
      <c r="D322" s="307">
        <f t="shared" si="10"/>
        <v>2576.16</v>
      </c>
      <c r="E322" s="333" t="s">
        <v>1786</v>
      </c>
    </row>
    <row r="323" spans="1:5" hidden="1" outlineLevel="1">
      <c r="A323" s="315" t="s">
        <v>161</v>
      </c>
      <c r="B323" s="319">
        <v>100</v>
      </c>
      <c r="C323" s="307"/>
      <c r="D323" s="307">
        <f t="shared" si="10"/>
        <v>0</v>
      </c>
    </row>
    <row r="324" spans="1:5" hidden="1" outlineLevel="1">
      <c r="A324" s="317" t="s">
        <v>162</v>
      </c>
      <c r="B324" s="320">
        <v>100</v>
      </c>
      <c r="C324" s="321">
        <v>16.329999999999998</v>
      </c>
      <c r="D324" s="307">
        <f t="shared" si="10"/>
        <v>1632.9999999999998</v>
      </c>
      <c r="E324" s="333" t="s">
        <v>319</v>
      </c>
    </row>
    <row r="325" spans="1:5" hidden="1" outlineLevel="1">
      <c r="A325" s="315" t="s">
        <v>297</v>
      </c>
      <c r="B325" s="316">
        <v>2418</v>
      </c>
      <c r="C325" s="307"/>
      <c r="D325" s="307">
        <f t="shared" si="10"/>
        <v>0</v>
      </c>
    </row>
    <row r="326" spans="1:5" hidden="1" outlineLevel="1">
      <c r="A326" s="317" t="s">
        <v>298</v>
      </c>
      <c r="B326" s="318">
        <v>1918</v>
      </c>
      <c r="C326" s="307">
        <v>2.2999999999999998</v>
      </c>
      <c r="D326" s="307">
        <f t="shared" si="10"/>
        <v>4411.3999999999996</v>
      </c>
    </row>
    <row r="327" spans="1:5" hidden="1" outlineLevel="1">
      <c r="A327" s="317" t="s">
        <v>299</v>
      </c>
      <c r="B327" s="320">
        <v>500</v>
      </c>
      <c r="C327" s="307">
        <v>1.62</v>
      </c>
      <c r="D327" s="307">
        <f t="shared" si="10"/>
        <v>810</v>
      </c>
    </row>
    <row r="328" spans="1:5" hidden="1" outlineLevel="1">
      <c r="A328" s="315" t="s">
        <v>302</v>
      </c>
      <c r="B328" s="319">
        <v>14</v>
      </c>
      <c r="C328" s="321">
        <v>54.78</v>
      </c>
      <c r="D328" s="307">
        <f t="shared" si="10"/>
        <v>766.92000000000007</v>
      </c>
    </row>
    <row r="329" spans="1:5" hidden="1" outlineLevel="1">
      <c r="A329" s="315" t="s">
        <v>168</v>
      </c>
      <c r="B329" s="319">
        <v>36</v>
      </c>
      <c r="C329" s="307">
        <v>24.12</v>
      </c>
      <c r="D329" s="307">
        <f t="shared" si="10"/>
        <v>868.32</v>
      </c>
    </row>
    <row r="330" spans="1:5" hidden="1" outlineLevel="1">
      <c r="A330" s="315" t="s">
        <v>303</v>
      </c>
      <c r="B330" s="319">
        <v>252</v>
      </c>
      <c r="C330" s="307"/>
      <c r="D330" s="307">
        <f t="shared" si="10"/>
        <v>0</v>
      </c>
    </row>
    <row r="331" spans="1:5" hidden="1" outlineLevel="1">
      <c r="A331" s="317" t="s">
        <v>74</v>
      </c>
      <c r="B331" s="320">
        <v>252</v>
      </c>
      <c r="C331" s="307">
        <v>41.44</v>
      </c>
      <c r="D331" s="307">
        <f t="shared" si="10"/>
        <v>10442.879999999999</v>
      </c>
    </row>
    <row r="332" spans="1:5" hidden="1" outlineLevel="1">
      <c r="A332" s="315" t="s">
        <v>170</v>
      </c>
      <c r="B332" s="316">
        <v>22000</v>
      </c>
      <c r="C332" s="307">
        <v>0.31</v>
      </c>
      <c r="D332" s="307">
        <f t="shared" si="10"/>
        <v>6820</v>
      </c>
      <c r="E332" s="333" t="s">
        <v>319</v>
      </c>
    </row>
    <row r="333" spans="1:5" hidden="1" outlineLevel="1">
      <c r="A333" s="315" t="s">
        <v>304</v>
      </c>
      <c r="B333" s="319">
        <v>1</v>
      </c>
      <c r="C333" s="307">
        <v>0</v>
      </c>
      <c r="D333" s="307">
        <f t="shared" si="10"/>
        <v>0</v>
      </c>
      <c r="E333" s="333" t="s">
        <v>320</v>
      </c>
    </row>
    <row r="334" spans="1:5" hidden="1" outlineLevel="1">
      <c r="A334" s="315" t="s">
        <v>206</v>
      </c>
      <c r="B334" s="319">
        <v>19</v>
      </c>
      <c r="C334" s="321">
        <v>742.61</v>
      </c>
      <c r="D334" s="307">
        <f t="shared" si="10"/>
        <v>14109.59</v>
      </c>
    </row>
    <row r="335" spans="1:5" hidden="1" outlineLevel="1">
      <c r="A335" s="315" t="s">
        <v>860</v>
      </c>
      <c r="B335" s="316">
        <v>9100</v>
      </c>
      <c r="C335" s="307">
        <v>0.6</v>
      </c>
      <c r="D335" s="307">
        <f t="shared" si="10"/>
        <v>5460</v>
      </c>
      <c r="E335" s="333" t="s">
        <v>319</v>
      </c>
    </row>
    <row r="336" spans="1:5" hidden="1" outlineLevel="1">
      <c r="A336" s="315" t="s">
        <v>305</v>
      </c>
      <c r="B336" s="316">
        <v>4855</v>
      </c>
      <c r="C336" s="307">
        <v>0.6</v>
      </c>
      <c r="D336" s="307">
        <f t="shared" si="10"/>
        <v>2913</v>
      </c>
    </row>
    <row r="337" spans="1:5" hidden="1" outlineLevel="1">
      <c r="A337" s="315" t="s">
        <v>306</v>
      </c>
      <c r="B337" s="316">
        <v>39579</v>
      </c>
      <c r="C337" s="307">
        <v>0.6</v>
      </c>
      <c r="D337" s="307">
        <f t="shared" si="10"/>
        <v>23747.399999999998</v>
      </c>
      <c r="E337" s="333" t="s">
        <v>319</v>
      </c>
    </row>
    <row r="338" spans="1:5" hidden="1" outlineLevel="1">
      <c r="A338" s="315" t="s">
        <v>307</v>
      </c>
      <c r="B338" s="316">
        <v>3408</v>
      </c>
      <c r="C338" s="307">
        <v>0.79</v>
      </c>
      <c r="D338" s="307">
        <f t="shared" si="10"/>
        <v>2692.32</v>
      </c>
    </row>
    <row r="339" spans="1:5" hidden="1" outlineLevel="1">
      <c r="A339" s="315" t="s">
        <v>308</v>
      </c>
      <c r="B339" s="319">
        <v>450</v>
      </c>
      <c r="C339" s="307"/>
      <c r="D339" s="307">
        <f t="shared" ref="D339:D350" si="11">B339*C339</f>
        <v>0</v>
      </c>
    </row>
    <row r="340" spans="1:5" hidden="1" outlineLevel="1">
      <c r="A340" s="317" t="s">
        <v>309</v>
      </c>
      <c r="B340" s="320">
        <v>450</v>
      </c>
      <c r="C340" s="307">
        <v>7.12</v>
      </c>
      <c r="D340" s="307">
        <f t="shared" si="11"/>
        <v>3204</v>
      </c>
    </row>
    <row r="341" spans="1:5" hidden="1" outlineLevel="1">
      <c r="A341" s="315" t="s">
        <v>310</v>
      </c>
      <c r="B341" s="319">
        <v>400</v>
      </c>
      <c r="C341" s="307">
        <v>0.39</v>
      </c>
      <c r="D341" s="307">
        <f t="shared" si="11"/>
        <v>156</v>
      </c>
    </row>
    <row r="342" spans="1:5" hidden="1" outlineLevel="1">
      <c r="A342" s="315" t="s">
        <v>207</v>
      </c>
      <c r="B342" s="319">
        <v>584</v>
      </c>
      <c r="C342" s="307"/>
      <c r="D342" s="307">
        <f t="shared" si="11"/>
        <v>0</v>
      </c>
    </row>
    <row r="343" spans="1:5" hidden="1" outlineLevel="1">
      <c r="A343" s="317" t="s">
        <v>311</v>
      </c>
      <c r="B343" s="320">
        <v>91</v>
      </c>
      <c r="C343" s="307">
        <v>46.28</v>
      </c>
      <c r="D343" s="307">
        <f t="shared" si="11"/>
        <v>4211.4800000000005</v>
      </c>
    </row>
    <row r="344" spans="1:5" hidden="1" outlineLevel="1">
      <c r="A344" s="317" t="s">
        <v>208</v>
      </c>
      <c r="B344" s="320">
        <v>38</v>
      </c>
      <c r="C344" s="307">
        <v>31.61</v>
      </c>
      <c r="D344" s="307">
        <f t="shared" si="11"/>
        <v>1201.18</v>
      </c>
      <c r="E344" s="333" t="s">
        <v>319</v>
      </c>
    </row>
    <row r="345" spans="1:5" hidden="1" outlineLevel="1">
      <c r="A345" s="317" t="s">
        <v>312</v>
      </c>
      <c r="B345" s="320">
        <v>98</v>
      </c>
      <c r="C345" s="307">
        <v>35.22</v>
      </c>
      <c r="D345" s="307">
        <f t="shared" si="11"/>
        <v>3451.56</v>
      </c>
    </row>
    <row r="346" spans="1:5" hidden="1" outlineLevel="1">
      <c r="A346" s="317" t="s">
        <v>313</v>
      </c>
      <c r="B346" s="320">
        <v>51</v>
      </c>
      <c r="C346" s="307">
        <v>37.35</v>
      </c>
      <c r="D346" s="307">
        <f t="shared" si="11"/>
        <v>1904.8500000000001</v>
      </c>
      <c r="E346" s="333" t="s">
        <v>319</v>
      </c>
    </row>
    <row r="347" spans="1:5" hidden="1" outlineLevel="1">
      <c r="A347" s="317" t="s">
        <v>209</v>
      </c>
      <c r="B347" s="320">
        <v>113</v>
      </c>
      <c r="C347" s="307">
        <v>40.770000000000003</v>
      </c>
      <c r="D347" s="307">
        <f t="shared" si="11"/>
        <v>4607.01</v>
      </c>
    </row>
    <row r="348" spans="1:5" hidden="1" outlineLevel="1">
      <c r="A348" s="317" t="s">
        <v>314</v>
      </c>
      <c r="B348" s="320">
        <v>10</v>
      </c>
      <c r="C348" s="307">
        <v>44.5</v>
      </c>
      <c r="D348" s="307">
        <f t="shared" si="11"/>
        <v>445</v>
      </c>
    </row>
    <row r="349" spans="1:5" hidden="1" outlineLevel="1">
      <c r="A349" s="317" t="s">
        <v>315</v>
      </c>
      <c r="B349" s="320">
        <v>25</v>
      </c>
      <c r="C349" s="321">
        <v>61.5</v>
      </c>
      <c r="D349" s="307">
        <f t="shared" si="11"/>
        <v>1537.5</v>
      </c>
      <c r="E349" s="333" t="s">
        <v>319</v>
      </c>
    </row>
    <row r="350" spans="1:5" hidden="1" outlineLevel="1">
      <c r="A350" s="317" t="s">
        <v>210</v>
      </c>
      <c r="B350" s="320">
        <v>158</v>
      </c>
      <c r="C350" s="321">
        <v>69.12</v>
      </c>
      <c r="D350" s="307">
        <f t="shared" si="11"/>
        <v>10920.960000000001</v>
      </c>
      <c r="E350" s="333" t="s">
        <v>319</v>
      </c>
    </row>
    <row r="351" spans="1:5" collapsed="1">
      <c r="A351" s="31" t="s">
        <v>121</v>
      </c>
      <c r="B351" s="32"/>
      <c r="C351" s="323"/>
      <c r="D351" s="32">
        <f>SUM(D316:D350)</f>
        <v>124817.62999999999</v>
      </c>
    </row>
    <row r="353" spans="1:5">
      <c r="A353" s="29" t="s">
        <v>322</v>
      </c>
      <c r="B353" s="4" t="s">
        <v>2</v>
      </c>
      <c r="C353" s="53"/>
      <c r="D353" s="53"/>
    </row>
    <row r="354" spans="1:5" hidden="1" outlineLevel="1">
      <c r="A354" s="315" t="s">
        <v>323</v>
      </c>
      <c r="B354" s="319">
        <v>2</v>
      </c>
      <c r="C354" s="307"/>
      <c r="D354" s="307">
        <f>B354*C354</f>
        <v>0</v>
      </c>
    </row>
    <row r="355" spans="1:5" hidden="1" outlineLevel="1">
      <c r="A355" s="317"/>
      <c r="B355" s="320">
        <v>2</v>
      </c>
      <c r="C355" s="307">
        <v>831.89</v>
      </c>
      <c r="D355" s="307">
        <f t="shared" ref="D355:D410" si="12">B355*C355</f>
        <v>1663.78</v>
      </c>
    </row>
    <row r="356" spans="1:5" hidden="1" outlineLevel="1">
      <c r="A356" s="315" t="s">
        <v>324</v>
      </c>
      <c r="B356" s="319">
        <v>1</v>
      </c>
      <c r="C356" s="307"/>
      <c r="D356" s="307">
        <f t="shared" si="12"/>
        <v>0</v>
      </c>
    </row>
    <row r="357" spans="1:5" hidden="1" outlineLevel="1">
      <c r="A357" s="317" t="s">
        <v>325</v>
      </c>
      <c r="B357" s="320">
        <v>1</v>
      </c>
      <c r="C357" s="307">
        <v>53181.7</v>
      </c>
      <c r="D357" s="307">
        <f t="shared" si="12"/>
        <v>53181.7</v>
      </c>
    </row>
    <row r="358" spans="1:5" hidden="1" outlineLevel="1">
      <c r="A358" s="315" t="s">
        <v>326</v>
      </c>
      <c r="B358" s="319">
        <v>11</v>
      </c>
      <c r="C358" s="307"/>
      <c r="D358" s="307">
        <f t="shared" si="12"/>
        <v>0</v>
      </c>
    </row>
    <row r="359" spans="1:5" hidden="1" outlineLevel="1">
      <c r="A359" s="317" t="s">
        <v>327</v>
      </c>
      <c r="B359" s="320">
        <v>4</v>
      </c>
      <c r="C359" s="307">
        <v>2244.6</v>
      </c>
      <c r="D359" s="307">
        <f t="shared" si="12"/>
        <v>8978.4</v>
      </c>
    </row>
    <row r="360" spans="1:5" hidden="1" outlineLevel="1">
      <c r="A360" s="317" t="s">
        <v>328</v>
      </c>
      <c r="B360" s="320">
        <v>6</v>
      </c>
      <c r="C360" s="307">
        <v>2999.86</v>
      </c>
      <c r="D360" s="307">
        <f t="shared" si="12"/>
        <v>17999.16</v>
      </c>
    </row>
    <row r="361" spans="1:5" hidden="1" outlineLevel="1">
      <c r="A361" s="317" t="s">
        <v>329</v>
      </c>
      <c r="B361" s="320">
        <v>1</v>
      </c>
      <c r="C361" s="307">
        <v>0</v>
      </c>
      <c r="D361" s="307">
        <f t="shared" si="12"/>
        <v>0</v>
      </c>
      <c r="E361" s="333" t="s">
        <v>196</v>
      </c>
    </row>
    <row r="362" spans="1:5" hidden="1" outlineLevel="1">
      <c r="A362" s="315" t="s">
        <v>331</v>
      </c>
      <c r="B362" s="316">
        <v>1161</v>
      </c>
      <c r="C362" s="307"/>
      <c r="D362" s="307">
        <f t="shared" si="12"/>
        <v>0</v>
      </c>
    </row>
    <row r="363" spans="1:5" hidden="1" outlineLevel="1">
      <c r="A363" s="317" t="s">
        <v>332</v>
      </c>
      <c r="B363" s="320">
        <v>50</v>
      </c>
      <c r="C363" s="307">
        <v>39</v>
      </c>
      <c r="D363" s="307">
        <f t="shared" si="12"/>
        <v>1950</v>
      </c>
    </row>
    <row r="364" spans="1:5" hidden="1" outlineLevel="1">
      <c r="A364" s="317" t="s">
        <v>333</v>
      </c>
      <c r="B364" s="320">
        <v>29</v>
      </c>
      <c r="C364" s="307">
        <v>40</v>
      </c>
      <c r="D364" s="307">
        <f t="shared" si="12"/>
        <v>1160</v>
      </c>
    </row>
    <row r="365" spans="1:5" hidden="1" outlineLevel="1">
      <c r="A365" s="317" t="s">
        <v>334</v>
      </c>
      <c r="B365" s="320">
        <v>28</v>
      </c>
      <c r="C365" s="307">
        <v>7.36</v>
      </c>
      <c r="D365" s="307">
        <f t="shared" si="12"/>
        <v>206.08</v>
      </c>
    </row>
    <row r="366" spans="1:5" hidden="1" outlineLevel="1">
      <c r="A366" s="317" t="s">
        <v>335</v>
      </c>
      <c r="B366" s="320">
        <v>45</v>
      </c>
      <c r="C366" s="307">
        <v>59</v>
      </c>
      <c r="D366" s="307">
        <f t="shared" si="12"/>
        <v>2655</v>
      </c>
    </row>
    <row r="367" spans="1:5" hidden="1" outlineLevel="1">
      <c r="A367" s="317" t="s">
        <v>336</v>
      </c>
      <c r="B367" s="320">
        <v>50</v>
      </c>
      <c r="C367" s="307">
        <v>8.3699999999999992</v>
      </c>
      <c r="D367" s="307">
        <f t="shared" si="12"/>
        <v>418.49999999999994</v>
      </c>
    </row>
    <row r="368" spans="1:5" hidden="1" outlineLevel="1">
      <c r="A368" s="317" t="s">
        <v>337</v>
      </c>
      <c r="B368" s="320">
        <v>93</v>
      </c>
      <c r="C368" s="307">
        <v>23.19</v>
      </c>
      <c r="D368" s="307">
        <f t="shared" si="12"/>
        <v>2156.67</v>
      </c>
    </row>
    <row r="369" spans="1:4" hidden="1" outlineLevel="1">
      <c r="A369" s="317" t="s">
        <v>338</v>
      </c>
      <c r="B369" s="320">
        <v>18</v>
      </c>
      <c r="C369" s="307">
        <v>80</v>
      </c>
      <c r="D369" s="307">
        <f t="shared" si="12"/>
        <v>1440</v>
      </c>
    </row>
    <row r="370" spans="1:4" hidden="1" outlineLevel="1">
      <c r="A370" s="317" t="s">
        <v>339</v>
      </c>
      <c r="B370" s="320">
        <v>40</v>
      </c>
      <c r="C370" s="307">
        <v>66.75</v>
      </c>
      <c r="D370" s="307">
        <f t="shared" si="12"/>
        <v>2670</v>
      </c>
    </row>
    <row r="371" spans="1:4" hidden="1" outlineLevel="1">
      <c r="A371" s="317" t="s">
        <v>340</v>
      </c>
      <c r="B371" s="320">
        <v>29</v>
      </c>
      <c r="C371" s="307">
        <v>90</v>
      </c>
      <c r="D371" s="307">
        <f t="shared" si="12"/>
        <v>2610</v>
      </c>
    </row>
    <row r="372" spans="1:4" hidden="1" outlineLevel="1">
      <c r="A372" s="317" t="s">
        <v>341</v>
      </c>
      <c r="B372" s="320">
        <v>30</v>
      </c>
      <c r="C372" s="307">
        <v>132</v>
      </c>
      <c r="D372" s="307">
        <f t="shared" si="12"/>
        <v>3960</v>
      </c>
    </row>
    <row r="373" spans="1:4" hidden="1" outlineLevel="1">
      <c r="A373" s="317" t="s">
        <v>342</v>
      </c>
      <c r="B373" s="320">
        <v>30</v>
      </c>
      <c r="C373" s="307">
        <v>15.04</v>
      </c>
      <c r="D373" s="307">
        <f t="shared" si="12"/>
        <v>451.2</v>
      </c>
    </row>
    <row r="374" spans="1:4" hidden="1" outlineLevel="1">
      <c r="A374" s="317" t="s">
        <v>343</v>
      </c>
      <c r="B374" s="320">
        <v>15</v>
      </c>
      <c r="C374" s="307">
        <v>258</v>
      </c>
      <c r="D374" s="307">
        <f t="shared" si="12"/>
        <v>3870</v>
      </c>
    </row>
    <row r="375" spans="1:4" hidden="1" outlineLevel="1">
      <c r="A375" s="317" t="s">
        <v>344</v>
      </c>
      <c r="B375" s="320">
        <v>30</v>
      </c>
      <c r="C375" s="307">
        <v>131</v>
      </c>
      <c r="D375" s="307">
        <f t="shared" si="12"/>
        <v>3930</v>
      </c>
    </row>
    <row r="376" spans="1:4" hidden="1" outlineLevel="1">
      <c r="A376" s="317" t="s">
        <v>345</v>
      </c>
      <c r="B376" s="320">
        <v>30</v>
      </c>
      <c r="C376" s="307">
        <v>246</v>
      </c>
      <c r="D376" s="307">
        <f t="shared" si="12"/>
        <v>7380</v>
      </c>
    </row>
    <row r="377" spans="1:4" hidden="1" outlineLevel="1">
      <c r="A377" s="317" t="s">
        <v>346</v>
      </c>
      <c r="B377" s="320">
        <v>100</v>
      </c>
      <c r="C377" s="307">
        <v>45.15</v>
      </c>
      <c r="D377" s="307">
        <f t="shared" si="12"/>
        <v>4515</v>
      </c>
    </row>
    <row r="378" spans="1:4" hidden="1" outlineLevel="1">
      <c r="A378" s="317" t="s">
        <v>347</v>
      </c>
      <c r="B378" s="320">
        <v>20</v>
      </c>
      <c r="C378" s="307">
        <v>251</v>
      </c>
      <c r="D378" s="307">
        <f t="shared" si="12"/>
        <v>5020</v>
      </c>
    </row>
    <row r="379" spans="1:4" hidden="1" outlineLevel="1">
      <c r="A379" s="317" t="s">
        <v>348</v>
      </c>
      <c r="B379" s="320">
        <v>20</v>
      </c>
      <c r="C379" s="307">
        <v>266</v>
      </c>
      <c r="D379" s="307">
        <f t="shared" si="12"/>
        <v>5320</v>
      </c>
    </row>
    <row r="380" spans="1:4" hidden="1" outlineLevel="1">
      <c r="A380" s="317" t="s">
        <v>349</v>
      </c>
      <c r="B380" s="320">
        <v>18</v>
      </c>
      <c r="C380" s="307">
        <v>359</v>
      </c>
      <c r="D380" s="307">
        <f t="shared" si="12"/>
        <v>6462</v>
      </c>
    </row>
    <row r="381" spans="1:4" hidden="1" outlineLevel="1">
      <c r="A381" s="317" t="s">
        <v>350</v>
      </c>
      <c r="B381" s="320">
        <v>409</v>
      </c>
      <c r="C381" s="307">
        <v>6.75</v>
      </c>
      <c r="D381" s="307">
        <f t="shared" si="12"/>
        <v>2760.75</v>
      </c>
    </row>
    <row r="382" spans="1:4" hidden="1" outlineLevel="1">
      <c r="A382" s="317" t="s">
        <v>351</v>
      </c>
      <c r="B382" s="320">
        <v>20</v>
      </c>
      <c r="C382" s="307">
        <v>9</v>
      </c>
      <c r="D382" s="307">
        <f t="shared" si="12"/>
        <v>180</v>
      </c>
    </row>
    <row r="383" spans="1:4" hidden="1" outlineLevel="1">
      <c r="A383" s="317" t="s">
        <v>352</v>
      </c>
      <c r="B383" s="320">
        <v>7</v>
      </c>
      <c r="C383" s="307">
        <v>18</v>
      </c>
      <c r="D383" s="307">
        <f t="shared" si="12"/>
        <v>126</v>
      </c>
    </row>
    <row r="384" spans="1:4" hidden="1" outlineLevel="1">
      <c r="A384" s="317" t="s">
        <v>353</v>
      </c>
      <c r="B384" s="320">
        <v>50</v>
      </c>
      <c r="C384" s="307">
        <v>26</v>
      </c>
      <c r="D384" s="307">
        <f t="shared" si="12"/>
        <v>1300</v>
      </c>
    </row>
    <row r="385" spans="1:4" hidden="1" outlineLevel="1">
      <c r="A385" s="315" t="s">
        <v>354</v>
      </c>
      <c r="B385" s="319">
        <v>2</v>
      </c>
      <c r="C385" s="307"/>
      <c r="D385" s="307">
        <f t="shared" si="12"/>
        <v>0</v>
      </c>
    </row>
    <row r="386" spans="1:4" hidden="1" outlineLevel="1">
      <c r="A386" s="317" t="s">
        <v>355</v>
      </c>
      <c r="B386" s="320">
        <v>2</v>
      </c>
      <c r="C386" s="307">
        <v>838.98</v>
      </c>
      <c r="D386" s="307">
        <f t="shared" si="12"/>
        <v>1677.96</v>
      </c>
    </row>
    <row r="387" spans="1:4" hidden="1" outlineLevel="1">
      <c r="A387" s="315" t="s">
        <v>356</v>
      </c>
      <c r="B387" s="319">
        <v>9</v>
      </c>
      <c r="C387" s="307"/>
      <c r="D387" s="307">
        <f t="shared" si="12"/>
        <v>0</v>
      </c>
    </row>
    <row r="388" spans="1:4" hidden="1" outlineLevel="1">
      <c r="A388" s="317" t="s">
        <v>357</v>
      </c>
      <c r="B388" s="320">
        <v>9</v>
      </c>
      <c r="C388" s="307">
        <v>6125.38</v>
      </c>
      <c r="D388" s="307">
        <f t="shared" si="12"/>
        <v>55128.42</v>
      </c>
    </row>
    <row r="389" spans="1:4" hidden="1" outlineLevel="1">
      <c r="A389" s="315" t="s">
        <v>358</v>
      </c>
      <c r="B389" s="319">
        <v>10</v>
      </c>
      <c r="C389" s="307"/>
      <c r="D389" s="307">
        <f t="shared" si="12"/>
        <v>0</v>
      </c>
    </row>
    <row r="390" spans="1:4" hidden="1" outlineLevel="1">
      <c r="A390" s="317" t="s">
        <v>359</v>
      </c>
      <c r="B390" s="320">
        <v>5</v>
      </c>
      <c r="C390" s="307">
        <v>17700</v>
      </c>
      <c r="D390" s="307">
        <f t="shared" si="12"/>
        <v>88500</v>
      </c>
    </row>
    <row r="391" spans="1:4" hidden="1" outlineLevel="1">
      <c r="A391" s="317" t="s">
        <v>360</v>
      </c>
      <c r="B391" s="320">
        <v>1</v>
      </c>
      <c r="C391" s="307">
        <v>17110</v>
      </c>
      <c r="D391" s="307">
        <f t="shared" si="12"/>
        <v>17110</v>
      </c>
    </row>
    <row r="392" spans="1:4" hidden="1" outlineLevel="1">
      <c r="A392" s="317" t="s">
        <v>361</v>
      </c>
      <c r="B392" s="320">
        <v>2</v>
      </c>
      <c r="C392" s="307">
        <v>12390</v>
      </c>
      <c r="D392" s="307">
        <f t="shared" si="12"/>
        <v>24780</v>
      </c>
    </row>
    <row r="393" spans="1:4" hidden="1" outlineLevel="1">
      <c r="A393" s="317" t="s">
        <v>362</v>
      </c>
      <c r="B393" s="320">
        <v>2</v>
      </c>
      <c r="C393" s="307">
        <v>12390</v>
      </c>
      <c r="D393" s="307">
        <f t="shared" si="12"/>
        <v>24780</v>
      </c>
    </row>
    <row r="394" spans="1:4" hidden="1" outlineLevel="1">
      <c r="A394" s="315" t="s">
        <v>363</v>
      </c>
      <c r="B394" s="319">
        <v>3</v>
      </c>
      <c r="C394" s="307"/>
      <c r="D394" s="307">
        <f t="shared" si="12"/>
        <v>0</v>
      </c>
    </row>
    <row r="395" spans="1:4" hidden="1" outlineLevel="1">
      <c r="A395" s="317" t="s">
        <v>364</v>
      </c>
      <c r="B395" s="320">
        <v>3</v>
      </c>
      <c r="C395" s="307">
        <v>445.63</v>
      </c>
      <c r="D395" s="307">
        <f t="shared" si="12"/>
        <v>1336.8899999999999</v>
      </c>
    </row>
    <row r="396" spans="1:4" hidden="1" outlineLevel="1">
      <c r="A396" s="315" t="s">
        <v>365</v>
      </c>
      <c r="B396" s="319">
        <v>117</v>
      </c>
      <c r="C396" s="307"/>
      <c r="D396" s="307">
        <f t="shared" si="12"/>
        <v>0</v>
      </c>
    </row>
    <row r="397" spans="1:4" hidden="1" outlineLevel="1">
      <c r="A397" s="317" t="s">
        <v>366</v>
      </c>
      <c r="B397" s="320">
        <v>30</v>
      </c>
      <c r="C397" s="307">
        <v>40.130000000000003</v>
      </c>
      <c r="D397" s="307">
        <f t="shared" si="12"/>
        <v>1203.9000000000001</v>
      </c>
    </row>
    <row r="398" spans="1:4" hidden="1" outlineLevel="1">
      <c r="A398" s="317" t="s">
        <v>367</v>
      </c>
      <c r="B398" s="320">
        <v>87</v>
      </c>
      <c r="C398" s="307">
        <v>37.380000000000003</v>
      </c>
      <c r="D398" s="307">
        <f t="shared" si="12"/>
        <v>3252.0600000000004</v>
      </c>
    </row>
    <row r="399" spans="1:4" hidden="1" outlineLevel="1">
      <c r="A399" s="315" t="s">
        <v>368</v>
      </c>
      <c r="B399" s="319">
        <v>1</v>
      </c>
      <c r="C399" s="307"/>
      <c r="D399" s="307">
        <f t="shared" si="12"/>
        <v>0</v>
      </c>
    </row>
    <row r="400" spans="1:4" hidden="1" outlineLevel="1">
      <c r="A400" s="317" t="s">
        <v>369</v>
      </c>
      <c r="B400" s="320">
        <v>1</v>
      </c>
      <c r="C400" s="307">
        <v>8850</v>
      </c>
      <c r="D400" s="307">
        <f t="shared" si="12"/>
        <v>8850</v>
      </c>
    </row>
    <row r="401" spans="1:5" hidden="1" outlineLevel="1">
      <c r="A401" s="315" t="s">
        <v>370</v>
      </c>
      <c r="B401" s="319">
        <v>2</v>
      </c>
      <c r="C401" s="307">
        <v>126289.2</v>
      </c>
      <c r="D401" s="307">
        <f t="shared" si="12"/>
        <v>252578.4</v>
      </c>
    </row>
    <row r="402" spans="1:5" hidden="1" outlineLevel="1">
      <c r="A402" s="315" t="s">
        <v>371</v>
      </c>
      <c r="B402" s="319">
        <v>3</v>
      </c>
      <c r="C402" s="307"/>
      <c r="D402" s="307">
        <f t="shared" si="12"/>
        <v>0</v>
      </c>
    </row>
    <row r="403" spans="1:5" hidden="1" outlineLevel="1">
      <c r="A403" s="317" t="s">
        <v>372</v>
      </c>
      <c r="B403" s="320">
        <v>3</v>
      </c>
      <c r="C403" s="307"/>
      <c r="D403" s="307">
        <f t="shared" si="12"/>
        <v>0</v>
      </c>
      <c r="E403" s="333" t="s">
        <v>196</v>
      </c>
    </row>
    <row r="404" spans="1:5" hidden="1" outlineLevel="1">
      <c r="A404" s="315" t="s">
        <v>375</v>
      </c>
      <c r="B404" s="319">
        <v>56</v>
      </c>
      <c r="C404" s="307"/>
      <c r="D404" s="307">
        <f t="shared" si="12"/>
        <v>0</v>
      </c>
    </row>
    <row r="405" spans="1:5" hidden="1" outlineLevel="1">
      <c r="A405" s="317" t="s">
        <v>376</v>
      </c>
      <c r="B405" s="320">
        <v>5</v>
      </c>
      <c r="C405" s="307">
        <v>1876</v>
      </c>
      <c r="D405" s="307">
        <f t="shared" si="12"/>
        <v>9380</v>
      </c>
    </row>
    <row r="406" spans="1:5" hidden="1" outlineLevel="1">
      <c r="A406" s="317" t="s">
        <v>377</v>
      </c>
      <c r="B406" s="320">
        <v>13</v>
      </c>
      <c r="C406" s="307">
        <v>198.06</v>
      </c>
      <c r="D406" s="307">
        <f t="shared" si="12"/>
        <v>2574.7800000000002</v>
      </c>
    </row>
    <row r="407" spans="1:5" hidden="1" outlineLevel="1">
      <c r="A407" s="317" t="s">
        <v>378</v>
      </c>
      <c r="B407" s="320">
        <v>4</v>
      </c>
      <c r="C407" s="307">
        <v>175.41</v>
      </c>
      <c r="D407" s="307">
        <f t="shared" si="12"/>
        <v>701.64</v>
      </c>
    </row>
    <row r="408" spans="1:5" hidden="1" outlineLevel="1">
      <c r="A408" s="317" t="s">
        <v>379</v>
      </c>
      <c r="B408" s="320">
        <v>16</v>
      </c>
      <c r="C408" s="307">
        <v>186.27</v>
      </c>
      <c r="D408" s="307">
        <f t="shared" si="12"/>
        <v>2980.32</v>
      </c>
    </row>
    <row r="409" spans="1:5" hidden="1" outlineLevel="1">
      <c r="A409" s="317" t="s">
        <v>380</v>
      </c>
      <c r="B409" s="320">
        <v>8</v>
      </c>
      <c r="C409" s="307">
        <v>1127.75</v>
      </c>
      <c r="D409" s="307">
        <f t="shared" si="12"/>
        <v>9022</v>
      </c>
    </row>
    <row r="410" spans="1:5" hidden="1" outlineLevel="1">
      <c r="A410" s="317" t="s">
        <v>381</v>
      </c>
      <c r="B410" s="320">
        <v>3</v>
      </c>
      <c r="C410" s="307">
        <v>285.93</v>
      </c>
      <c r="D410" s="307">
        <f t="shared" si="12"/>
        <v>857.79</v>
      </c>
    </row>
    <row r="411" spans="1:5" hidden="1" outlineLevel="1">
      <c r="A411" s="317" t="s">
        <v>382</v>
      </c>
      <c r="B411" s="320">
        <v>4</v>
      </c>
      <c r="C411" s="307">
        <v>241.28</v>
      </c>
      <c r="D411" s="307">
        <f t="shared" ref="D411:D472" si="13">B411*C411</f>
        <v>965.12</v>
      </c>
    </row>
    <row r="412" spans="1:5" hidden="1" outlineLevel="1">
      <c r="A412" s="317" t="s">
        <v>383</v>
      </c>
      <c r="B412" s="320">
        <v>3</v>
      </c>
      <c r="C412" s="307">
        <v>230</v>
      </c>
      <c r="D412" s="307">
        <f t="shared" si="13"/>
        <v>690</v>
      </c>
    </row>
    <row r="413" spans="1:5" hidden="1" outlineLevel="1">
      <c r="A413" s="315" t="s">
        <v>384</v>
      </c>
      <c r="B413" s="319">
        <v>22</v>
      </c>
      <c r="C413" s="307"/>
      <c r="D413" s="307">
        <f t="shared" si="13"/>
        <v>0</v>
      </c>
    </row>
    <row r="414" spans="1:5" hidden="1" outlineLevel="1">
      <c r="A414" s="317" t="s">
        <v>385</v>
      </c>
      <c r="B414" s="320">
        <v>10</v>
      </c>
      <c r="C414" s="307"/>
      <c r="D414" s="307">
        <f t="shared" si="13"/>
        <v>0</v>
      </c>
      <c r="E414" s="333" t="s">
        <v>196</v>
      </c>
    </row>
    <row r="415" spans="1:5" hidden="1" outlineLevel="1">
      <c r="A415" s="317" t="s">
        <v>386</v>
      </c>
      <c r="B415" s="320">
        <v>1</v>
      </c>
      <c r="C415" s="307"/>
      <c r="D415" s="307">
        <f t="shared" si="13"/>
        <v>0</v>
      </c>
      <c r="E415" s="333" t="s">
        <v>196</v>
      </c>
    </row>
    <row r="416" spans="1:5" hidden="1" outlineLevel="1">
      <c r="A416" s="317" t="s">
        <v>387</v>
      </c>
      <c r="B416" s="320">
        <v>3</v>
      </c>
      <c r="C416" s="307">
        <v>237.5</v>
      </c>
      <c r="D416" s="307">
        <f t="shared" si="13"/>
        <v>712.5</v>
      </c>
    </row>
    <row r="417" spans="1:5" hidden="1" outlineLevel="1">
      <c r="A417" s="317" t="s">
        <v>388</v>
      </c>
      <c r="B417" s="320">
        <v>8</v>
      </c>
      <c r="C417" s="307"/>
      <c r="D417" s="307">
        <f t="shared" si="13"/>
        <v>0</v>
      </c>
      <c r="E417" s="333" t="s">
        <v>196</v>
      </c>
    </row>
    <row r="418" spans="1:5" hidden="1" outlineLevel="1">
      <c r="A418" s="315" t="s">
        <v>389</v>
      </c>
      <c r="B418" s="319">
        <v>2</v>
      </c>
      <c r="C418" s="307"/>
      <c r="D418" s="307">
        <f t="shared" si="13"/>
        <v>0</v>
      </c>
    </row>
    <row r="419" spans="1:5" hidden="1" outlineLevel="1">
      <c r="A419" s="317" t="s">
        <v>390</v>
      </c>
      <c r="B419" s="320">
        <v>2</v>
      </c>
      <c r="C419" s="307">
        <v>50</v>
      </c>
      <c r="D419" s="307">
        <f t="shared" si="13"/>
        <v>100</v>
      </c>
    </row>
    <row r="420" spans="1:5" hidden="1" outlineLevel="1">
      <c r="A420" s="315" t="s">
        <v>391</v>
      </c>
      <c r="B420" s="319">
        <v>1</v>
      </c>
      <c r="C420" s="307"/>
      <c r="D420" s="307">
        <f t="shared" si="13"/>
        <v>0</v>
      </c>
    </row>
    <row r="421" spans="1:5" hidden="1" outlineLevel="1">
      <c r="A421" s="317" t="s">
        <v>392</v>
      </c>
      <c r="B421" s="320">
        <v>1</v>
      </c>
      <c r="C421" s="307">
        <v>3298.69</v>
      </c>
      <c r="D421" s="307">
        <f t="shared" si="13"/>
        <v>3298.69</v>
      </c>
    </row>
    <row r="422" spans="1:5" hidden="1" outlineLevel="1">
      <c r="A422" s="315" t="s">
        <v>393</v>
      </c>
      <c r="B422" s="319">
        <v>20</v>
      </c>
      <c r="C422" s="307"/>
      <c r="D422" s="307">
        <f t="shared" si="13"/>
        <v>0</v>
      </c>
    </row>
    <row r="423" spans="1:5" hidden="1" outlineLevel="1">
      <c r="A423" s="317" t="s">
        <v>394</v>
      </c>
      <c r="B423" s="320">
        <v>20</v>
      </c>
      <c r="C423" s="307">
        <v>31.79</v>
      </c>
      <c r="D423" s="307">
        <f t="shared" si="13"/>
        <v>635.79999999999995</v>
      </c>
    </row>
    <row r="424" spans="1:5" hidden="1" outlineLevel="1">
      <c r="A424" s="315" t="s">
        <v>395</v>
      </c>
      <c r="B424" s="319">
        <v>18</v>
      </c>
      <c r="C424" s="307"/>
      <c r="D424" s="307">
        <f t="shared" si="13"/>
        <v>0</v>
      </c>
    </row>
    <row r="425" spans="1:5" hidden="1" outlineLevel="1">
      <c r="A425" s="317" t="s">
        <v>396</v>
      </c>
      <c r="B425" s="320">
        <v>7</v>
      </c>
      <c r="C425" s="307">
        <v>5692.33</v>
      </c>
      <c r="D425" s="307">
        <f t="shared" si="13"/>
        <v>39846.31</v>
      </c>
    </row>
    <row r="426" spans="1:5" hidden="1" outlineLevel="1">
      <c r="A426" s="317" t="s">
        <v>397</v>
      </c>
      <c r="B426" s="320">
        <v>10</v>
      </c>
      <c r="C426" s="307">
        <v>5091.32</v>
      </c>
      <c r="D426" s="307">
        <f t="shared" si="13"/>
        <v>50913.2</v>
      </c>
    </row>
    <row r="427" spans="1:5" hidden="1" outlineLevel="1">
      <c r="A427" s="317" t="s">
        <v>398</v>
      </c>
      <c r="B427" s="320">
        <v>1</v>
      </c>
      <c r="C427" s="307">
        <v>12386.35</v>
      </c>
      <c r="D427" s="307">
        <f t="shared" si="13"/>
        <v>12386.35</v>
      </c>
    </row>
    <row r="428" spans="1:5" hidden="1" outlineLevel="1">
      <c r="A428" s="315" t="s">
        <v>399</v>
      </c>
      <c r="B428" s="319">
        <v>1</v>
      </c>
      <c r="C428" s="307"/>
      <c r="D428" s="307">
        <f t="shared" si="13"/>
        <v>0</v>
      </c>
    </row>
    <row r="429" spans="1:5" hidden="1" outlineLevel="1">
      <c r="A429" s="330">
        <v>5861553</v>
      </c>
      <c r="B429" s="320">
        <v>1</v>
      </c>
      <c r="C429" s="307">
        <v>361922.1</v>
      </c>
      <c r="D429" s="307">
        <f t="shared" si="13"/>
        <v>361922.1</v>
      </c>
    </row>
    <row r="430" spans="1:5" hidden="1" outlineLevel="1">
      <c r="A430" s="315" t="s">
        <v>400</v>
      </c>
      <c r="B430" s="316">
        <v>1100</v>
      </c>
      <c r="C430" s="321">
        <v>2.62</v>
      </c>
      <c r="D430" s="307">
        <f t="shared" si="13"/>
        <v>2882</v>
      </c>
    </row>
    <row r="431" spans="1:5" hidden="1" outlineLevel="1">
      <c r="A431" s="315" t="s">
        <v>401</v>
      </c>
      <c r="B431" s="319">
        <v>14</v>
      </c>
      <c r="C431" s="307"/>
      <c r="D431" s="307">
        <f t="shared" si="13"/>
        <v>0</v>
      </c>
    </row>
    <row r="432" spans="1:5" hidden="1" outlineLevel="1">
      <c r="A432" s="317" t="s">
        <v>402</v>
      </c>
      <c r="B432" s="320">
        <v>14</v>
      </c>
      <c r="C432" s="307">
        <v>63</v>
      </c>
      <c r="D432" s="307">
        <f t="shared" si="13"/>
        <v>882</v>
      </c>
    </row>
    <row r="433" spans="1:5" hidden="1" outlineLevel="1">
      <c r="A433" s="315" t="s">
        <v>403</v>
      </c>
      <c r="B433" s="319">
        <v>27</v>
      </c>
      <c r="C433" s="307"/>
      <c r="D433" s="307">
        <f t="shared" si="13"/>
        <v>0</v>
      </c>
    </row>
    <row r="434" spans="1:5" hidden="1" outlineLevel="1">
      <c r="A434" s="317" t="s">
        <v>404</v>
      </c>
      <c r="B434" s="320">
        <v>1</v>
      </c>
      <c r="C434" s="307">
        <v>6940.88</v>
      </c>
      <c r="D434" s="307">
        <f t="shared" si="13"/>
        <v>6940.88</v>
      </c>
    </row>
    <row r="435" spans="1:5" hidden="1" outlineLevel="1">
      <c r="A435" s="317" t="s">
        <v>405</v>
      </c>
      <c r="B435" s="320">
        <v>2</v>
      </c>
      <c r="C435" s="307">
        <v>7519.28</v>
      </c>
      <c r="D435" s="307">
        <f t="shared" si="13"/>
        <v>15038.56</v>
      </c>
    </row>
    <row r="436" spans="1:5" hidden="1" outlineLevel="1">
      <c r="A436" s="317" t="s">
        <v>406</v>
      </c>
      <c r="B436" s="320">
        <v>2</v>
      </c>
      <c r="C436" s="307">
        <v>9254.49</v>
      </c>
      <c r="D436" s="307">
        <f t="shared" si="13"/>
        <v>18508.98</v>
      </c>
    </row>
    <row r="437" spans="1:5" hidden="1" outlineLevel="1">
      <c r="A437" s="317" t="s">
        <v>407</v>
      </c>
      <c r="B437" s="320">
        <v>1</v>
      </c>
      <c r="C437" s="307">
        <v>10796.92</v>
      </c>
      <c r="D437" s="307">
        <f t="shared" si="13"/>
        <v>10796.92</v>
      </c>
    </row>
    <row r="438" spans="1:5" hidden="1" outlineLevel="1">
      <c r="A438" s="317" t="s">
        <v>408</v>
      </c>
      <c r="B438" s="320">
        <v>1</v>
      </c>
      <c r="C438" s="307">
        <v>10796.91</v>
      </c>
      <c r="D438" s="307">
        <f t="shared" si="13"/>
        <v>10796.91</v>
      </c>
    </row>
    <row r="439" spans="1:5" hidden="1" outlineLevel="1">
      <c r="A439" s="317" t="s">
        <v>409</v>
      </c>
      <c r="B439" s="320">
        <v>3</v>
      </c>
      <c r="C439" s="307">
        <v>19521.169999999998</v>
      </c>
      <c r="D439" s="307">
        <f t="shared" si="13"/>
        <v>58563.509999999995</v>
      </c>
    </row>
    <row r="440" spans="1:5" hidden="1" outlineLevel="1">
      <c r="A440" s="317" t="s">
        <v>410</v>
      </c>
      <c r="B440" s="320">
        <v>5</v>
      </c>
      <c r="C440" s="307">
        <v>17129.400000000001</v>
      </c>
      <c r="D440" s="307">
        <f t="shared" si="13"/>
        <v>85647</v>
      </c>
    </row>
    <row r="441" spans="1:5" hidden="1" outlineLevel="1">
      <c r="A441" s="317" t="s">
        <v>411</v>
      </c>
      <c r="B441" s="320">
        <v>2</v>
      </c>
      <c r="C441" s="307"/>
      <c r="D441" s="307">
        <f t="shared" si="13"/>
        <v>0</v>
      </c>
      <c r="E441" s="333" t="s">
        <v>196</v>
      </c>
    </row>
    <row r="442" spans="1:5" hidden="1" outlineLevel="1">
      <c r="A442" s="317" t="s">
        <v>412</v>
      </c>
      <c r="B442" s="320">
        <v>8</v>
      </c>
      <c r="C442" s="307">
        <v>2254</v>
      </c>
      <c r="D442" s="307">
        <f t="shared" si="13"/>
        <v>18032</v>
      </c>
    </row>
    <row r="443" spans="1:5" hidden="1" outlineLevel="1">
      <c r="A443" s="317" t="s">
        <v>1789</v>
      </c>
      <c r="B443" s="320">
        <v>1</v>
      </c>
      <c r="C443" s="334">
        <v>6990.18</v>
      </c>
      <c r="D443" s="307">
        <f t="shared" si="13"/>
        <v>6990.18</v>
      </c>
    </row>
    <row r="444" spans="1:5" hidden="1" outlineLevel="1">
      <c r="A444" s="317" t="s">
        <v>413</v>
      </c>
      <c r="B444" s="320">
        <v>1</v>
      </c>
      <c r="C444" s="307">
        <v>2951.45</v>
      </c>
      <c r="D444" s="307">
        <f t="shared" si="13"/>
        <v>2951.45</v>
      </c>
    </row>
    <row r="445" spans="1:5" hidden="1" outlineLevel="1">
      <c r="A445" s="315" t="s">
        <v>182</v>
      </c>
      <c r="B445" s="319">
        <v>0.2</v>
      </c>
      <c r="C445" s="307"/>
      <c r="D445" s="307">
        <f t="shared" si="13"/>
        <v>0</v>
      </c>
    </row>
    <row r="446" spans="1:5" hidden="1" outlineLevel="1">
      <c r="A446" s="317" t="s">
        <v>414</v>
      </c>
      <c r="B446" s="320">
        <v>0.2</v>
      </c>
      <c r="C446" s="307">
        <v>500</v>
      </c>
      <c r="D446" s="307">
        <f t="shared" si="13"/>
        <v>100</v>
      </c>
    </row>
    <row r="447" spans="1:5" hidden="1" outlineLevel="1">
      <c r="A447" s="315" t="s">
        <v>415</v>
      </c>
      <c r="B447" s="319">
        <v>2</v>
      </c>
      <c r="C447" s="307"/>
      <c r="D447" s="307">
        <f t="shared" si="13"/>
        <v>0</v>
      </c>
    </row>
    <row r="448" spans="1:5" hidden="1" outlineLevel="1">
      <c r="A448" s="317" t="s">
        <v>416</v>
      </c>
      <c r="B448" s="320">
        <v>2</v>
      </c>
      <c r="C448" s="307">
        <v>401.2</v>
      </c>
      <c r="D448" s="307">
        <f t="shared" si="13"/>
        <v>802.4</v>
      </c>
    </row>
    <row r="449" spans="1:5" hidden="1" outlineLevel="1">
      <c r="A449" s="315" t="s">
        <v>417</v>
      </c>
      <c r="B449" s="319">
        <v>131</v>
      </c>
      <c r="C449" s="307"/>
      <c r="D449" s="307">
        <f t="shared" si="13"/>
        <v>0</v>
      </c>
    </row>
    <row r="450" spans="1:5" hidden="1" outlineLevel="1">
      <c r="A450" s="317" t="s">
        <v>418</v>
      </c>
      <c r="B450" s="320">
        <v>5</v>
      </c>
      <c r="C450" s="307"/>
      <c r="D450" s="307">
        <f t="shared" si="13"/>
        <v>0</v>
      </c>
      <c r="E450" s="42" t="s">
        <v>196</v>
      </c>
    </row>
    <row r="451" spans="1:5" hidden="1" outlineLevel="1">
      <c r="A451" s="317" t="s">
        <v>419</v>
      </c>
      <c r="B451" s="320">
        <v>3</v>
      </c>
      <c r="C451" s="307"/>
      <c r="D451" s="307">
        <f t="shared" si="13"/>
        <v>0</v>
      </c>
      <c r="E451" s="42" t="s">
        <v>196</v>
      </c>
    </row>
    <row r="452" spans="1:5" hidden="1" outlineLevel="1">
      <c r="A452" s="317" t="s">
        <v>420</v>
      </c>
      <c r="B452" s="320">
        <v>2</v>
      </c>
      <c r="C452" s="307"/>
      <c r="D452" s="307">
        <f t="shared" si="13"/>
        <v>0</v>
      </c>
      <c r="E452" s="42" t="s">
        <v>196</v>
      </c>
    </row>
    <row r="453" spans="1:5" hidden="1" outlineLevel="1">
      <c r="A453" s="317" t="s">
        <v>421</v>
      </c>
      <c r="B453" s="320">
        <v>1</v>
      </c>
      <c r="C453" s="307"/>
      <c r="D453" s="307">
        <f t="shared" si="13"/>
        <v>0</v>
      </c>
      <c r="E453" s="42" t="s">
        <v>196</v>
      </c>
    </row>
    <row r="454" spans="1:5" hidden="1" outlineLevel="1">
      <c r="A454" s="317" t="s">
        <v>422</v>
      </c>
      <c r="B454" s="320">
        <v>1</v>
      </c>
      <c r="C454" s="307"/>
      <c r="D454" s="307">
        <f t="shared" si="13"/>
        <v>0</v>
      </c>
      <c r="E454" s="42" t="s">
        <v>196</v>
      </c>
    </row>
    <row r="455" spans="1:5" hidden="1" outlineLevel="1">
      <c r="A455" s="317" t="s">
        <v>423</v>
      </c>
      <c r="B455" s="320">
        <v>5</v>
      </c>
      <c r="C455" s="307"/>
      <c r="D455" s="307">
        <f t="shared" si="13"/>
        <v>0</v>
      </c>
      <c r="E455" s="42" t="s">
        <v>196</v>
      </c>
    </row>
    <row r="456" spans="1:5" hidden="1" outlineLevel="1">
      <c r="A456" s="317" t="s">
        <v>424</v>
      </c>
      <c r="B456" s="320">
        <v>3</v>
      </c>
      <c r="C456" s="307"/>
      <c r="D456" s="307">
        <f t="shared" si="13"/>
        <v>0</v>
      </c>
      <c r="E456" s="42" t="s">
        <v>196</v>
      </c>
    </row>
    <row r="457" spans="1:5" hidden="1" outlineLevel="1">
      <c r="A457" s="317" t="s">
        <v>425</v>
      </c>
      <c r="B457" s="320">
        <v>3</v>
      </c>
      <c r="C457" s="307"/>
      <c r="D457" s="307">
        <f t="shared" si="13"/>
        <v>0</v>
      </c>
      <c r="E457" s="42" t="s">
        <v>196</v>
      </c>
    </row>
    <row r="458" spans="1:5" hidden="1" outlineLevel="1">
      <c r="A458" s="317" t="s">
        <v>426</v>
      </c>
      <c r="B458" s="320">
        <v>1</v>
      </c>
      <c r="C458" s="307"/>
      <c r="D458" s="307">
        <f t="shared" si="13"/>
        <v>0</v>
      </c>
      <c r="E458" s="42" t="s">
        <v>196</v>
      </c>
    </row>
    <row r="459" spans="1:5" hidden="1" outlineLevel="1">
      <c r="A459" s="317" t="s">
        <v>427</v>
      </c>
      <c r="B459" s="320">
        <v>1</v>
      </c>
      <c r="C459" s="307"/>
      <c r="D459" s="307">
        <f t="shared" si="13"/>
        <v>0</v>
      </c>
      <c r="E459" s="42" t="s">
        <v>196</v>
      </c>
    </row>
    <row r="460" spans="1:5" hidden="1" outlineLevel="1">
      <c r="A460" s="317" t="s">
        <v>373</v>
      </c>
      <c r="B460" s="320">
        <v>8</v>
      </c>
      <c r="C460" s="307"/>
      <c r="D460" s="307">
        <f t="shared" si="13"/>
        <v>0</v>
      </c>
      <c r="E460" s="42" t="s">
        <v>196</v>
      </c>
    </row>
    <row r="461" spans="1:5" hidden="1" outlineLevel="1">
      <c r="A461" s="317" t="s">
        <v>374</v>
      </c>
      <c r="B461" s="320">
        <v>2</v>
      </c>
      <c r="C461" s="307"/>
      <c r="D461" s="307">
        <f t="shared" si="13"/>
        <v>0</v>
      </c>
      <c r="E461" s="42" t="s">
        <v>196</v>
      </c>
    </row>
    <row r="462" spans="1:5" hidden="1" outlineLevel="1">
      <c r="A462" s="317" t="s">
        <v>428</v>
      </c>
      <c r="B462" s="320">
        <v>5</v>
      </c>
      <c r="C462" s="307"/>
      <c r="D462" s="307">
        <f t="shared" si="13"/>
        <v>0</v>
      </c>
      <c r="E462" s="42" t="s">
        <v>196</v>
      </c>
    </row>
    <row r="463" spans="1:5" hidden="1" outlineLevel="1">
      <c r="A463" s="317" t="s">
        <v>429</v>
      </c>
      <c r="B463" s="320">
        <v>1</v>
      </c>
      <c r="C463" s="307"/>
      <c r="D463" s="307">
        <f t="shared" si="13"/>
        <v>0</v>
      </c>
      <c r="E463" s="42" t="s">
        <v>196</v>
      </c>
    </row>
    <row r="464" spans="1:5" hidden="1" outlineLevel="1">
      <c r="A464" s="317" t="s">
        <v>430</v>
      </c>
      <c r="B464" s="320">
        <v>1</v>
      </c>
      <c r="C464" s="307"/>
      <c r="D464" s="307">
        <f t="shared" si="13"/>
        <v>0</v>
      </c>
      <c r="E464" s="42" t="s">
        <v>196</v>
      </c>
    </row>
    <row r="465" spans="1:5" hidden="1" outlineLevel="1">
      <c r="A465" s="317" t="s">
        <v>431</v>
      </c>
      <c r="B465" s="320">
        <v>24</v>
      </c>
      <c r="C465" s="307"/>
      <c r="D465" s="307">
        <f t="shared" si="13"/>
        <v>0</v>
      </c>
      <c r="E465" s="42" t="s">
        <v>196</v>
      </c>
    </row>
    <row r="466" spans="1:5" hidden="1" outlineLevel="1">
      <c r="A466" s="317" t="s">
        <v>330</v>
      </c>
      <c r="B466" s="320">
        <v>33</v>
      </c>
      <c r="C466" s="307"/>
      <c r="D466" s="307">
        <f t="shared" si="13"/>
        <v>0</v>
      </c>
      <c r="E466" s="42" t="s">
        <v>196</v>
      </c>
    </row>
    <row r="467" spans="1:5" hidden="1" outlineLevel="1">
      <c r="A467" s="317" t="s">
        <v>432</v>
      </c>
      <c r="B467" s="320">
        <v>28</v>
      </c>
      <c r="C467" s="307"/>
      <c r="D467" s="307">
        <f t="shared" si="13"/>
        <v>0</v>
      </c>
      <c r="E467" s="42" t="s">
        <v>196</v>
      </c>
    </row>
    <row r="468" spans="1:5" hidden="1" outlineLevel="1">
      <c r="A468" s="317" t="s">
        <v>433</v>
      </c>
      <c r="B468" s="320">
        <v>4</v>
      </c>
      <c r="C468" s="307"/>
      <c r="D468" s="307">
        <f t="shared" si="13"/>
        <v>0</v>
      </c>
      <c r="E468" s="42" t="s">
        <v>196</v>
      </c>
    </row>
    <row r="469" spans="1:5" hidden="1" outlineLevel="1">
      <c r="A469" s="315" t="s">
        <v>434</v>
      </c>
      <c r="B469" s="319">
        <v>2</v>
      </c>
      <c r="C469" s="307"/>
      <c r="D469" s="307">
        <f t="shared" si="13"/>
        <v>0</v>
      </c>
    </row>
    <row r="470" spans="1:5" hidden="1" outlineLevel="1">
      <c r="A470" s="317" t="s">
        <v>435</v>
      </c>
      <c r="B470" s="320">
        <v>2</v>
      </c>
      <c r="C470" s="307">
        <v>1340.5</v>
      </c>
      <c r="D470" s="307">
        <f t="shared" si="13"/>
        <v>2681</v>
      </c>
    </row>
    <row r="471" spans="1:5" hidden="1" outlineLevel="1">
      <c r="A471" s="315" t="s">
        <v>436</v>
      </c>
      <c r="B471" s="319">
        <v>1</v>
      </c>
      <c r="C471" s="307"/>
      <c r="D471" s="307">
        <f t="shared" si="13"/>
        <v>0</v>
      </c>
    </row>
    <row r="472" spans="1:5" hidden="1" outlineLevel="1">
      <c r="A472" s="317" t="s">
        <v>437</v>
      </c>
      <c r="B472" s="320">
        <v>1</v>
      </c>
      <c r="C472" s="307">
        <v>41.63</v>
      </c>
      <c r="D472" s="307">
        <f t="shared" si="13"/>
        <v>41.63</v>
      </c>
    </row>
    <row r="473" spans="1:5" hidden="1" outlineLevel="1">
      <c r="A473" s="315" t="s">
        <v>438</v>
      </c>
      <c r="B473" s="319">
        <v>6</v>
      </c>
      <c r="C473" s="307"/>
      <c r="D473" s="307">
        <f t="shared" ref="D473:D525" si="14">B473*C473</f>
        <v>0</v>
      </c>
    </row>
    <row r="474" spans="1:5" hidden="1" outlineLevel="1">
      <c r="A474" s="317" t="s">
        <v>439</v>
      </c>
      <c r="B474" s="320">
        <v>2</v>
      </c>
      <c r="C474" s="307">
        <v>1513.6</v>
      </c>
      <c r="D474" s="307">
        <f t="shared" si="14"/>
        <v>3027.2</v>
      </c>
    </row>
    <row r="475" spans="1:5" hidden="1" outlineLevel="1">
      <c r="A475" s="317" t="s">
        <v>440</v>
      </c>
      <c r="B475" s="320">
        <v>2</v>
      </c>
      <c r="C475" s="307">
        <v>1565.5</v>
      </c>
      <c r="D475" s="307">
        <f t="shared" si="14"/>
        <v>3131</v>
      </c>
    </row>
    <row r="476" spans="1:5" hidden="1" outlineLevel="1">
      <c r="A476" s="317" t="s">
        <v>441</v>
      </c>
      <c r="B476" s="320">
        <v>2</v>
      </c>
      <c r="C476" s="307">
        <v>3885</v>
      </c>
      <c r="D476" s="307">
        <f t="shared" si="14"/>
        <v>7770</v>
      </c>
    </row>
    <row r="477" spans="1:5" hidden="1" outlineLevel="1">
      <c r="A477" s="315" t="s">
        <v>442</v>
      </c>
      <c r="B477" s="319">
        <v>36</v>
      </c>
      <c r="C477" s="307"/>
      <c r="D477" s="307">
        <f t="shared" si="14"/>
        <v>0</v>
      </c>
    </row>
    <row r="478" spans="1:5" hidden="1" outlineLevel="1">
      <c r="A478" s="317" t="s">
        <v>443</v>
      </c>
      <c r="B478" s="320">
        <v>36</v>
      </c>
      <c r="C478" s="321">
        <v>103.9</v>
      </c>
      <c r="D478" s="307">
        <f t="shared" si="14"/>
        <v>3740.4</v>
      </c>
    </row>
    <row r="479" spans="1:5" hidden="1" outlineLevel="1">
      <c r="A479" s="315" t="s">
        <v>444</v>
      </c>
      <c r="B479" s="319">
        <v>6</v>
      </c>
      <c r="C479" s="307"/>
      <c r="D479" s="307">
        <f t="shared" si="14"/>
        <v>0</v>
      </c>
    </row>
    <row r="480" spans="1:5" hidden="1" outlineLevel="1">
      <c r="A480" s="317" t="s">
        <v>445</v>
      </c>
      <c r="B480" s="320">
        <v>6</v>
      </c>
      <c r="C480" s="307">
        <v>1709.91</v>
      </c>
      <c r="D480" s="307">
        <f t="shared" si="14"/>
        <v>10259.460000000001</v>
      </c>
    </row>
    <row r="481" spans="1:5" hidden="1" outlineLevel="1">
      <c r="A481" s="315" t="s">
        <v>446</v>
      </c>
      <c r="B481" s="319">
        <v>18</v>
      </c>
      <c r="C481" s="307"/>
      <c r="D481" s="307">
        <f t="shared" si="14"/>
        <v>0</v>
      </c>
    </row>
    <row r="482" spans="1:5" hidden="1" outlineLevel="1">
      <c r="A482" s="317" t="s">
        <v>447</v>
      </c>
      <c r="B482" s="320">
        <v>2</v>
      </c>
      <c r="C482" s="307">
        <v>36</v>
      </c>
      <c r="D482" s="307">
        <f t="shared" si="14"/>
        <v>72</v>
      </c>
    </row>
    <row r="483" spans="1:5" hidden="1" outlineLevel="1">
      <c r="A483" s="317" t="s">
        <v>448</v>
      </c>
      <c r="B483" s="320">
        <v>2</v>
      </c>
      <c r="C483" s="307"/>
      <c r="D483" s="307">
        <f t="shared" si="14"/>
        <v>0</v>
      </c>
      <c r="E483" s="42" t="s">
        <v>196</v>
      </c>
    </row>
    <row r="484" spans="1:5" hidden="1" outlineLevel="1">
      <c r="A484" s="317" t="s">
        <v>449</v>
      </c>
      <c r="B484" s="320">
        <v>3</v>
      </c>
      <c r="C484" s="307"/>
      <c r="D484" s="307">
        <f t="shared" si="14"/>
        <v>0</v>
      </c>
      <c r="E484" s="42" t="s">
        <v>196</v>
      </c>
    </row>
    <row r="485" spans="1:5" hidden="1" outlineLevel="1">
      <c r="A485" s="317" t="s">
        <v>450</v>
      </c>
      <c r="B485" s="320">
        <v>5</v>
      </c>
      <c r="C485" s="307"/>
      <c r="D485" s="307">
        <f t="shared" si="14"/>
        <v>0</v>
      </c>
      <c r="E485" s="42" t="s">
        <v>196</v>
      </c>
    </row>
    <row r="486" spans="1:5" hidden="1" outlineLevel="1">
      <c r="A486" s="317" t="s">
        <v>451</v>
      </c>
      <c r="B486" s="320">
        <v>4</v>
      </c>
      <c r="C486" s="307"/>
      <c r="D486" s="307">
        <f t="shared" si="14"/>
        <v>0</v>
      </c>
      <c r="E486" s="42" t="s">
        <v>196</v>
      </c>
    </row>
    <row r="487" spans="1:5" hidden="1" outlineLevel="1">
      <c r="A487" s="317" t="s">
        <v>453</v>
      </c>
      <c r="B487" s="320">
        <v>2</v>
      </c>
      <c r="C487" s="307">
        <v>18870.8</v>
      </c>
      <c r="D487" s="307">
        <f t="shared" si="14"/>
        <v>37741.599999999999</v>
      </c>
    </row>
    <row r="488" spans="1:5" hidden="1" outlineLevel="1">
      <c r="A488" s="315" t="s">
        <v>454</v>
      </c>
      <c r="B488" s="319">
        <v>2</v>
      </c>
      <c r="C488" s="307"/>
      <c r="D488" s="307">
        <f t="shared" si="14"/>
        <v>0</v>
      </c>
    </row>
    <row r="489" spans="1:5" hidden="1" outlineLevel="1">
      <c r="A489" s="317" t="s">
        <v>455</v>
      </c>
      <c r="B489" s="320">
        <v>2</v>
      </c>
      <c r="C489" s="307"/>
      <c r="D489" s="307">
        <f t="shared" si="14"/>
        <v>0</v>
      </c>
      <c r="E489" s="42" t="s">
        <v>196</v>
      </c>
    </row>
    <row r="490" spans="1:5" hidden="1" outlineLevel="1">
      <c r="A490" s="315" t="s">
        <v>457</v>
      </c>
      <c r="B490" s="316">
        <v>2130</v>
      </c>
      <c r="C490" s="307"/>
      <c r="D490" s="307">
        <f t="shared" si="14"/>
        <v>0</v>
      </c>
    </row>
    <row r="491" spans="1:5" hidden="1" outlineLevel="1">
      <c r="A491" s="317" t="s">
        <v>458</v>
      </c>
      <c r="B491" s="320">
        <v>100</v>
      </c>
      <c r="C491" s="307">
        <v>363.94</v>
      </c>
      <c r="D491" s="307">
        <f t="shared" si="14"/>
        <v>36394</v>
      </c>
    </row>
    <row r="492" spans="1:5" hidden="1" outlineLevel="1">
      <c r="A492" s="317" t="s">
        <v>459</v>
      </c>
      <c r="B492" s="320">
        <v>410</v>
      </c>
      <c r="C492" s="307">
        <v>105.85</v>
      </c>
      <c r="D492" s="307">
        <f t="shared" si="14"/>
        <v>43398.5</v>
      </c>
    </row>
    <row r="493" spans="1:5" hidden="1" outlineLevel="1">
      <c r="A493" s="317" t="s">
        <v>460</v>
      </c>
      <c r="B493" s="320">
        <v>510</v>
      </c>
      <c r="C493" s="307">
        <v>105.85</v>
      </c>
      <c r="D493" s="307">
        <f t="shared" si="14"/>
        <v>53983.5</v>
      </c>
    </row>
    <row r="494" spans="1:5" hidden="1" outlineLevel="1">
      <c r="A494" s="317" t="s">
        <v>461</v>
      </c>
      <c r="B494" s="320">
        <v>80</v>
      </c>
      <c r="C494" s="307">
        <v>255.19</v>
      </c>
      <c r="D494" s="307">
        <f t="shared" si="14"/>
        <v>20415.2</v>
      </c>
    </row>
    <row r="495" spans="1:5" hidden="1" outlineLevel="1">
      <c r="A495" s="317" t="s">
        <v>462</v>
      </c>
      <c r="B495" s="320">
        <v>40</v>
      </c>
      <c r="C495" s="307">
        <v>275.42</v>
      </c>
      <c r="D495" s="307">
        <f t="shared" si="14"/>
        <v>11016.800000000001</v>
      </c>
    </row>
    <row r="496" spans="1:5" hidden="1" outlineLevel="1">
      <c r="A496" s="317" t="s">
        <v>463</v>
      </c>
      <c r="B496" s="320">
        <v>80</v>
      </c>
      <c r="C496" s="307">
        <v>255.19</v>
      </c>
      <c r="D496" s="307">
        <f t="shared" si="14"/>
        <v>20415.2</v>
      </c>
    </row>
    <row r="497" spans="1:5" hidden="1" outlineLevel="1">
      <c r="A497" s="317" t="s">
        <v>464</v>
      </c>
      <c r="B497" s="320">
        <v>180</v>
      </c>
      <c r="C497" s="307">
        <v>126.38</v>
      </c>
      <c r="D497" s="307">
        <f t="shared" si="14"/>
        <v>22748.399999999998</v>
      </c>
    </row>
    <row r="498" spans="1:5" hidden="1" outlineLevel="1">
      <c r="A498" s="317" t="s">
        <v>1739</v>
      </c>
      <c r="B498" s="320">
        <v>120</v>
      </c>
      <c r="C498" s="307"/>
      <c r="D498" s="307">
        <f t="shared" si="14"/>
        <v>0</v>
      </c>
      <c r="E498" s="42" t="s">
        <v>196</v>
      </c>
    </row>
    <row r="499" spans="1:5" hidden="1" outlineLevel="1">
      <c r="A499" s="317" t="s">
        <v>465</v>
      </c>
      <c r="B499" s="320">
        <v>305</v>
      </c>
      <c r="C499" s="307">
        <v>110.48</v>
      </c>
      <c r="D499" s="307">
        <f t="shared" si="14"/>
        <v>33696.400000000001</v>
      </c>
    </row>
    <row r="500" spans="1:5" hidden="1" outlineLevel="1">
      <c r="A500" s="317" t="s">
        <v>466</v>
      </c>
      <c r="B500" s="320">
        <v>305</v>
      </c>
      <c r="C500" s="307">
        <v>207.67</v>
      </c>
      <c r="D500" s="307">
        <f t="shared" si="14"/>
        <v>63339.35</v>
      </c>
    </row>
    <row r="501" spans="1:5" hidden="1" outlineLevel="1">
      <c r="A501" s="315" t="s">
        <v>467</v>
      </c>
      <c r="B501" s="319">
        <v>1</v>
      </c>
      <c r="C501" s="307"/>
      <c r="D501" s="307">
        <f t="shared" si="14"/>
        <v>0</v>
      </c>
    </row>
    <row r="502" spans="1:5" hidden="1" outlineLevel="1">
      <c r="A502" s="317" t="s">
        <v>468</v>
      </c>
      <c r="B502" s="320">
        <v>1</v>
      </c>
      <c r="C502" s="307">
        <v>25004.58</v>
      </c>
      <c r="D502" s="307">
        <f t="shared" si="14"/>
        <v>25004.58</v>
      </c>
    </row>
    <row r="503" spans="1:5" hidden="1" outlineLevel="1">
      <c r="A503" s="315" t="s">
        <v>469</v>
      </c>
      <c r="B503" s="319">
        <v>2</v>
      </c>
      <c r="C503" s="307"/>
      <c r="D503" s="307">
        <f t="shared" si="14"/>
        <v>0</v>
      </c>
    </row>
    <row r="504" spans="1:5" hidden="1" outlineLevel="1">
      <c r="A504" s="317" t="s">
        <v>470</v>
      </c>
      <c r="B504" s="320">
        <v>2</v>
      </c>
      <c r="C504" s="307">
        <v>6931.65</v>
      </c>
      <c r="D504" s="307">
        <f t="shared" si="14"/>
        <v>13863.3</v>
      </c>
    </row>
    <row r="505" spans="1:5" hidden="1" outlineLevel="1">
      <c r="A505" s="315" t="s">
        <v>471</v>
      </c>
      <c r="B505" s="319">
        <v>8</v>
      </c>
      <c r="C505" s="307"/>
      <c r="D505" s="307">
        <f t="shared" si="14"/>
        <v>0</v>
      </c>
    </row>
    <row r="506" spans="1:5" hidden="1" outlineLevel="1">
      <c r="A506" s="317" t="s">
        <v>472</v>
      </c>
      <c r="B506" s="320">
        <v>2</v>
      </c>
      <c r="C506" s="307">
        <v>20134</v>
      </c>
      <c r="D506" s="307">
        <f t="shared" si="14"/>
        <v>40268</v>
      </c>
    </row>
    <row r="507" spans="1:5" hidden="1" outlineLevel="1">
      <c r="A507" s="317" t="s">
        <v>473</v>
      </c>
      <c r="B507" s="320">
        <v>1</v>
      </c>
      <c r="C507" s="307">
        <v>22379</v>
      </c>
      <c r="D507" s="307">
        <f t="shared" si="14"/>
        <v>22379</v>
      </c>
    </row>
    <row r="508" spans="1:5" hidden="1" outlineLevel="1">
      <c r="A508" s="317" t="s">
        <v>474</v>
      </c>
      <c r="B508" s="320">
        <v>1</v>
      </c>
      <c r="C508" s="307">
        <v>40696</v>
      </c>
      <c r="D508" s="307">
        <f t="shared" si="14"/>
        <v>40696</v>
      </c>
    </row>
    <row r="509" spans="1:5" hidden="1" outlineLevel="1">
      <c r="A509" s="317" t="s">
        <v>475</v>
      </c>
      <c r="B509" s="320">
        <v>2</v>
      </c>
      <c r="C509" s="307">
        <v>12164.74</v>
      </c>
      <c r="D509" s="307">
        <f t="shared" si="14"/>
        <v>24329.48</v>
      </c>
    </row>
    <row r="510" spans="1:5" hidden="1" outlineLevel="1">
      <c r="A510" s="317" t="s">
        <v>476</v>
      </c>
      <c r="B510" s="320">
        <v>1</v>
      </c>
      <c r="C510" s="307">
        <v>17065.02</v>
      </c>
      <c r="D510" s="307">
        <f t="shared" si="14"/>
        <v>17065.02</v>
      </c>
    </row>
    <row r="511" spans="1:5" hidden="1" outlineLevel="1">
      <c r="A511" s="317" t="s">
        <v>477</v>
      </c>
      <c r="B511" s="320">
        <v>1</v>
      </c>
      <c r="C511" s="307">
        <v>33256</v>
      </c>
      <c r="D511" s="307">
        <f t="shared" si="14"/>
        <v>33256</v>
      </c>
    </row>
    <row r="512" spans="1:5" hidden="1" outlineLevel="1">
      <c r="A512" s="315" t="s">
        <v>478</v>
      </c>
      <c r="B512" s="316">
        <v>2000</v>
      </c>
      <c r="C512" s="307">
        <v>3.44</v>
      </c>
      <c r="D512" s="307">
        <f t="shared" si="14"/>
        <v>6880</v>
      </c>
    </row>
    <row r="513" spans="1:5" hidden="1" outlineLevel="1">
      <c r="A513" s="315" t="s">
        <v>479</v>
      </c>
      <c r="B513" s="319">
        <v>3</v>
      </c>
      <c r="C513" s="307"/>
      <c r="D513" s="307">
        <f t="shared" si="14"/>
        <v>0</v>
      </c>
      <c r="E513" s="333" t="s">
        <v>196</v>
      </c>
    </row>
    <row r="514" spans="1:5" hidden="1" outlineLevel="1">
      <c r="A514" s="315" t="s">
        <v>480</v>
      </c>
      <c r="B514" s="319">
        <v>20</v>
      </c>
      <c r="C514" s="307"/>
      <c r="D514" s="307">
        <f t="shared" si="14"/>
        <v>0</v>
      </c>
    </row>
    <row r="515" spans="1:5" hidden="1" outlineLevel="1">
      <c r="A515" s="317" t="s">
        <v>481</v>
      </c>
      <c r="B515" s="320">
        <v>8</v>
      </c>
      <c r="C515" s="307">
        <v>538.45000000000005</v>
      </c>
      <c r="D515" s="307">
        <f t="shared" si="14"/>
        <v>4307.6000000000004</v>
      </c>
    </row>
    <row r="516" spans="1:5" hidden="1" outlineLevel="1">
      <c r="A516" s="317" t="s">
        <v>482</v>
      </c>
      <c r="B516" s="320">
        <v>8</v>
      </c>
      <c r="C516" s="307">
        <v>538.45000000000005</v>
      </c>
      <c r="D516" s="307">
        <f t="shared" si="14"/>
        <v>4307.6000000000004</v>
      </c>
    </row>
    <row r="517" spans="1:5" hidden="1" outlineLevel="1">
      <c r="A517" s="317" t="s">
        <v>483</v>
      </c>
      <c r="B517" s="320">
        <v>4</v>
      </c>
      <c r="C517" s="307">
        <v>3742.44</v>
      </c>
      <c r="D517" s="307">
        <f t="shared" si="14"/>
        <v>14969.76</v>
      </c>
    </row>
    <row r="518" spans="1:5" hidden="1" outlineLevel="1">
      <c r="A518" s="315" t="s">
        <v>484</v>
      </c>
      <c r="B518" s="319">
        <v>2</v>
      </c>
      <c r="C518" s="307"/>
      <c r="D518" s="307">
        <f t="shared" si="14"/>
        <v>0</v>
      </c>
    </row>
    <row r="519" spans="1:5" hidden="1" outlineLevel="1">
      <c r="A519" s="317" t="s">
        <v>485</v>
      </c>
      <c r="B519" s="320">
        <v>2</v>
      </c>
      <c r="C519" s="307">
        <v>16120.04</v>
      </c>
      <c r="D519" s="307">
        <f t="shared" si="14"/>
        <v>32240.080000000002</v>
      </c>
    </row>
    <row r="520" spans="1:5" hidden="1" outlineLevel="1">
      <c r="A520" s="315" t="s">
        <v>486</v>
      </c>
      <c r="B520" s="319">
        <v>10</v>
      </c>
      <c r="C520" s="307"/>
      <c r="D520" s="307">
        <f t="shared" si="14"/>
        <v>0</v>
      </c>
    </row>
    <row r="521" spans="1:5" hidden="1" outlineLevel="1">
      <c r="A521" s="317" t="s">
        <v>487</v>
      </c>
      <c r="B521" s="320">
        <v>10</v>
      </c>
      <c r="C521" s="307">
        <v>100</v>
      </c>
      <c r="D521" s="307">
        <f t="shared" si="14"/>
        <v>1000</v>
      </c>
    </row>
    <row r="522" spans="1:5" hidden="1" outlineLevel="1">
      <c r="A522" s="315" t="s">
        <v>488</v>
      </c>
      <c r="B522" s="319">
        <v>4</v>
      </c>
      <c r="C522" s="307">
        <v>691.65</v>
      </c>
      <c r="D522" s="307">
        <f t="shared" si="14"/>
        <v>2766.6</v>
      </c>
    </row>
    <row r="523" spans="1:5" hidden="1" outlineLevel="1">
      <c r="A523" s="315" t="s">
        <v>489</v>
      </c>
      <c r="B523" s="319">
        <v>1</v>
      </c>
      <c r="C523" s="307"/>
      <c r="D523" s="307">
        <f t="shared" si="14"/>
        <v>0</v>
      </c>
      <c r="E523" s="42" t="s">
        <v>196</v>
      </c>
    </row>
    <row r="524" spans="1:5" hidden="1" outlineLevel="1">
      <c r="A524" s="315" t="s">
        <v>490</v>
      </c>
      <c r="B524" s="319">
        <v>4</v>
      </c>
      <c r="C524" s="307"/>
      <c r="D524" s="307">
        <f t="shared" si="14"/>
        <v>0</v>
      </c>
      <c r="E524" s="42"/>
    </row>
    <row r="525" spans="1:5" hidden="1" outlineLevel="1">
      <c r="A525" s="317" t="s">
        <v>491</v>
      </c>
      <c r="B525" s="320">
        <v>4</v>
      </c>
      <c r="C525" s="307">
        <v>256.86</v>
      </c>
      <c r="D525" s="307">
        <f t="shared" si="14"/>
        <v>1027.44</v>
      </c>
      <c r="E525" s="42"/>
    </row>
    <row r="526" spans="1:5" hidden="1" outlineLevel="1">
      <c r="A526" s="315" t="s">
        <v>492</v>
      </c>
      <c r="B526" s="319">
        <v>43</v>
      </c>
      <c r="C526" s="307"/>
      <c r="D526" s="307">
        <f t="shared" ref="D526:D586" si="15">B526*C526</f>
        <v>0</v>
      </c>
    </row>
    <row r="527" spans="1:5" hidden="1" outlineLevel="1">
      <c r="A527" s="317" t="s">
        <v>493</v>
      </c>
      <c r="B527" s="320">
        <v>1</v>
      </c>
      <c r="C527" s="307">
        <v>71.39</v>
      </c>
      <c r="D527" s="307">
        <f t="shared" si="15"/>
        <v>71.39</v>
      </c>
      <c r="E527" s="42"/>
    </row>
    <row r="528" spans="1:5" hidden="1" outlineLevel="1">
      <c r="A528" s="317" t="s">
        <v>494</v>
      </c>
      <c r="B528" s="320">
        <v>3</v>
      </c>
      <c r="C528" s="307">
        <v>71.39</v>
      </c>
      <c r="D528" s="307">
        <f t="shared" si="15"/>
        <v>214.17000000000002</v>
      </c>
      <c r="E528" s="42"/>
    </row>
    <row r="529" spans="1:5" hidden="1" outlineLevel="1">
      <c r="A529" s="317" t="s">
        <v>495</v>
      </c>
      <c r="B529" s="320">
        <v>29</v>
      </c>
      <c r="C529" s="307"/>
      <c r="D529" s="307">
        <f t="shared" si="15"/>
        <v>0</v>
      </c>
      <c r="E529" s="42" t="s">
        <v>196</v>
      </c>
    </row>
    <row r="530" spans="1:5" hidden="1" outlineLevel="1">
      <c r="A530" s="317" t="s">
        <v>496</v>
      </c>
      <c r="B530" s="320">
        <v>10</v>
      </c>
      <c r="C530" s="307"/>
      <c r="D530" s="307">
        <f t="shared" si="15"/>
        <v>0</v>
      </c>
      <c r="E530" s="42" t="s">
        <v>196</v>
      </c>
    </row>
    <row r="531" spans="1:5" hidden="1" outlineLevel="1">
      <c r="A531" s="315" t="s">
        <v>497</v>
      </c>
      <c r="B531" s="319">
        <v>30</v>
      </c>
      <c r="C531" s="307">
        <v>1.5</v>
      </c>
      <c r="D531" s="307">
        <f t="shared" si="15"/>
        <v>45</v>
      </c>
    </row>
    <row r="532" spans="1:5" hidden="1" outlineLevel="1">
      <c r="A532" s="315" t="s">
        <v>498</v>
      </c>
      <c r="B532" s="319">
        <v>13</v>
      </c>
      <c r="C532" s="307"/>
      <c r="D532" s="307">
        <f t="shared" si="15"/>
        <v>0</v>
      </c>
    </row>
    <row r="533" spans="1:5" hidden="1" outlineLevel="1">
      <c r="A533" s="317" t="s">
        <v>499</v>
      </c>
      <c r="B533" s="320">
        <v>13</v>
      </c>
      <c r="C533" s="307">
        <v>2716.61</v>
      </c>
      <c r="D533" s="307">
        <f t="shared" si="15"/>
        <v>35315.93</v>
      </c>
    </row>
    <row r="534" spans="1:5" hidden="1" outlineLevel="1">
      <c r="A534" s="315" t="s">
        <v>500</v>
      </c>
      <c r="B534" s="319">
        <v>7</v>
      </c>
      <c r="C534" s="307"/>
      <c r="D534" s="307">
        <f t="shared" si="15"/>
        <v>0</v>
      </c>
    </row>
    <row r="535" spans="1:5" hidden="1" outlineLevel="1">
      <c r="A535" s="317"/>
      <c r="B535" s="320">
        <v>1</v>
      </c>
      <c r="C535" s="307">
        <v>3500</v>
      </c>
      <c r="D535" s="307">
        <f t="shared" si="15"/>
        <v>3500</v>
      </c>
    </row>
    <row r="536" spans="1:5" hidden="1" outlineLevel="1">
      <c r="A536" s="317" t="s">
        <v>501</v>
      </c>
      <c r="B536" s="320">
        <v>6</v>
      </c>
      <c r="C536" s="307">
        <v>589.48</v>
      </c>
      <c r="D536" s="307">
        <f t="shared" si="15"/>
        <v>3536.88</v>
      </c>
    </row>
    <row r="537" spans="1:5" hidden="1" outlineLevel="1">
      <c r="A537" s="315" t="s">
        <v>502</v>
      </c>
      <c r="B537" s="319">
        <v>1</v>
      </c>
      <c r="C537" s="307"/>
      <c r="D537" s="307">
        <f t="shared" si="15"/>
        <v>0</v>
      </c>
    </row>
    <row r="538" spans="1:5" hidden="1" outlineLevel="1">
      <c r="A538" s="317" t="s">
        <v>503</v>
      </c>
      <c r="B538" s="320">
        <v>1</v>
      </c>
      <c r="C538" s="307">
        <v>3900</v>
      </c>
      <c r="D538" s="307">
        <f t="shared" si="15"/>
        <v>3900</v>
      </c>
    </row>
    <row r="539" spans="1:5" hidden="1" outlineLevel="1">
      <c r="A539" s="315" t="s">
        <v>504</v>
      </c>
      <c r="B539" s="319">
        <v>18</v>
      </c>
      <c r="C539" s="307"/>
      <c r="D539" s="307">
        <f t="shared" si="15"/>
        <v>0</v>
      </c>
    </row>
    <row r="540" spans="1:5" hidden="1" outlineLevel="1">
      <c r="A540" s="317"/>
      <c r="B540" s="320">
        <v>6</v>
      </c>
      <c r="C540" s="307">
        <v>1864.99</v>
      </c>
      <c r="D540" s="307">
        <f t="shared" si="15"/>
        <v>11189.94</v>
      </c>
    </row>
    <row r="541" spans="1:5" hidden="1" outlineLevel="1">
      <c r="A541" s="317" t="s">
        <v>505</v>
      </c>
      <c r="B541" s="320">
        <v>1</v>
      </c>
      <c r="C541" s="307">
        <v>11184.63</v>
      </c>
      <c r="D541" s="307">
        <f t="shared" si="15"/>
        <v>11184.63</v>
      </c>
    </row>
    <row r="542" spans="1:5" hidden="1" outlineLevel="1">
      <c r="A542" s="317" t="s">
        <v>507</v>
      </c>
      <c r="B542" s="320">
        <v>9</v>
      </c>
      <c r="C542" s="307">
        <v>3122.28</v>
      </c>
      <c r="D542" s="307">
        <f t="shared" si="15"/>
        <v>28100.52</v>
      </c>
    </row>
    <row r="543" spans="1:5" hidden="1" outlineLevel="1">
      <c r="A543" s="317" t="s">
        <v>508</v>
      </c>
      <c r="B543" s="320">
        <v>2</v>
      </c>
      <c r="C543" s="307">
        <v>887.95</v>
      </c>
      <c r="D543" s="307">
        <f t="shared" si="15"/>
        <v>1775.9</v>
      </c>
    </row>
    <row r="544" spans="1:5" hidden="1" outlineLevel="1">
      <c r="A544" s="315" t="s">
        <v>509</v>
      </c>
      <c r="B544" s="319">
        <v>40</v>
      </c>
      <c r="C544" s="307"/>
      <c r="D544" s="307">
        <f t="shared" si="15"/>
        <v>0</v>
      </c>
    </row>
    <row r="545" spans="1:5" hidden="1" outlineLevel="1">
      <c r="A545" s="317" t="s">
        <v>510</v>
      </c>
      <c r="B545" s="320">
        <v>10</v>
      </c>
      <c r="C545" s="307">
        <v>50</v>
      </c>
      <c r="D545" s="307">
        <f t="shared" si="15"/>
        <v>500</v>
      </c>
    </row>
    <row r="546" spans="1:5" hidden="1" outlineLevel="1">
      <c r="A546" s="317" t="s">
        <v>511</v>
      </c>
      <c r="B546" s="320">
        <v>3</v>
      </c>
      <c r="C546" s="307">
        <v>198</v>
      </c>
      <c r="D546" s="307">
        <f t="shared" si="15"/>
        <v>594</v>
      </c>
    </row>
    <row r="547" spans="1:5" hidden="1" outlineLevel="1">
      <c r="A547" s="317" t="s">
        <v>512</v>
      </c>
      <c r="B547" s="320">
        <v>3</v>
      </c>
      <c r="C547" s="307">
        <v>840</v>
      </c>
      <c r="D547" s="307">
        <f t="shared" si="15"/>
        <v>2520</v>
      </c>
    </row>
    <row r="548" spans="1:5" hidden="1" outlineLevel="1">
      <c r="A548" s="317" t="s">
        <v>513</v>
      </c>
      <c r="B548" s="320">
        <v>17</v>
      </c>
      <c r="C548" s="307">
        <v>1030</v>
      </c>
      <c r="D548" s="307">
        <f t="shared" si="15"/>
        <v>17510</v>
      </c>
    </row>
    <row r="549" spans="1:5" hidden="1" outlineLevel="1">
      <c r="A549" s="317" t="s">
        <v>514</v>
      </c>
      <c r="B549" s="320">
        <v>2</v>
      </c>
      <c r="C549" s="307">
        <v>1140</v>
      </c>
      <c r="D549" s="307">
        <f t="shared" si="15"/>
        <v>2280</v>
      </c>
    </row>
    <row r="550" spans="1:5" hidden="1" outlineLevel="1">
      <c r="A550" s="317" t="s">
        <v>1790</v>
      </c>
      <c r="B550" s="320">
        <v>2</v>
      </c>
      <c r="C550" s="307">
        <v>1200</v>
      </c>
      <c r="D550" s="307">
        <f t="shared" si="15"/>
        <v>2400</v>
      </c>
      <c r="E550" s="333" t="s">
        <v>1800</v>
      </c>
    </row>
    <row r="551" spans="1:5" hidden="1" outlineLevel="1">
      <c r="A551" s="317" t="s">
        <v>515</v>
      </c>
      <c r="B551" s="320">
        <v>3</v>
      </c>
      <c r="C551" s="307">
        <v>1400</v>
      </c>
      <c r="D551" s="307">
        <f t="shared" si="15"/>
        <v>4200</v>
      </c>
    </row>
    <row r="552" spans="1:5" hidden="1" outlineLevel="1">
      <c r="A552" s="315" t="s">
        <v>516</v>
      </c>
      <c r="B552" s="319">
        <v>201</v>
      </c>
      <c r="C552" s="307"/>
      <c r="D552" s="307">
        <f t="shared" si="15"/>
        <v>0</v>
      </c>
    </row>
    <row r="553" spans="1:5" hidden="1" outlineLevel="1">
      <c r="A553" s="317" t="s">
        <v>517</v>
      </c>
      <c r="B553" s="320">
        <v>10</v>
      </c>
      <c r="C553" s="307">
        <v>130</v>
      </c>
      <c r="D553" s="307">
        <f t="shared" si="15"/>
        <v>1300</v>
      </c>
    </row>
    <row r="554" spans="1:5" hidden="1" outlineLevel="1">
      <c r="A554" s="317" t="s">
        <v>518</v>
      </c>
      <c r="B554" s="320">
        <v>10</v>
      </c>
      <c r="C554" s="307">
        <v>130</v>
      </c>
      <c r="D554" s="307">
        <f t="shared" si="15"/>
        <v>1300</v>
      </c>
    </row>
    <row r="555" spans="1:5" hidden="1" outlineLevel="1">
      <c r="A555" s="317" t="s">
        <v>519</v>
      </c>
      <c r="B555" s="320">
        <v>20</v>
      </c>
      <c r="C555" s="307">
        <v>130</v>
      </c>
      <c r="D555" s="307">
        <f t="shared" si="15"/>
        <v>2600</v>
      </c>
    </row>
    <row r="556" spans="1:5" hidden="1" outlineLevel="1">
      <c r="A556" s="317" t="s">
        <v>520</v>
      </c>
      <c r="B556" s="320">
        <v>20</v>
      </c>
      <c r="C556" s="307">
        <v>130</v>
      </c>
      <c r="D556" s="307">
        <f t="shared" si="15"/>
        <v>2600</v>
      </c>
    </row>
    <row r="557" spans="1:5" hidden="1" outlineLevel="1">
      <c r="A557" s="317" t="s">
        <v>521</v>
      </c>
      <c r="B557" s="320">
        <v>30</v>
      </c>
      <c r="C557" s="307">
        <v>130</v>
      </c>
      <c r="D557" s="307">
        <f t="shared" si="15"/>
        <v>3900</v>
      </c>
    </row>
    <row r="558" spans="1:5" hidden="1" outlineLevel="1">
      <c r="A558" s="317" t="s">
        <v>522</v>
      </c>
      <c r="B558" s="320">
        <v>40</v>
      </c>
      <c r="C558" s="307">
        <v>130</v>
      </c>
      <c r="D558" s="307">
        <f t="shared" si="15"/>
        <v>5200</v>
      </c>
    </row>
    <row r="559" spans="1:5" hidden="1" outlineLevel="1">
      <c r="A559" s="317" t="s">
        <v>523</v>
      </c>
      <c r="B559" s="320">
        <v>10</v>
      </c>
      <c r="C559" s="307">
        <v>130</v>
      </c>
      <c r="D559" s="307">
        <f t="shared" si="15"/>
        <v>1300</v>
      </c>
    </row>
    <row r="560" spans="1:5" hidden="1" outlineLevel="1">
      <c r="A560" s="317" t="s">
        <v>524</v>
      </c>
      <c r="B560" s="320">
        <v>41</v>
      </c>
      <c r="C560" s="307">
        <v>130</v>
      </c>
      <c r="D560" s="307">
        <f t="shared" si="15"/>
        <v>5330</v>
      </c>
      <c r="E560" s="333" t="s">
        <v>1799</v>
      </c>
    </row>
    <row r="561" spans="1:5" hidden="1" outlineLevel="1">
      <c r="A561" s="317" t="s">
        <v>525</v>
      </c>
      <c r="B561" s="320">
        <v>10</v>
      </c>
      <c r="C561" s="307">
        <v>150</v>
      </c>
      <c r="D561" s="307">
        <f t="shared" si="15"/>
        <v>1500</v>
      </c>
    </row>
    <row r="562" spans="1:5" hidden="1" outlineLevel="1">
      <c r="A562" s="317" t="s">
        <v>526</v>
      </c>
      <c r="B562" s="320">
        <v>10</v>
      </c>
      <c r="C562" s="307">
        <v>150</v>
      </c>
      <c r="D562" s="307">
        <f t="shared" si="15"/>
        <v>1500</v>
      </c>
    </row>
    <row r="563" spans="1:5" hidden="1" outlineLevel="1">
      <c r="A563" s="315" t="s">
        <v>527</v>
      </c>
      <c r="B563" s="319">
        <v>6</v>
      </c>
      <c r="C563" s="307"/>
      <c r="D563" s="307">
        <f t="shared" si="15"/>
        <v>0</v>
      </c>
    </row>
    <row r="564" spans="1:5" hidden="1" outlineLevel="1">
      <c r="A564" s="317"/>
      <c r="B564" s="320">
        <v>3</v>
      </c>
      <c r="C564" s="307">
        <v>11563</v>
      </c>
      <c r="D564" s="307">
        <f t="shared" si="15"/>
        <v>34689</v>
      </c>
    </row>
    <row r="565" spans="1:5" hidden="1" outlineLevel="1">
      <c r="A565" s="317" t="s">
        <v>528</v>
      </c>
      <c r="B565" s="320">
        <v>1</v>
      </c>
      <c r="C565" s="307">
        <v>16742</v>
      </c>
      <c r="D565" s="307">
        <f t="shared" si="15"/>
        <v>16742</v>
      </c>
    </row>
    <row r="566" spans="1:5" hidden="1" outlineLevel="1">
      <c r="A566" s="317" t="s">
        <v>1791</v>
      </c>
      <c r="B566" s="320">
        <v>2</v>
      </c>
      <c r="C566" s="307">
        <v>12336.51</v>
      </c>
      <c r="D566" s="307">
        <f t="shared" si="15"/>
        <v>24673.02</v>
      </c>
    </row>
    <row r="567" spans="1:5" hidden="1" outlineLevel="1">
      <c r="A567" s="315" t="s">
        <v>529</v>
      </c>
      <c r="B567" s="319">
        <v>2</v>
      </c>
      <c r="C567" s="307"/>
      <c r="D567" s="307">
        <f t="shared" si="15"/>
        <v>0</v>
      </c>
    </row>
    <row r="568" spans="1:5" hidden="1" outlineLevel="1">
      <c r="A568" s="317" t="s">
        <v>530</v>
      </c>
      <c r="B568" s="320">
        <v>2</v>
      </c>
      <c r="C568" s="307"/>
      <c r="D568" s="307">
        <f t="shared" si="15"/>
        <v>0</v>
      </c>
    </row>
    <row r="569" spans="1:5" hidden="1" outlineLevel="1">
      <c r="A569" s="315" t="s">
        <v>531</v>
      </c>
      <c r="B569" s="319">
        <v>10</v>
      </c>
      <c r="C569" s="307"/>
      <c r="D569" s="307">
        <f t="shared" si="15"/>
        <v>0</v>
      </c>
    </row>
    <row r="570" spans="1:5" hidden="1" outlineLevel="1">
      <c r="A570" s="317" t="s">
        <v>96</v>
      </c>
      <c r="B570" s="320">
        <v>10</v>
      </c>
      <c r="C570" s="307">
        <v>66.036000000000001</v>
      </c>
      <c r="D570" s="307">
        <f t="shared" si="15"/>
        <v>660.36</v>
      </c>
    </row>
    <row r="571" spans="1:5" hidden="1" outlineLevel="1">
      <c r="A571" s="315" t="s">
        <v>532</v>
      </c>
      <c r="B571" s="319">
        <v>537</v>
      </c>
      <c r="C571" s="307"/>
      <c r="D571" s="307">
        <f t="shared" si="15"/>
        <v>0</v>
      </c>
    </row>
    <row r="572" spans="1:5" hidden="1" outlineLevel="1">
      <c r="A572" s="317" t="s">
        <v>533</v>
      </c>
      <c r="B572" s="320">
        <v>29</v>
      </c>
      <c r="C572" s="307">
        <v>190.25</v>
      </c>
      <c r="D572" s="307">
        <f t="shared" si="15"/>
        <v>5517.25</v>
      </c>
    </row>
    <row r="573" spans="1:5" hidden="1" outlineLevel="1">
      <c r="A573" s="317" t="s">
        <v>534</v>
      </c>
      <c r="B573" s="320">
        <v>61</v>
      </c>
      <c r="C573" s="321">
        <f>(11*333.18+50*228.19)/61</f>
        <v>247.12262295081968</v>
      </c>
      <c r="D573" s="307">
        <f t="shared" si="15"/>
        <v>15074.48</v>
      </c>
      <c r="E573" s="333" t="s">
        <v>882</v>
      </c>
    </row>
    <row r="574" spans="1:5" hidden="1" outlineLevel="1">
      <c r="A574" s="317" t="s">
        <v>535</v>
      </c>
      <c r="B574" s="320">
        <v>48</v>
      </c>
      <c r="C574" s="307">
        <v>158.69999999999999</v>
      </c>
      <c r="D574" s="307">
        <f t="shared" si="15"/>
        <v>7617.5999999999995</v>
      </c>
    </row>
    <row r="575" spans="1:5" hidden="1" outlineLevel="1">
      <c r="A575" s="317" t="s">
        <v>536</v>
      </c>
      <c r="B575" s="320">
        <v>65</v>
      </c>
      <c r="C575" s="321">
        <f>(15*206.02+50*142.62)/65</f>
        <v>157.25076923076921</v>
      </c>
      <c r="D575" s="307">
        <f t="shared" si="15"/>
        <v>10221.299999999999</v>
      </c>
      <c r="E575" s="333" t="s">
        <v>882</v>
      </c>
    </row>
    <row r="576" spans="1:5" hidden="1" outlineLevel="1">
      <c r="A576" s="317" t="s">
        <v>537</v>
      </c>
      <c r="B576" s="320">
        <v>253</v>
      </c>
      <c r="C576" s="321">
        <f>(53*140.02+200*124.79)/253</f>
        <v>127.9804743083004</v>
      </c>
      <c r="D576" s="307">
        <f t="shared" si="15"/>
        <v>32379.06</v>
      </c>
      <c r="E576" s="333" t="s">
        <v>882</v>
      </c>
    </row>
    <row r="577" spans="1:5" hidden="1" outlineLevel="1">
      <c r="A577" s="317" t="s">
        <v>538</v>
      </c>
      <c r="B577" s="320">
        <v>34</v>
      </c>
      <c r="C577" s="307">
        <v>417.95</v>
      </c>
      <c r="D577" s="307">
        <f t="shared" si="15"/>
        <v>14210.3</v>
      </c>
      <c r="E577" s="42"/>
    </row>
    <row r="578" spans="1:5" hidden="1" outlineLevel="1">
      <c r="A578" s="317" t="s">
        <v>96</v>
      </c>
      <c r="B578" s="320">
        <v>47</v>
      </c>
      <c r="C578" s="307"/>
      <c r="D578" s="307">
        <f t="shared" si="15"/>
        <v>0</v>
      </c>
      <c r="E578" s="42" t="s">
        <v>196</v>
      </c>
    </row>
    <row r="579" spans="1:5" hidden="1" outlineLevel="1">
      <c r="A579" s="315" t="s">
        <v>1792</v>
      </c>
      <c r="B579" s="319">
        <v>7</v>
      </c>
      <c r="C579" s="307"/>
      <c r="D579" s="307">
        <f t="shared" si="15"/>
        <v>0</v>
      </c>
    </row>
    <row r="580" spans="1:5" hidden="1" outlineLevel="1">
      <c r="A580" s="317" t="s">
        <v>540</v>
      </c>
      <c r="B580" s="320">
        <v>7</v>
      </c>
      <c r="C580" s="307">
        <v>856</v>
      </c>
      <c r="D580" s="307">
        <f t="shared" si="15"/>
        <v>5992</v>
      </c>
    </row>
    <row r="581" spans="1:5" hidden="1" outlineLevel="1">
      <c r="A581" s="315" t="s">
        <v>541</v>
      </c>
      <c r="B581" s="319">
        <v>2</v>
      </c>
      <c r="C581" s="307"/>
      <c r="D581" s="307">
        <f t="shared" si="15"/>
        <v>0</v>
      </c>
    </row>
    <row r="582" spans="1:5" hidden="1" outlineLevel="1">
      <c r="A582" s="317" t="s">
        <v>542</v>
      </c>
      <c r="B582" s="320">
        <v>2</v>
      </c>
      <c r="C582" s="307">
        <v>204.22</v>
      </c>
      <c r="D582" s="307">
        <f t="shared" si="15"/>
        <v>408.44</v>
      </c>
    </row>
    <row r="583" spans="1:5" hidden="1" outlineLevel="1">
      <c r="A583" s="315" t="s">
        <v>543</v>
      </c>
      <c r="B583" s="319">
        <v>3</v>
      </c>
      <c r="C583" s="307"/>
      <c r="D583" s="307">
        <f t="shared" si="15"/>
        <v>0</v>
      </c>
    </row>
    <row r="584" spans="1:5" hidden="1" outlineLevel="1">
      <c r="A584" s="317" t="s">
        <v>544</v>
      </c>
      <c r="B584" s="320">
        <v>3</v>
      </c>
      <c r="C584" s="307">
        <v>2893.95</v>
      </c>
      <c r="D584" s="307">
        <f t="shared" si="15"/>
        <v>8681.8499999999985</v>
      </c>
    </row>
    <row r="585" spans="1:5" hidden="1" outlineLevel="1">
      <c r="A585" s="315" t="s">
        <v>545</v>
      </c>
      <c r="B585" s="319">
        <v>181</v>
      </c>
      <c r="C585" s="307"/>
      <c r="D585" s="307">
        <f t="shared" si="15"/>
        <v>0</v>
      </c>
    </row>
    <row r="586" spans="1:5" hidden="1" outlineLevel="1">
      <c r="A586" s="317"/>
      <c r="B586" s="320">
        <v>12</v>
      </c>
      <c r="C586" s="307">
        <v>110.36</v>
      </c>
      <c r="D586" s="307">
        <f t="shared" si="15"/>
        <v>1324.32</v>
      </c>
    </row>
    <row r="587" spans="1:5" hidden="1" outlineLevel="1">
      <c r="A587" s="317" t="s">
        <v>546</v>
      </c>
      <c r="B587" s="320">
        <v>80</v>
      </c>
      <c r="C587" s="307">
        <v>156.22</v>
      </c>
      <c r="D587" s="307">
        <f t="shared" ref="D587:D649" si="16">B587*C587</f>
        <v>12497.6</v>
      </c>
    </row>
    <row r="588" spans="1:5" hidden="1" outlineLevel="1">
      <c r="A588" s="317" t="s">
        <v>547</v>
      </c>
      <c r="B588" s="320">
        <v>50</v>
      </c>
      <c r="C588" s="307">
        <v>154.91999999999999</v>
      </c>
      <c r="D588" s="307">
        <f t="shared" si="16"/>
        <v>7745.9999999999991</v>
      </c>
    </row>
    <row r="589" spans="1:5" hidden="1" outlineLevel="1">
      <c r="A589" s="317" t="s">
        <v>548</v>
      </c>
      <c r="B589" s="320">
        <v>1</v>
      </c>
      <c r="C589" s="307">
        <v>650</v>
      </c>
      <c r="D589" s="307">
        <f t="shared" si="16"/>
        <v>650</v>
      </c>
    </row>
    <row r="590" spans="1:5" hidden="1" outlineLevel="1">
      <c r="A590" s="317" t="s">
        <v>549</v>
      </c>
      <c r="B590" s="320">
        <v>10</v>
      </c>
      <c r="C590" s="307">
        <v>794.38</v>
      </c>
      <c r="D590" s="307">
        <f t="shared" si="16"/>
        <v>7943.8</v>
      </c>
    </row>
    <row r="591" spans="1:5" hidden="1" outlineLevel="1">
      <c r="A591" s="317" t="s">
        <v>550</v>
      </c>
      <c r="B591" s="320">
        <v>5</v>
      </c>
      <c r="C591" s="307">
        <v>190</v>
      </c>
      <c r="D591" s="307">
        <f t="shared" si="16"/>
        <v>950</v>
      </c>
    </row>
    <row r="592" spans="1:5" hidden="1" outlineLevel="1">
      <c r="A592" s="317" t="s">
        <v>551</v>
      </c>
      <c r="B592" s="320">
        <v>3</v>
      </c>
      <c r="C592" s="307">
        <v>3350.02</v>
      </c>
      <c r="D592" s="307">
        <f t="shared" si="16"/>
        <v>10050.06</v>
      </c>
    </row>
    <row r="593" spans="1:5" hidden="1" outlineLevel="1">
      <c r="A593" s="317" t="s">
        <v>552</v>
      </c>
      <c r="B593" s="320">
        <v>20</v>
      </c>
      <c r="C593" s="307">
        <v>391.17</v>
      </c>
      <c r="D593" s="307">
        <f t="shared" si="16"/>
        <v>7823.4000000000005</v>
      </c>
    </row>
    <row r="594" spans="1:5" hidden="1" outlineLevel="1">
      <c r="A594" s="315" t="s">
        <v>553</v>
      </c>
      <c r="B594" s="319">
        <v>28</v>
      </c>
      <c r="C594" s="307"/>
      <c r="D594" s="307">
        <f t="shared" si="16"/>
        <v>0</v>
      </c>
    </row>
    <row r="595" spans="1:5" hidden="1" outlineLevel="1">
      <c r="A595" s="317" t="s">
        <v>554</v>
      </c>
      <c r="B595" s="320">
        <v>6</v>
      </c>
      <c r="C595" s="307">
        <v>300</v>
      </c>
      <c r="D595" s="307">
        <f t="shared" si="16"/>
        <v>1800</v>
      </c>
    </row>
    <row r="596" spans="1:5" hidden="1" outlineLevel="1">
      <c r="A596" s="317" t="s">
        <v>555</v>
      </c>
      <c r="B596" s="320">
        <v>4</v>
      </c>
      <c r="C596" s="307">
        <v>330</v>
      </c>
      <c r="D596" s="307">
        <f t="shared" si="16"/>
        <v>1320</v>
      </c>
    </row>
    <row r="597" spans="1:5" hidden="1" outlineLevel="1">
      <c r="A597" s="317" t="s">
        <v>556</v>
      </c>
      <c r="B597" s="320">
        <v>8</v>
      </c>
      <c r="C597" s="307">
        <v>370</v>
      </c>
      <c r="D597" s="307">
        <f t="shared" si="16"/>
        <v>2960</v>
      </c>
    </row>
    <row r="598" spans="1:5" hidden="1" outlineLevel="1">
      <c r="A598" s="317" t="s">
        <v>557</v>
      </c>
      <c r="B598" s="320">
        <v>6</v>
      </c>
      <c r="C598" s="307">
        <v>240</v>
      </c>
      <c r="D598" s="307">
        <f t="shared" si="16"/>
        <v>1440</v>
      </c>
    </row>
    <row r="599" spans="1:5" hidden="1" outlineLevel="1">
      <c r="A599" s="317" t="s">
        <v>558</v>
      </c>
      <c r="B599" s="320">
        <v>4</v>
      </c>
      <c r="C599" s="307">
        <v>210</v>
      </c>
      <c r="D599" s="307">
        <f t="shared" si="16"/>
        <v>840</v>
      </c>
    </row>
    <row r="600" spans="1:5" hidden="1" outlineLevel="1">
      <c r="A600" s="315" t="s">
        <v>1793</v>
      </c>
      <c r="B600" s="319">
        <v>8</v>
      </c>
      <c r="C600" s="307"/>
      <c r="D600" s="307">
        <f t="shared" si="16"/>
        <v>0</v>
      </c>
    </row>
    <row r="601" spans="1:5" hidden="1" outlineLevel="1">
      <c r="A601" s="317" t="s">
        <v>1794</v>
      </c>
      <c r="B601" s="320">
        <v>8</v>
      </c>
      <c r="C601" s="307">
        <v>480</v>
      </c>
      <c r="D601" s="307">
        <f t="shared" si="16"/>
        <v>3840</v>
      </c>
      <c r="E601" s="333" t="s">
        <v>1800</v>
      </c>
    </row>
    <row r="602" spans="1:5" hidden="1" outlineLevel="1">
      <c r="A602" s="315" t="s">
        <v>559</v>
      </c>
      <c r="B602" s="319">
        <v>189</v>
      </c>
      <c r="C602" s="307"/>
      <c r="D602" s="307">
        <f t="shared" si="16"/>
        <v>0</v>
      </c>
    </row>
    <row r="603" spans="1:5" hidden="1" outlineLevel="1">
      <c r="A603" s="317" t="s">
        <v>560</v>
      </c>
      <c r="B603" s="320">
        <v>2</v>
      </c>
      <c r="C603" s="307">
        <v>3485</v>
      </c>
      <c r="D603" s="307">
        <f t="shared" si="16"/>
        <v>6970</v>
      </c>
    </row>
    <row r="604" spans="1:5" hidden="1" outlineLevel="1">
      <c r="A604" s="317" t="s">
        <v>561</v>
      </c>
      <c r="B604" s="320">
        <v>1</v>
      </c>
      <c r="C604" s="307">
        <v>4750</v>
      </c>
      <c r="D604" s="307">
        <f t="shared" si="16"/>
        <v>4750</v>
      </c>
    </row>
    <row r="605" spans="1:5" hidden="1" outlineLevel="1">
      <c r="A605" s="317" t="s">
        <v>562</v>
      </c>
      <c r="B605" s="320">
        <v>12</v>
      </c>
      <c r="C605" s="307">
        <v>1069.9000000000001</v>
      </c>
      <c r="D605" s="307">
        <f t="shared" si="16"/>
        <v>12838.800000000001</v>
      </c>
    </row>
    <row r="606" spans="1:5" hidden="1" outlineLevel="1">
      <c r="A606" s="317" t="s">
        <v>563</v>
      </c>
      <c r="B606" s="320">
        <v>1</v>
      </c>
      <c r="C606" s="307">
        <v>1850</v>
      </c>
      <c r="D606" s="307">
        <f t="shared" si="16"/>
        <v>1850</v>
      </c>
    </row>
    <row r="607" spans="1:5" hidden="1" outlineLevel="1">
      <c r="A607" s="317" t="s">
        <v>564</v>
      </c>
      <c r="B607" s="320">
        <v>1</v>
      </c>
      <c r="C607" s="307">
        <v>2100</v>
      </c>
      <c r="D607" s="307">
        <f t="shared" si="16"/>
        <v>2100</v>
      </c>
    </row>
    <row r="608" spans="1:5" hidden="1" outlineLevel="1">
      <c r="A608" s="317" t="s">
        <v>565</v>
      </c>
      <c r="B608" s="320">
        <v>4</v>
      </c>
      <c r="C608" s="307">
        <v>3950</v>
      </c>
      <c r="D608" s="307">
        <f t="shared" si="16"/>
        <v>15800</v>
      </c>
    </row>
    <row r="609" spans="1:4" hidden="1" outlineLevel="1">
      <c r="A609" s="317" t="s">
        <v>566</v>
      </c>
      <c r="B609" s="320">
        <v>6</v>
      </c>
      <c r="C609" s="307">
        <v>3850</v>
      </c>
      <c r="D609" s="307">
        <f t="shared" si="16"/>
        <v>23100</v>
      </c>
    </row>
    <row r="610" spans="1:4" hidden="1" outlineLevel="1">
      <c r="A610" s="317" t="s">
        <v>567</v>
      </c>
      <c r="B610" s="320">
        <v>2</v>
      </c>
      <c r="C610" s="307">
        <v>5025.8100000000004</v>
      </c>
      <c r="D610" s="307">
        <f t="shared" si="16"/>
        <v>10051.620000000001</v>
      </c>
    </row>
    <row r="611" spans="1:4" hidden="1" outlineLevel="1">
      <c r="A611" s="317" t="s">
        <v>568</v>
      </c>
      <c r="B611" s="320">
        <v>10</v>
      </c>
      <c r="C611" s="307">
        <v>668.93</v>
      </c>
      <c r="D611" s="307">
        <f t="shared" si="16"/>
        <v>6689.2999999999993</v>
      </c>
    </row>
    <row r="612" spans="1:4" hidden="1" outlineLevel="1">
      <c r="A612" s="317" t="s">
        <v>569</v>
      </c>
      <c r="B612" s="320">
        <v>10</v>
      </c>
      <c r="C612" s="307">
        <v>898.42</v>
      </c>
      <c r="D612" s="307">
        <f t="shared" si="16"/>
        <v>8984.1999999999989</v>
      </c>
    </row>
    <row r="613" spans="1:4" hidden="1" outlineLevel="1">
      <c r="A613" s="317" t="s">
        <v>570</v>
      </c>
      <c r="B613" s="320">
        <v>4</v>
      </c>
      <c r="C613" s="307">
        <v>4969.43</v>
      </c>
      <c r="D613" s="307">
        <f t="shared" si="16"/>
        <v>19877.72</v>
      </c>
    </row>
    <row r="614" spans="1:4" hidden="1" outlineLevel="1">
      <c r="A614" s="317" t="s">
        <v>571</v>
      </c>
      <c r="B614" s="320">
        <v>1</v>
      </c>
      <c r="C614" s="307">
        <v>5700</v>
      </c>
      <c r="D614" s="307">
        <f t="shared" si="16"/>
        <v>5700</v>
      </c>
    </row>
    <row r="615" spans="1:4" hidden="1" outlineLevel="1">
      <c r="A615" s="317" t="s">
        <v>572</v>
      </c>
      <c r="B615" s="320">
        <v>5</v>
      </c>
      <c r="C615" s="307">
        <v>2832</v>
      </c>
      <c r="D615" s="307">
        <f t="shared" si="16"/>
        <v>14160</v>
      </c>
    </row>
    <row r="616" spans="1:4" hidden="1" outlineLevel="1">
      <c r="A616" s="317" t="s">
        <v>573</v>
      </c>
      <c r="B616" s="320">
        <v>1</v>
      </c>
      <c r="C616" s="307">
        <v>2838.13</v>
      </c>
      <c r="D616" s="307">
        <f t="shared" si="16"/>
        <v>2838.13</v>
      </c>
    </row>
    <row r="617" spans="1:4" hidden="1" outlineLevel="1">
      <c r="A617" s="317" t="s">
        <v>574</v>
      </c>
      <c r="B617" s="320">
        <v>7</v>
      </c>
      <c r="C617" s="307">
        <v>7000</v>
      </c>
      <c r="D617" s="307">
        <f t="shared" si="16"/>
        <v>49000</v>
      </c>
    </row>
    <row r="618" spans="1:4" hidden="1" outlineLevel="1">
      <c r="A618" s="317" t="s">
        <v>575</v>
      </c>
      <c r="B618" s="320">
        <v>10</v>
      </c>
      <c r="C618" s="307">
        <v>1582.92</v>
      </c>
      <c r="D618" s="307">
        <f t="shared" si="16"/>
        <v>15829.2</v>
      </c>
    </row>
    <row r="619" spans="1:4" hidden="1" outlineLevel="1">
      <c r="A619" s="317" t="s">
        <v>576</v>
      </c>
      <c r="B619" s="320">
        <v>1</v>
      </c>
      <c r="C619" s="307">
        <v>3073.18</v>
      </c>
      <c r="D619" s="307">
        <f t="shared" si="16"/>
        <v>3073.18</v>
      </c>
    </row>
    <row r="620" spans="1:4" hidden="1" outlineLevel="1">
      <c r="A620" s="317" t="s">
        <v>577</v>
      </c>
      <c r="B620" s="320">
        <v>1</v>
      </c>
      <c r="C620" s="307">
        <v>20000</v>
      </c>
      <c r="D620" s="307">
        <f t="shared" si="16"/>
        <v>20000</v>
      </c>
    </row>
    <row r="621" spans="1:4" hidden="1" outlineLevel="1">
      <c r="A621" s="317" t="s">
        <v>578</v>
      </c>
      <c r="B621" s="320">
        <v>10</v>
      </c>
      <c r="C621" s="307">
        <v>1866.34</v>
      </c>
      <c r="D621" s="307">
        <f t="shared" si="16"/>
        <v>18663.399999999998</v>
      </c>
    </row>
    <row r="622" spans="1:4" hidden="1" outlineLevel="1">
      <c r="A622" s="317" t="s">
        <v>579</v>
      </c>
      <c r="B622" s="320">
        <v>7</v>
      </c>
      <c r="C622" s="307">
        <v>3227.75</v>
      </c>
      <c r="D622" s="307">
        <f t="shared" si="16"/>
        <v>22594.25</v>
      </c>
    </row>
    <row r="623" spans="1:4" hidden="1" outlineLevel="1">
      <c r="A623" s="317" t="s">
        <v>580</v>
      </c>
      <c r="B623" s="320">
        <v>6</v>
      </c>
      <c r="C623" s="307">
        <v>2152.4299999999998</v>
      </c>
      <c r="D623" s="307">
        <f t="shared" si="16"/>
        <v>12914.579999999998</v>
      </c>
    </row>
    <row r="624" spans="1:4" hidden="1" outlineLevel="1">
      <c r="A624" s="317" t="s">
        <v>581</v>
      </c>
      <c r="B624" s="320">
        <v>4</v>
      </c>
      <c r="C624" s="307">
        <v>4387</v>
      </c>
      <c r="D624" s="307">
        <f t="shared" si="16"/>
        <v>17548</v>
      </c>
    </row>
    <row r="625" spans="1:4" hidden="1" outlineLevel="1">
      <c r="A625" s="317" t="s">
        <v>582</v>
      </c>
      <c r="B625" s="320">
        <v>8</v>
      </c>
      <c r="C625" s="307">
        <v>2636.5</v>
      </c>
      <c r="D625" s="307">
        <f t="shared" si="16"/>
        <v>21092</v>
      </c>
    </row>
    <row r="626" spans="1:4" hidden="1" outlineLevel="1">
      <c r="A626" s="317" t="s">
        <v>583</v>
      </c>
      <c r="B626" s="320">
        <v>2</v>
      </c>
      <c r="C626" s="307">
        <v>7065.8</v>
      </c>
      <c r="D626" s="307">
        <f t="shared" si="16"/>
        <v>14131.6</v>
      </c>
    </row>
    <row r="627" spans="1:4" hidden="1" outlineLevel="1">
      <c r="A627" s="317" t="s">
        <v>584</v>
      </c>
      <c r="B627" s="320">
        <v>2</v>
      </c>
      <c r="C627" s="307">
        <v>6768.65</v>
      </c>
      <c r="D627" s="307">
        <f t="shared" si="16"/>
        <v>13537.3</v>
      </c>
    </row>
    <row r="628" spans="1:4" hidden="1" outlineLevel="1">
      <c r="A628" s="317" t="s">
        <v>585</v>
      </c>
      <c r="B628" s="320">
        <v>1</v>
      </c>
      <c r="C628" s="307">
        <v>10300</v>
      </c>
      <c r="D628" s="307">
        <f t="shared" si="16"/>
        <v>10300</v>
      </c>
    </row>
    <row r="629" spans="1:4" hidden="1" outlineLevel="1">
      <c r="A629" s="317" t="s">
        <v>586</v>
      </c>
      <c r="B629" s="320">
        <v>5</v>
      </c>
      <c r="C629" s="307">
        <v>5512.55</v>
      </c>
      <c r="D629" s="307">
        <f t="shared" si="16"/>
        <v>27562.75</v>
      </c>
    </row>
    <row r="630" spans="1:4" hidden="1" outlineLevel="1">
      <c r="A630" s="317" t="s">
        <v>587</v>
      </c>
      <c r="B630" s="320">
        <v>8</v>
      </c>
      <c r="C630" s="307">
        <v>3847.69</v>
      </c>
      <c r="D630" s="307">
        <f t="shared" si="16"/>
        <v>30781.52</v>
      </c>
    </row>
    <row r="631" spans="1:4" hidden="1" outlineLevel="1">
      <c r="A631" s="317" t="s">
        <v>588</v>
      </c>
      <c r="B631" s="320">
        <v>3</v>
      </c>
      <c r="C631" s="307">
        <v>7798.68</v>
      </c>
      <c r="D631" s="307">
        <f t="shared" si="16"/>
        <v>23396.04</v>
      </c>
    </row>
    <row r="632" spans="1:4" hidden="1" outlineLevel="1">
      <c r="A632" s="317" t="s">
        <v>589</v>
      </c>
      <c r="B632" s="320">
        <v>7</v>
      </c>
      <c r="C632" s="307">
        <v>3790.16</v>
      </c>
      <c r="D632" s="307">
        <f t="shared" si="16"/>
        <v>26531.119999999999</v>
      </c>
    </row>
    <row r="633" spans="1:4" hidden="1" outlineLevel="1">
      <c r="A633" s="317" t="s">
        <v>590</v>
      </c>
      <c r="B633" s="320">
        <v>1</v>
      </c>
      <c r="C633" s="307">
        <v>5692.06</v>
      </c>
      <c r="D633" s="307">
        <f t="shared" si="16"/>
        <v>5692.06</v>
      </c>
    </row>
    <row r="634" spans="1:4" hidden="1" outlineLevel="1">
      <c r="A634" s="317" t="s">
        <v>591</v>
      </c>
      <c r="B634" s="320">
        <v>1</v>
      </c>
      <c r="C634" s="307">
        <v>7366.42</v>
      </c>
      <c r="D634" s="307">
        <f t="shared" si="16"/>
        <v>7366.42</v>
      </c>
    </row>
    <row r="635" spans="1:4" hidden="1" outlineLevel="1">
      <c r="A635" s="317" t="s">
        <v>592</v>
      </c>
      <c r="B635" s="320">
        <v>1</v>
      </c>
      <c r="C635" s="307">
        <v>7592.69</v>
      </c>
      <c r="D635" s="307">
        <f t="shared" si="16"/>
        <v>7592.69</v>
      </c>
    </row>
    <row r="636" spans="1:4" hidden="1" outlineLevel="1">
      <c r="A636" s="317" t="s">
        <v>593</v>
      </c>
      <c r="B636" s="320">
        <v>1</v>
      </c>
      <c r="C636" s="307">
        <v>7705.82</v>
      </c>
      <c r="D636" s="307">
        <f t="shared" si="16"/>
        <v>7705.82</v>
      </c>
    </row>
    <row r="637" spans="1:4" hidden="1" outlineLevel="1">
      <c r="A637" s="317" t="s">
        <v>594</v>
      </c>
      <c r="B637" s="320">
        <v>1</v>
      </c>
      <c r="C637" s="307">
        <v>8045.22</v>
      </c>
      <c r="D637" s="307">
        <f t="shared" si="16"/>
        <v>8045.22</v>
      </c>
    </row>
    <row r="638" spans="1:4" hidden="1" outlineLevel="1">
      <c r="A638" s="317" t="s">
        <v>595</v>
      </c>
      <c r="B638" s="320">
        <v>1</v>
      </c>
      <c r="C638" s="307">
        <v>9402.81</v>
      </c>
      <c r="D638" s="307">
        <f t="shared" si="16"/>
        <v>9402.81</v>
      </c>
    </row>
    <row r="639" spans="1:4" hidden="1" outlineLevel="1">
      <c r="A639" s="317" t="s">
        <v>596</v>
      </c>
      <c r="B639" s="320">
        <v>1</v>
      </c>
      <c r="C639" s="307">
        <v>9629.07</v>
      </c>
      <c r="D639" s="307">
        <f t="shared" si="16"/>
        <v>9629.07</v>
      </c>
    </row>
    <row r="640" spans="1:4" hidden="1" outlineLevel="1">
      <c r="A640" s="317" t="s">
        <v>597</v>
      </c>
      <c r="B640" s="320">
        <v>1</v>
      </c>
      <c r="C640" s="307">
        <v>9742.2000000000007</v>
      </c>
      <c r="D640" s="307">
        <f t="shared" si="16"/>
        <v>9742.2000000000007</v>
      </c>
    </row>
    <row r="641" spans="1:4" hidden="1" outlineLevel="1">
      <c r="A641" s="317" t="s">
        <v>598</v>
      </c>
      <c r="B641" s="320">
        <v>2</v>
      </c>
      <c r="C641" s="307">
        <v>13249.31</v>
      </c>
      <c r="D641" s="307">
        <f t="shared" si="16"/>
        <v>26498.62</v>
      </c>
    </row>
    <row r="642" spans="1:4" hidden="1" outlineLevel="1">
      <c r="A642" s="317" t="s">
        <v>599</v>
      </c>
      <c r="B642" s="320">
        <v>1</v>
      </c>
      <c r="C642" s="307">
        <v>3406.78</v>
      </c>
      <c r="D642" s="307">
        <f t="shared" si="16"/>
        <v>3406.78</v>
      </c>
    </row>
    <row r="643" spans="1:4" hidden="1" outlineLevel="1">
      <c r="A643" s="317" t="s">
        <v>600</v>
      </c>
      <c r="B643" s="320">
        <v>1</v>
      </c>
      <c r="C643" s="307">
        <v>3519.92</v>
      </c>
      <c r="D643" s="307">
        <f t="shared" si="16"/>
        <v>3519.92</v>
      </c>
    </row>
    <row r="644" spans="1:4" hidden="1" outlineLevel="1">
      <c r="A644" s="317" t="s">
        <v>601</v>
      </c>
      <c r="B644" s="320">
        <v>1</v>
      </c>
      <c r="C644" s="307">
        <v>3633.05</v>
      </c>
      <c r="D644" s="307">
        <f t="shared" si="16"/>
        <v>3633.05</v>
      </c>
    </row>
    <row r="645" spans="1:4" hidden="1" outlineLevel="1">
      <c r="A645" s="317" t="s">
        <v>602</v>
      </c>
      <c r="B645" s="320">
        <v>4</v>
      </c>
      <c r="C645" s="307">
        <v>15106.21</v>
      </c>
      <c r="D645" s="307">
        <f t="shared" si="16"/>
        <v>60424.84</v>
      </c>
    </row>
    <row r="646" spans="1:4" hidden="1" outlineLevel="1">
      <c r="A646" s="317" t="s">
        <v>603</v>
      </c>
      <c r="B646" s="320">
        <v>2</v>
      </c>
      <c r="C646" s="307">
        <v>4279.74</v>
      </c>
      <c r="D646" s="307">
        <f t="shared" si="16"/>
        <v>8559.48</v>
      </c>
    </row>
    <row r="647" spans="1:4" hidden="1" outlineLevel="1">
      <c r="A647" s="317" t="s">
        <v>604</v>
      </c>
      <c r="B647" s="320">
        <v>3</v>
      </c>
      <c r="C647" s="307">
        <v>7030</v>
      </c>
      <c r="D647" s="307">
        <f t="shared" si="16"/>
        <v>21090</v>
      </c>
    </row>
    <row r="648" spans="1:4" hidden="1" outlineLevel="1">
      <c r="A648" s="317" t="s">
        <v>605</v>
      </c>
      <c r="B648" s="320">
        <v>6</v>
      </c>
      <c r="C648" s="307">
        <v>3821.44</v>
      </c>
      <c r="D648" s="307">
        <f t="shared" si="16"/>
        <v>22928.639999999999</v>
      </c>
    </row>
    <row r="649" spans="1:4" hidden="1" outlineLevel="1">
      <c r="A649" s="317" t="s">
        <v>606</v>
      </c>
      <c r="B649" s="320">
        <v>8</v>
      </c>
      <c r="C649" s="307">
        <v>8523</v>
      </c>
      <c r="D649" s="307">
        <f t="shared" si="16"/>
        <v>68184</v>
      </c>
    </row>
    <row r="650" spans="1:4" hidden="1" outlineLevel="1">
      <c r="A650" s="317" t="s">
        <v>607</v>
      </c>
      <c r="B650" s="320">
        <v>5</v>
      </c>
      <c r="C650" s="307">
        <v>800</v>
      </c>
      <c r="D650" s="307">
        <f t="shared" ref="D650:D706" si="17">B650*C650</f>
        <v>4000</v>
      </c>
    </row>
    <row r="651" spans="1:4" hidden="1" outlineLevel="1">
      <c r="A651" s="317" t="s">
        <v>608</v>
      </c>
      <c r="B651" s="320">
        <v>2</v>
      </c>
      <c r="C651" s="307">
        <v>2500</v>
      </c>
      <c r="D651" s="307">
        <f t="shared" si="17"/>
        <v>5000</v>
      </c>
    </row>
    <row r="652" spans="1:4" hidden="1" outlineLevel="1">
      <c r="A652" s="317" t="s">
        <v>609</v>
      </c>
      <c r="B652" s="320">
        <v>3</v>
      </c>
      <c r="C652" s="307">
        <v>2500</v>
      </c>
      <c r="D652" s="307">
        <f t="shared" si="17"/>
        <v>7500</v>
      </c>
    </row>
    <row r="653" spans="1:4" hidden="1" outlineLevel="1">
      <c r="A653" s="317" t="s">
        <v>610</v>
      </c>
      <c r="B653" s="320">
        <v>1</v>
      </c>
      <c r="C653" s="307">
        <v>820</v>
      </c>
      <c r="D653" s="307">
        <f t="shared" si="17"/>
        <v>820</v>
      </c>
    </row>
    <row r="654" spans="1:4" hidden="1" outlineLevel="1">
      <c r="A654" s="315" t="s">
        <v>611</v>
      </c>
      <c r="B654" s="319">
        <v>12</v>
      </c>
      <c r="C654" s="307"/>
      <c r="D654" s="307">
        <f t="shared" si="17"/>
        <v>0</v>
      </c>
    </row>
    <row r="655" spans="1:4" hidden="1" outlineLevel="1">
      <c r="A655" s="317" t="s">
        <v>612</v>
      </c>
      <c r="B655" s="320">
        <v>4</v>
      </c>
      <c r="C655" s="307">
        <v>75</v>
      </c>
      <c r="D655" s="307">
        <f t="shared" si="17"/>
        <v>300</v>
      </c>
    </row>
    <row r="656" spans="1:4" hidden="1" outlineLevel="1">
      <c r="A656" s="317" t="s">
        <v>613</v>
      </c>
      <c r="B656" s="320">
        <v>2</v>
      </c>
      <c r="C656" s="307">
        <v>105</v>
      </c>
      <c r="D656" s="307">
        <f t="shared" si="17"/>
        <v>210</v>
      </c>
    </row>
    <row r="657" spans="1:5" hidden="1" outlineLevel="1">
      <c r="A657" s="317" t="s">
        <v>614</v>
      </c>
      <c r="B657" s="320">
        <v>2</v>
      </c>
      <c r="C657" s="307">
        <v>165</v>
      </c>
      <c r="D657" s="307">
        <f t="shared" si="17"/>
        <v>330</v>
      </c>
    </row>
    <row r="658" spans="1:5" hidden="1" outlineLevel="1">
      <c r="A658" s="317" t="s">
        <v>615</v>
      </c>
      <c r="B658" s="320">
        <v>4</v>
      </c>
      <c r="C658" s="307"/>
      <c r="D658" s="307">
        <f t="shared" si="17"/>
        <v>0</v>
      </c>
      <c r="E658" s="42" t="s">
        <v>196</v>
      </c>
    </row>
    <row r="659" spans="1:5" hidden="1" outlineLevel="1">
      <c r="A659" s="315" t="s">
        <v>1746</v>
      </c>
      <c r="B659" s="319">
        <v>6</v>
      </c>
      <c r="C659" s="307"/>
      <c r="D659" s="307">
        <f t="shared" si="17"/>
        <v>0</v>
      </c>
    </row>
    <row r="660" spans="1:5" hidden="1" outlineLevel="1">
      <c r="A660" s="317" t="s">
        <v>1747</v>
      </c>
      <c r="B660" s="320">
        <v>6</v>
      </c>
      <c r="C660" s="307">
        <v>8042.2</v>
      </c>
      <c r="D660" s="307">
        <f t="shared" si="17"/>
        <v>48253.2</v>
      </c>
      <c r="E660" s="333" t="s">
        <v>1800</v>
      </c>
    </row>
    <row r="661" spans="1:5" hidden="1" outlineLevel="1">
      <c r="A661" s="315" t="s">
        <v>167</v>
      </c>
      <c r="B661" s="319">
        <v>260</v>
      </c>
      <c r="C661" s="307"/>
      <c r="D661" s="307">
        <f t="shared" si="17"/>
        <v>0</v>
      </c>
    </row>
    <row r="662" spans="1:5" hidden="1" outlineLevel="1">
      <c r="A662" s="331">
        <v>346</v>
      </c>
      <c r="B662" s="320">
        <v>260</v>
      </c>
      <c r="C662" s="307">
        <v>327.14999999999998</v>
      </c>
      <c r="D662" s="307">
        <f t="shared" si="17"/>
        <v>85059</v>
      </c>
      <c r="E662" s="333" t="s">
        <v>1800</v>
      </c>
    </row>
    <row r="663" spans="1:5" hidden="1" outlineLevel="1">
      <c r="A663" s="315" t="s">
        <v>617</v>
      </c>
      <c r="B663" s="319">
        <v>35</v>
      </c>
      <c r="C663" s="307"/>
      <c r="D663" s="307">
        <f t="shared" si="17"/>
        <v>0</v>
      </c>
    </row>
    <row r="664" spans="1:5" hidden="1" outlineLevel="1">
      <c r="A664" s="317" t="s">
        <v>618</v>
      </c>
      <c r="B664" s="320">
        <v>1</v>
      </c>
      <c r="C664" s="307">
        <v>8398</v>
      </c>
      <c r="D664" s="307">
        <f t="shared" si="17"/>
        <v>8398</v>
      </c>
    </row>
    <row r="665" spans="1:5" hidden="1" outlineLevel="1">
      <c r="A665" s="317" t="s">
        <v>619</v>
      </c>
      <c r="B665" s="320">
        <v>2</v>
      </c>
      <c r="C665" s="307">
        <v>6577.5</v>
      </c>
      <c r="D665" s="307">
        <f t="shared" si="17"/>
        <v>13155</v>
      </c>
      <c r="E665" s="333" t="s">
        <v>1800</v>
      </c>
    </row>
    <row r="666" spans="1:5" hidden="1" outlineLevel="1">
      <c r="A666" s="317" t="s">
        <v>620</v>
      </c>
      <c r="B666" s="320">
        <v>10</v>
      </c>
      <c r="C666" s="307">
        <v>392.6</v>
      </c>
      <c r="D666" s="307">
        <f t="shared" si="17"/>
        <v>3926</v>
      </c>
    </row>
    <row r="667" spans="1:5" hidden="1" outlineLevel="1">
      <c r="A667" s="317" t="s">
        <v>621</v>
      </c>
      <c r="B667" s="320">
        <v>22</v>
      </c>
      <c r="C667" s="307">
        <v>68</v>
      </c>
      <c r="D667" s="307">
        <f t="shared" si="17"/>
        <v>1496</v>
      </c>
    </row>
    <row r="668" spans="1:5" hidden="1" outlineLevel="1">
      <c r="A668" s="315" t="s">
        <v>622</v>
      </c>
      <c r="B668" s="319">
        <v>5</v>
      </c>
      <c r="C668" s="307"/>
      <c r="D668" s="307">
        <f t="shared" si="17"/>
        <v>0</v>
      </c>
    </row>
    <row r="669" spans="1:5" hidden="1" outlineLevel="1">
      <c r="A669" s="317" t="s">
        <v>623</v>
      </c>
      <c r="B669" s="320">
        <v>3</v>
      </c>
      <c r="C669" s="307">
        <v>9267.76</v>
      </c>
      <c r="D669" s="307">
        <f t="shared" si="17"/>
        <v>27803.279999999999</v>
      </c>
    </row>
    <row r="670" spans="1:5" hidden="1" outlineLevel="1">
      <c r="A670" s="317" t="s">
        <v>624</v>
      </c>
      <c r="B670" s="320">
        <v>2</v>
      </c>
      <c r="C670" s="307">
        <v>9267.76</v>
      </c>
      <c r="D670" s="307">
        <f t="shared" si="17"/>
        <v>18535.52</v>
      </c>
    </row>
    <row r="671" spans="1:5" hidden="1" outlineLevel="1">
      <c r="A671" s="315" t="s">
        <v>625</v>
      </c>
      <c r="B671" s="319">
        <v>17</v>
      </c>
      <c r="C671" s="307"/>
      <c r="D671" s="307">
        <f t="shared" si="17"/>
        <v>0</v>
      </c>
    </row>
    <row r="672" spans="1:5" hidden="1" outlineLevel="1">
      <c r="A672" s="317" t="s">
        <v>626</v>
      </c>
      <c r="B672" s="320">
        <v>1</v>
      </c>
      <c r="C672" s="307">
        <v>489.7</v>
      </c>
      <c r="D672" s="307">
        <f t="shared" si="17"/>
        <v>489.7</v>
      </c>
    </row>
    <row r="673" spans="1:5" hidden="1" outlineLevel="1">
      <c r="A673" s="317" t="s">
        <v>627</v>
      </c>
      <c r="B673" s="320">
        <v>4</v>
      </c>
      <c r="C673" s="307">
        <v>1106.94</v>
      </c>
      <c r="D673" s="307">
        <f t="shared" si="17"/>
        <v>4427.76</v>
      </c>
    </row>
    <row r="674" spans="1:5" hidden="1" outlineLevel="1">
      <c r="A674" s="317" t="s">
        <v>628</v>
      </c>
      <c r="B674" s="320">
        <v>10</v>
      </c>
      <c r="C674" s="307">
        <v>536.30999999999995</v>
      </c>
      <c r="D674" s="307">
        <f t="shared" si="17"/>
        <v>5363.0999999999995</v>
      </c>
    </row>
    <row r="675" spans="1:5" hidden="1" outlineLevel="1">
      <c r="A675" s="317" t="s">
        <v>629</v>
      </c>
      <c r="B675" s="320">
        <v>2</v>
      </c>
      <c r="C675" s="307">
        <v>183.49</v>
      </c>
      <c r="D675" s="307">
        <f t="shared" si="17"/>
        <v>366.98</v>
      </c>
    </row>
    <row r="676" spans="1:5" hidden="1" outlineLevel="1">
      <c r="A676" s="315" t="s">
        <v>630</v>
      </c>
      <c r="B676" s="319">
        <v>19</v>
      </c>
      <c r="C676" s="307">
        <v>41.45</v>
      </c>
      <c r="D676" s="307">
        <f t="shared" si="17"/>
        <v>787.55000000000007</v>
      </c>
    </row>
    <row r="677" spans="1:5" hidden="1" outlineLevel="1">
      <c r="A677" s="315" t="s">
        <v>631</v>
      </c>
      <c r="B677" s="319">
        <v>5</v>
      </c>
      <c r="C677" s="307"/>
      <c r="D677" s="307">
        <f t="shared" si="17"/>
        <v>0</v>
      </c>
    </row>
    <row r="678" spans="1:5" hidden="1" outlineLevel="1">
      <c r="A678" s="317" t="s">
        <v>632</v>
      </c>
      <c r="B678" s="320">
        <v>5</v>
      </c>
      <c r="C678" s="307">
        <v>126800</v>
      </c>
      <c r="D678" s="307">
        <f t="shared" si="17"/>
        <v>634000</v>
      </c>
    </row>
    <row r="679" spans="1:5" hidden="1" outlineLevel="1">
      <c r="A679" s="315" t="s">
        <v>633</v>
      </c>
      <c r="B679" s="319">
        <v>9.1</v>
      </c>
      <c r="C679" s="307"/>
      <c r="D679" s="307">
        <f t="shared" si="17"/>
        <v>0</v>
      </c>
    </row>
    <row r="680" spans="1:5" hidden="1" outlineLevel="1">
      <c r="A680" s="317" t="s">
        <v>634</v>
      </c>
      <c r="B680" s="320">
        <v>9.1</v>
      </c>
      <c r="C680" s="307">
        <v>487.34</v>
      </c>
      <c r="D680" s="307">
        <f t="shared" si="17"/>
        <v>4434.7939999999999</v>
      </c>
    </row>
    <row r="681" spans="1:5" hidden="1" outlineLevel="1">
      <c r="A681" s="315" t="s">
        <v>635</v>
      </c>
      <c r="B681" s="319">
        <v>6</v>
      </c>
      <c r="C681" s="307"/>
      <c r="D681" s="307">
        <f t="shared" si="17"/>
        <v>0</v>
      </c>
    </row>
    <row r="682" spans="1:5" hidden="1" outlineLevel="1">
      <c r="A682" s="315"/>
      <c r="B682" s="320">
        <v>3</v>
      </c>
      <c r="C682" s="307"/>
      <c r="D682" s="307"/>
      <c r="E682" s="42" t="s">
        <v>196</v>
      </c>
    </row>
    <row r="683" spans="1:5" hidden="1" outlineLevel="1">
      <c r="A683" s="317" t="s">
        <v>636</v>
      </c>
      <c r="B683" s="320">
        <v>3</v>
      </c>
      <c r="C683" s="307"/>
      <c r="D683" s="307">
        <f t="shared" si="17"/>
        <v>0</v>
      </c>
      <c r="E683" s="42" t="s">
        <v>196</v>
      </c>
    </row>
    <row r="684" spans="1:5" hidden="1" outlineLevel="1">
      <c r="A684" s="315" t="s">
        <v>637</v>
      </c>
      <c r="B684" s="319">
        <v>294</v>
      </c>
      <c r="C684" s="307"/>
      <c r="D684" s="307">
        <f t="shared" si="17"/>
        <v>0</v>
      </c>
    </row>
    <row r="685" spans="1:5" hidden="1" outlineLevel="1">
      <c r="A685" s="317" t="s">
        <v>638</v>
      </c>
      <c r="B685" s="320">
        <v>80</v>
      </c>
      <c r="C685" s="307">
        <v>300.31</v>
      </c>
      <c r="D685" s="307">
        <f t="shared" si="17"/>
        <v>24024.799999999999</v>
      </c>
    </row>
    <row r="686" spans="1:5" hidden="1" outlineLevel="1">
      <c r="A686" s="317" t="s">
        <v>639</v>
      </c>
      <c r="B686" s="320">
        <v>85</v>
      </c>
      <c r="C686" s="307">
        <v>348.1</v>
      </c>
      <c r="D686" s="307">
        <f t="shared" si="17"/>
        <v>29588.500000000004</v>
      </c>
    </row>
    <row r="687" spans="1:5" hidden="1" outlineLevel="1">
      <c r="A687" s="317" t="s">
        <v>640</v>
      </c>
      <c r="B687" s="320">
        <v>55</v>
      </c>
      <c r="C687" s="307">
        <v>851.96</v>
      </c>
      <c r="D687" s="307">
        <f t="shared" si="17"/>
        <v>46857.8</v>
      </c>
    </row>
    <row r="688" spans="1:5" hidden="1" outlineLevel="1">
      <c r="A688" s="317" t="s">
        <v>641</v>
      </c>
      <c r="B688" s="320">
        <v>10</v>
      </c>
      <c r="C688" s="307">
        <v>107.97</v>
      </c>
      <c r="D688" s="307">
        <f t="shared" si="17"/>
        <v>1079.7</v>
      </c>
    </row>
    <row r="689" spans="1:5" hidden="1" outlineLevel="1">
      <c r="A689" s="317" t="s">
        <v>642</v>
      </c>
      <c r="B689" s="320">
        <v>20</v>
      </c>
      <c r="C689" s="307">
        <v>47.79</v>
      </c>
      <c r="D689" s="307">
        <f t="shared" si="17"/>
        <v>955.8</v>
      </c>
    </row>
    <row r="690" spans="1:5" hidden="1" outlineLevel="1">
      <c r="A690" s="317" t="s">
        <v>643</v>
      </c>
      <c r="B690" s="320">
        <v>12</v>
      </c>
      <c r="C690" s="307">
        <v>76.7</v>
      </c>
      <c r="D690" s="307">
        <f t="shared" si="17"/>
        <v>920.40000000000009</v>
      </c>
    </row>
    <row r="691" spans="1:5" hidden="1" outlineLevel="1">
      <c r="A691" s="317" t="s">
        <v>644</v>
      </c>
      <c r="B691" s="320">
        <v>22</v>
      </c>
      <c r="C691" s="307">
        <v>61.95</v>
      </c>
      <c r="D691" s="307">
        <f t="shared" si="17"/>
        <v>1362.9</v>
      </c>
    </row>
    <row r="692" spans="1:5" hidden="1" outlineLevel="1">
      <c r="A692" s="317" t="s">
        <v>645</v>
      </c>
      <c r="B692" s="320">
        <v>10</v>
      </c>
      <c r="C692" s="307">
        <v>716.26</v>
      </c>
      <c r="D692" s="307">
        <f t="shared" si="17"/>
        <v>7162.6</v>
      </c>
    </row>
    <row r="693" spans="1:5" hidden="1" outlineLevel="1">
      <c r="A693" s="315" t="s">
        <v>646</v>
      </c>
      <c r="B693" s="319">
        <v>52</v>
      </c>
      <c r="C693" s="307"/>
      <c r="D693" s="307">
        <f t="shared" si="17"/>
        <v>0</v>
      </c>
    </row>
    <row r="694" spans="1:5" hidden="1" outlineLevel="1">
      <c r="A694" s="317" t="s">
        <v>647</v>
      </c>
      <c r="B694" s="320">
        <v>14</v>
      </c>
      <c r="C694" s="307">
        <v>1387.68</v>
      </c>
      <c r="D694" s="307">
        <f t="shared" si="17"/>
        <v>19427.52</v>
      </c>
    </row>
    <row r="695" spans="1:5" hidden="1" outlineLevel="1">
      <c r="A695" s="317" t="s">
        <v>648</v>
      </c>
      <c r="B695" s="320">
        <v>3</v>
      </c>
      <c r="C695" s="307">
        <v>1499.78</v>
      </c>
      <c r="D695" s="307">
        <f t="shared" si="17"/>
        <v>4499.34</v>
      </c>
    </row>
    <row r="696" spans="1:5" hidden="1" outlineLevel="1">
      <c r="A696" s="317" t="s">
        <v>649</v>
      </c>
      <c r="B696" s="320">
        <v>16</v>
      </c>
      <c r="C696" s="307">
        <v>1600</v>
      </c>
      <c r="D696" s="307">
        <f t="shared" si="17"/>
        <v>25600</v>
      </c>
    </row>
    <row r="697" spans="1:5" hidden="1" outlineLevel="1">
      <c r="A697" s="317" t="s">
        <v>650</v>
      </c>
      <c r="B697" s="320">
        <v>6</v>
      </c>
      <c r="C697" s="307">
        <v>3499.88</v>
      </c>
      <c r="D697" s="307">
        <f t="shared" si="17"/>
        <v>20999.279999999999</v>
      </c>
    </row>
    <row r="698" spans="1:5" hidden="1" outlineLevel="1">
      <c r="A698" s="317" t="s">
        <v>651</v>
      </c>
      <c r="B698" s="320">
        <v>5</v>
      </c>
      <c r="C698" s="321">
        <f>(3999.61*4+1*915)/5</f>
        <v>3382.6880000000006</v>
      </c>
      <c r="D698" s="307">
        <f t="shared" si="17"/>
        <v>16913.440000000002</v>
      </c>
    </row>
    <row r="699" spans="1:5" hidden="1" outlineLevel="1">
      <c r="A699" s="317" t="s">
        <v>652</v>
      </c>
      <c r="B699" s="320">
        <v>2</v>
      </c>
      <c r="C699" s="307">
        <v>1325</v>
      </c>
      <c r="D699" s="307">
        <f t="shared" si="17"/>
        <v>2650</v>
      </c>
    </row>
    <row r="700" spans="1:5" hidden="1" outlineLevel="1">
      <c r="A700" s="317" t="s">
        <v>653</v>
      </c>
      <c r="B700" s="320">
        <v>2</v>
      </c>
      <c r="C700" s="307">
        <v>1295</v>
      </c>
      <c r="D700" s="307">
        <f t="shared" si="17"/>
        <v>2590</v>
      </c>
    </row>
    <row r="701" spans="1:5" hidden="1" outlineLevel="1">
      <c r="A701" s="317" t="s">
        <v>654</v>
      </c>
      <c r="B701" s="320">
        <v>1</v>
      </c>
      <c r="C701" s="307">
        <v>16248.6</v>
      </c>
      <c r="D701" s="307">
        <f t="shared" si="17"/>
        <v>16248.6</v>
      </c>
    </row>
    <row r="702" spans="1:5" hidden="1" outlineLevel="1">
      <c r="A702" s="317" t="s">
        <v>655</v>
      </c>
      <c r="B702" s="320">
        <v>3</v>
      </c>
      <c r="C702" s="307"/>
      <c r="D702" s="307">
        <f t="shared" si="17"/>
        <v>0</v>
      </c>
      <c r="E702" s="42" t="s">
        <v>196</v>
      </c>
    </row>
    <row r="703" spans="1:5" hidden="1" outlineLevel="1">
      <c r="A703" s="315" t="s">
        <v>656</v>
      </c>
      <c r="B703" s="319">
        <v>521</v>
      </c>
      <c r="C703" s="307"/>
      <c r="D703" s="307">
        <f t="shared" si="17"/>
        <v>0</v>
      </c>
    </row>
    <row r="704" spans="1:5" hidden="1" outlineLevel="1">
      <c r="A704" s="317" t="s">
        <v>657</v>
      </c>
      <c r="B704" s="320">
        <v>10</v>
      </c>
      <c r="C704" s="307">
        <v>3.35</v>
      </c>
      <c r="D704" s="307">
        <f t="shared" si="17"/>
        <v>33.5</v>
      </c>
    </row>
    <row r="705" spans="1:4" hidden="1" outlineLevel="1">
      <c r="A705" s="317" t="s">
        <v>658</v>
      </c>
      <c r="B705" s="320">
        <v>8</v>
      </c>
      <c r="C705" s="307">
        <v>3.7</v>
      </c>
      <c r="D705" s="307">
        <f t="shared" si="17"/>
        <v>29.6</v>
      </c>
    </row>
    <row r="706" spans="1:4" hidden="1" outlineLevel="1">
      <c r="A706" s="317" t="s">
        <v>659</v>
      </c>
      <c r="B706" s="320">
        <v>8</v>
      </c>
      <c r="C706" s="307">
        <v>3.9</v>
      </c>
      <c r="D706" s="307">
        <f t="shared" si="17"/>
        <v>31.2</v>
      </c>
    </row>
    <row r="707" spans="1:4" hidden="1" outlineLevel="1">
      <c r="A707" s="317" t="s">
        <v>660</v>
      </c>
      <c r="B707" s="320">
        <v>19</v>
      </c>
      <c r="C707" s="307">
        <v>0.96</v>
      </c>
      <c r="D707" s="307">
        <f t="shared" ref="D707:D763" si="18">B707*C707</f>
        <v>18.239999999999998</v>
      </c>
    </row>
    <row r="708" spans="1:4" hidden="1" outlineLevel="1">
      <c r="A708" s="317" t="s">
        <v>661</v>
      </c>
      <c r="B708" s="320">
        <v>10</v>
      </c>
      <c r="C708" s="307">
        <v>3.35</v>
      </c>
      <c r="D708" s="307">
        <f t="shared" si="18"/>
        <v>33.5</v>
      </c>
    </row>
    <row r="709" spans="1:4" hidden="1" outlineLevel="1">
      <c r="A709" s="317" t="s">
        <v>662</v>
      </c>
      <c r="B709" s="320">
        <v>9</v>
      </c>
      <c r="C709" s="307">
        <v>2.12</v>
      </c>
      <c r="D709" s="307">
        <f t="shared" si="18"/>
        <v>19.080000000000002</v>
      </c>
    </row>
    <row r="710" spans="1:4" hidden="1" outlineLevel="1">
      <c r="A710" s="317" t="s">
        <v>663</v>
      </c>
      <c r="B710" s="320">
        <v>10</v>
      </c>
      <c r="C710" s="307">
        <v>3.08</v>
      </c>
      <c r="D710" s="307">
        <f t="shared" si="18"/>
        <v>30.8</v>
      </c>
    </row>
    <row r="711" spans="1:4" hidden="1" outlineLevel="1">
      <c r="A711" s="317" t="s">
        <v>664</v>
      </c>
      <c r="B711" s="320">
        <v>20</v>
      </c>
      <c r="C711" s="307">
        <v>363.24</v>
      </c>
      <c r="D711" s="307">
        <f t="shared" si="18"/>
        <v>7264.8</v>
      </c>
    </row>
    <row r="712" spans="1:4" hidden="1" outlineLevel="1">
      <c r="A712" s="317" t="s">
        <v>665</v>
      </c>
      <c r="B712" s="320">
        <v>4</v>
      </c>
      <c r="C712" s="307">
        <v>4.0599999999999996</v>
      </c>
      <c r="D712" s="307">
        <f t="shared" si="18"/>
        <v>16.239999999999998</v>
      </c>
    </row>
    <row r="713" spans="1:4" hidden="1" outlineLevel="1">
      <c r="A713" s="317" t="s">
        <v>666</v>
      </c>
      <c r="B713" s="320">
        <v>2</v>
      </c>
      <c r="C713" s="307">
        <v>2.65</v>
      </c>
      <c r="D713" s="307">
        <f t="shared" si="18"/>
        <v>5.3</v>
      </c>
    </row>
    <row r="714" spans="1:4" hidden="1" outlineLevel="1">
      <c r="A714" s="317" t="s">
        <v>667</v>
      </c>
      <c r="B714" s="320">
        <v>10</v>
      </c>
      <c r="C714" s="307">
        <v>3.96</v>
      </c>
      <c r="D714" s="307">
        <f t="shared" si="18"/>
        <v>39.6</v>
      </c>
    </row>
    <row r="715" spans="1:4" hidden="1" outlineLevel="1">
      <c r="A715" s="317" t="s">
        <v>668</v>
      </c>
      <c r="B715" s="320">
        <v>8</v>
      </c>
      <c r="C715" s="307">
        <v>5.83</v>
      </c>
      <c r="D715" s="307">
        <f t="shared" si="18"/>
        <v>46.64</v>
      </c>
    </row>
    <row r="716" spans="1:4" hidden="1" outlineLevel="1">
      <c r="A716" s="317" t="s">
        <v>669</v>
      </c>
      <c r="B716" s="320">
        <v>10</v>
      </c>
      <c r="C716" s="307">
        <v>6.54</v>
      </c>
      <c r="D716" s="307">
        <f t="shared" si="18"/>
        <v>65.400000000000006</v>
      </c>
    </row>
    <row r="717" spans="1:4" hidden="1" outlineLevel="1">
      <c r="A717" s="317" t="s">
        <v>670</v>
      </c>
      <c r="B717" s="320">
        <v>92</v>
      </c>
      <c r="C717" s="307">
        <v>8.0399999999999991</v>
      </c>
      <c r="D717" s="307">
        <f t="shared" si="18"/>
        <v>739.68</v>
      </c>
    </row>
    <row r="718" spans="1:4" hidden="1" outlineLevel="1">
      <c r="A718" s="317" t="s">
        <v>671</v>
      </c>
      <c r="B718" s="320">
        <v>3</v>
      </c>
      <c r="C718" s="307">
        <v>53.32</v>
      </c>
      <c r="D718" s="307">
        <f t="shared" si="18"/>
        <v>159.96</v>
      </c>
    </row>
    <row r="719" spans="1:4" hidden="1" outlineLevel="1">
      <c r="A719" s="317" t="s">
        <v>672</v>
      </c>
      <c r="B719" s="320">
        <v>8</v>
      </c>
      <c r="C719" s="307">
        <v>8.3000000000000007</v>
      </c>
      <c r="D719" s="307">
        <f t="shared" si="18"/>
        <v>66.400000000000006</v>
      </c>
    </row>
    <row r="720" spans="1:4" hidden="1" outlineLevel="1">
      <c r="A720" s="317" t="s">
        <v>673</v>
      </c>
      <c r="B720" s="320">
        <v>29</v>
      </c>
      <c r="C720" s="307">
        <v>5</v>
      </c>
      <c r="D720" s="307">
        <f t="shared" si="18"/>
        <v>145</v>
      </c>
    </row>
    <row r="721" spans="1:5" hidden="1" outlineLevel="1">
      <c r="A721" s="317" t="s">
        <v>674</v>
      </c>
      <c r="B721" s="320">
        <v>2</v>
      </c>
      <c r="C721" s="307">
        <v>725</v>
      </c>
      <c r="D721" s="307">
        <f t="shared" si="18"/>
        <v>1450</v>
      </c>
    </row>
    <row r="722" spans="1:5" hidden="1" outlineLevel="1">
      <c r="A722" s="317" t="s">
        <v>675</v>
      </c>
      <c r="B722" s="320">
        <v>3</v>
      </c>
      <c r="C722" s="307">
        <v>589.48</v>
      </c>
      <c r="D722" s="307">
        <f t="shared" si="18"/>
        <v>1768.44</v>
      </c>
    </row>
    <row r="723" spans="1:5" hidden="1" outlineLevel="1">
      <c r="A723" s="317" t="s">
        <v>676</v>
      </c>
      <c r="B723" s="320">
        <v>6</v>
      </c>
      <c r="C723" s="307">
        <v>589.48</v>
      </c>
      <c r="D723" s="307">
        <f t="shared" si="18"/>
        <v>3536.88</v>
      </c>
    </row>
    <row r="724" spans="1:5" hidden="1" outlineLevel="1">
      <c r="A724" s="317" t="s">
        <v>677</v>
      </c>
      <c r="B724" s="320">
        <v>3</v>
      </c>
      <c r="C724" s="307">
        <v>589.48</v>
      </c>
      <c r="D724" s="307">
        <f t="shared" si="18"/>
        <v>1768.44</v>
      </c>
    </row>
    <row r="725" spans="1:5" hidden="1" outlineLevel="1">
      <c r="A725" s="317" t="s">
        <v>678</v>
      </c>
      <c r="B725" s="320">
        <v>6</v>
      </c>
      <c r="C725" s="307">
        <v>589.48</v>
      </c>
      <c r="D725" s="307">
        <f t="shared" si="18"/>
        <v>3536.88</v>
      </c>
    </row>
    <row r="726" spans="1:5" hidden="1" outlineLevel="1">
      <c r="A726" s="317" t="s">
        <v>679</v>
      </c>
      <c r="B726" s="320">
        <v>2</v>
      </c>
      <c r="C726" s="307">
        <v>7417.75</v>
      </c>
      <c r="D726" s="307">
        <f t="shared" si="18"/>
        <v>14835.5</v>
      </c>
    </row>
    <row r="727" spans="1:5" hidden="1" outlineLevel="1">
      <c r="A727" s="317" t="s">
        <v>680</v>
      </c>
      <c r="B727" s="320">
        <v>14</v>
      </c>
      <c r="C727" s="307">
        <v>1116.42</v>
      </c>
      <c r="D727" s="307">
        <f t="shared" si="18"/>
        <v>15629.880000000001</v>
      </c>
      <c r="E727" s="333" t="s">
        <v>1801</v>
      </c>
    </row>
    <row r="728" spans="1:5" hidden="1" outlineLevel="1">
      <c r="A728" s="317" t="s">
        <v>681</v>
      </c>
      <c r="B728" s="320">
        <v>3</v>
      </c>
      <c r="C728" s="307">
        <v>822.85</v>
      </c>
      <c r="D728" s="307">
        <f t="shared" si="18"/>
        <v>2468.5500000000002</v>
      </c>
    </row>
    <row r="729" spans="1:5" hidden="1" outlineLevel="1">
      <c r="A729" s="317" t="s">
        <v>1795</v>
      </c>
      <c r="B729" s="320">
        <v>6</v>
      </c>
      <c r="C729" s="307">
        <v>219.41</v>
      </c>
      <c r="D729" s="307">
        <f t="shared" si="18"/>
        <v>1316.46</v>
      </c>
      <c r="E729" s="333" t="s">
        <v>1800</v>
      </c>
    </row>
    <row r="730" spans="1:5" hidden="1" outlineLevel="1">
      <c r="A730" s="317" t="s">
        <v>1796</v>
      </c>
      <c r="B730" s="320">
        <v>6</v>
      </c>
      <c r="C730" s="307">
        <v>290.02</v>
      </c>
      <c r="D730" s="307">
        <f t="shared" si="18"/>
        <v>1740.12</v>
      </c>
      <c r="E730" s="333" t="s">
        <v>1800</v>
      </c>
    </row>
    <row r="731" spans="1:5" hidden="1" outlineLevel="1">
      <c r="A731" s="317" t="s">
        <v>682</v>
      </c>
      <c r="B731" s="320">
        <v>3</v>
      </c>
      <c r="C731" s="307">
        <v>948.1</v>
      </c>
      <c r="D731" s="307">
        <f t="shared" si="18"/>
        <v>2844.3</v>
      </c>
    </row>
    <row r="732" spans="1:5" hidden="1" outlineLevel="1">
      <c r="A732" s="317" t="s">
        <v>683</v>
      </c>
      <c r="B732" s="320">
        <v>15</v>
      </c>
      <c r="C732" s="307">
        <v>1198.18</v>
      </c>
      <c r="D732" s="307">
        <f t="shared" si="18"/>
        <v>17972.7</v>
      </c>
    </row>
    <row r="733" spans="1:5" hidden="1" outlineLevel="1">
      <c r="A733" s="317" t="s">
        <v>684</v>
      </c>
      <c r="B733" s="320">
        <v>3</v>
      </c>
      <c r="C733" s="307">
        <v>589.48</v>
      </c>
      <c r="D733" s="307">
        <f t="shared" si="18"/>
        <v>1768.44</v>
      </c>
    </row>
    <row r="734" spans="1:5" hidden="1" outlineLevel="1">
      <c r="A734" s="317" t="s">
        <v>685</v>
      </c>
      <c r="B734" s="320">
        <v>6</v>
      </c>
      <c r="C734" s="307">
        <v>619.07000000000005</v>
      </c>
      <c r="D734" s="307">
        <f t="shared" si="18"/>
        <v>3714.42</v>
      </c>
    </row>
    <row r="735" spans="1:5" hidden="1" outlineLevel="1">
      <c r="A735" s="317" t="s">
        <v>686</v>
      </c>
      <c r="B735" s="320">
        <v>20</v>
      </c>
      <c r="C735" s="307">
        <v>147.71</v>
      </c>
      <c r="D735" s="307">
        <f t="shared" si="18"/>
        <v>2954.2000000000003</v>
      </c>
    </row>
    <row r="736" spans="1:5" hidden="1" outlineLevel="1">
      <c r="A736" s="317" t="s">
        <v>687</v>
      </c>
      <c r="B736" s="320">
        <v>18</v>
      </c>
      <c r="C736" s="307">
        <v>136.78</v>
      </c>
      <c r="D736" s="307">
        <f t="shared" si="18"/>
        <v>2462.04</v>
      </c>
    </row>
    <row r="737" spans="1:4" hidden="1" outlineLevel="1">
      <c r="A737" s="317" t="s">
        <v>688</v>
      </c>
      <c r="B737" s="320">
        <v>23</v>
      </c>
      <c r="C737" s="321">
        <v>659</v>
      </c>
      <c r="D737" s="307">
        <f t="shared" si="18"/>
        <v>15157</v>
      </c>
    </row>
    <row r="738" spans="1:4" hidden="1" outlineLevel="1">
      <c r="A738" s="317" t="s">
        <v>689</v>
      </c>
      <c r="B738" s="320">
        <v>3</v>
      </c>
      <c r="C738" s="307">
        <v>256.23</v>
      </c>
      <c r="D738" s="307">
        <f t="shared" si="18"/>
        <v>768.69</v>
      </c>
    </row>
    <row r="739" spans="1:4" hidden="1" outlineLevel="1">
      <c r="A739" s="317" t="s">
        <v>690</v>
      </c>
      <c r="B739" s="320">
        <v>6</v>
      </c>
      <c r="C739" s="307">
        <v>261.13</v>
      </c>
      <c r="D739" s="307">
        <f t="shared" si="18"/>
        <v>1566.78</v>
      </c>
    </row>
    <row r="740" spans="1:4" hidden="1" outlineLevel="1">
      <c r="A740" s="317" t="s">
        <v>691</v>
      </c>
      <c r="B740" s="320">
        <v>45</v>
      </c>
      <c r="C740" s="307">
        <v>153.26</v>
      </c>
      <c r="D740" s="307">
        <f t="shared" si="18"/>
        <v>6896.7</v>
      </c>
    </row>
    <row r="741" spans="1:4" hidden="1" outlineLevel="1">
      <c r="A741" s="317" t="s">
        <v>692</v>
      </c>
      <c r="B741" s="320">
        <v>15</v>
      </c>
      <c r="C741" s="307">
        <v>99.6</v>
      </c>
      <c r="D741" s="307">
        <f t="shared" si="18"/>
        <v>1494</v>
      </c>
    </row>
    <row r="742" spans="1:4" hidden="1" outlineLevel="1">
      <c r="A742" s="317" t="s">
        <v>693</v>
      </c>
      <c r="B742" s="320">
        <v>19</v>
      </c>
      <c r="C742" s="307">
        <v>147.71</v>
      </c>
      <c r="D742" s="307">
        <f t="shared" si="18"/>
        <v>2806.4900000000002</v>
      </c>
    </row>
    <row r="743" spans="1:4" hidden="1" outlineLevel="1">
      <c r="A743" s="317" t="s">
        <v>694</v>
      </c>
      <c r="B743" s="320">
        <v>3</v>
      </c>
      <c r="C743" s="307">
        <v>589.48</v>
      </c>
      <c r="D743" s="307">
        <f t="shared" si="18"/>
        <v>1768.44</v>
      </c>
    </row>
    <row r="744" spans="1:4" hidden="1" outlineLevel="1">
      <c r="A744" s="317" t="s">
        <v>695</v>
      </c>
      <c r="B744" s="320">
        <v>3</v>
      </c>
      <c r="C744" s="307">
        <v>589.48</v>
      </c>
      <c r="D744" s="307">
        <f t="shared" si="18"/>
        <v>1768.44</v>
      </c>
    </row>
    <row r="745" spans="1:4" hidden="1" outlineLevel="1">
      <c r="A745" s="317" t="s">
        <v>696</v>
      </c>
      <c r="B745" s="320">
        <v>5</v>
      </c>
      <c r="C745" s="307">
        <v>200.69</v>
      </c>
      <c r="D745" s="307">
        <f t="shared" si="18"/>
        <v>1003.45</v>
      </c>
    </row>
    <row r="746" spans="1:4" hidden="1" outlineLevel="1">
      <c r="A746" s="317" t="s">
        <v>697</v>
      </c>
      <c r="B746" s="320">
        <v>20</v>
      </c>
      <c r="C746" s="321">
        <v>178.56</v>
      </c>
      <c r="D746" s="307">
        <f t="shared" si="18"/>
        <v>3571.2</v>
      </c>
    </row>
    <row r="747" spans="1:4" hidden="1" outlineLevel="1">
      <c r="A747" s="317" t="s">
        <v>698</v>
      </c>
      <c r="B747" s="320">
        <v>3</v>
      </c>
      <c r="C747" s="307">
        <v>1643.83</v>
      </c>
      <c r="D747" s="307">
        <f t="shared" si="18"/>
        <v>4931.49</v>
      </c>
    </row>
    <row r="748" spans="1:4" hidden="1" outlineLevel="1">
      <c r="A748" s="315" t="s">
        <v>699</v>
      </c>
      <c r="B748" s="319">
        <v>3</v>
      </c>
      <c r="C748" s="307"/>
      <c r="D748" s="307">
        <f t="shared" si="18"/>
        <v>0</v>
      </c>
    </row>
    <row r="749" spans="1:4" hidden="1" outlineLevel="1">
      <c r="A749" s="317" t="s">
        <v>700</v>
      </c>
      <c r="B749" s="320">
        <v>2</v>
      </c>
      <c r="C749" s="307">
        <v>4398.576</v>
      </c>
      <c r="D749" s="307">
        <f t="shared" si="18"/>
        <v>8797.152</v>
      </c>
    </row>
    <row r="750" spans="1:4" hidden="1" outlineLevel="1">
      <c r="A750" s="317" t="s">
        <v>701</v>
      </c>
      <c r="B750" s="320">
        <v>1</v>
      </c>
      <c r="C750" s="307">
        <v>4398.576</v>
      </c>
      <c r="D750" s="307">
        <f t="shared" si="18"/>
        <v>4398.576</v>
      </c>
    </row>
    <row r="751" spans="1:4" hidden="1" outlineLevel="1">
      <c r="A751" s="315" t="s">
        <v>702</v>
      </c>
      <c r="B751" s="319">
        <v>49</v>
      </c>
      <c r="C751" s="307"/>
      <c r="D751" s="307">
        <f t="shared" si="18"/>
        <v>0</v>
      </c>
    </row>
    <row r="752" spans="1:4" hidden="1" outlineLevel="1">
      <c r="A752" s="317" t="s">
        <v>703</v>
      </c>
      <c r="B752" s="320">
        <v>7</v>
      </c>
      <c r="C752" s="307">
        <v>2440.1</v>
      </c>
      <c r="D752" s="307">
        <f t="shared" si="18"/>
        <v>17080.7</v>
      </c>
    </row>
    <row r="753" spans="1:5" hidden="1" outlineLevel="1">
      <c r="A753" s="317" t="s">
        <v>704</v>
      </c>
      <c r="B753" s="320">
        <v>4</v>
      </c>
      <c r="C753" s="307">
        <v>601.97</v>
      </c>
      <c r="D753" s="307">
        <f t="shared" si="18"/>
        <v>2407.88</v>
      </c>
    </row>
    <row r="754" spans="1:5" hidden="1" outlineLevel="1">
      <c r="A754" s="317" t="s">
        <v>705</v>
      </c>
      <c r="B754" s="320">
        <v>13</v>
      </c>
      <c r="C754" s="321">
        <v>5334.3</v>
      </c>
      <c r="D754" s="307">
        <f t="shared" si="18"/>
        <v>69345.900000000009</v>
      </c>
    </row>
    <row r="755" spans="1:5" hidden="1" outlineLevel="1">
      <c r="A755" s="317" t="s">
        <v>706</v>
      </c>
      <c r="B755" s="320">
        <v>5</v>
      </c>
      <c r="C755" s="321">
        <v>5104.72</v>
      </c>
      <c r="D755" s="307">
        <f t="shared" si="18"/>
        <v>25523.600000000002</v>
      </c>
    </row>
    <row r="756" spans="1:5" hidden="1" outlineLevel="1">
      <c r="A756" s="317" t="s">
        <v>707</v>
      </c>
      <c r="B756" s="320">
        <v>3</v>
      </c>
      <c r="C756" s="307">
        <v>5276.82</v>
      </c>
      <c r="D756" s="307">
        <f t="shared" si="18"/>
        <v>15830.46</v>
      </c>
    </row>
    <row r="757" spans="1:5" hidden="1" outlineLevel="1">
      <c r="A757" s="317" t="s">
        <v>708</v>
      </c>
      <c r="B757" s="320">
        <v>10</v>
      </c>
      <c r="C757" s="321">
        <v>550.08000000000004</v>
      </c>
      <c r="D757" s="307">
        <f t="shared" si="18"/>
        <v>5500.8</v>
      </c>
    </row>
    <row r="758" spans="1:5" hidden="1" outlineLevel="1">
      <c r="A758" s="317" t="s">
        <v>709</v>
      </c>
      <c r="B758" s="320">
        <v>7</v>
      </c>
      <c r="C758" s="307">
        <v>1057.4100000000001</v>
      </c>
      <c r="D758" s="307">
        <f t="shared" si="18"/>
        <v>7401.8700000000008</v>
      </c>
    </row>
    <row r="759" spans="1:5" hidden="1" outlineLevel="1">
      <c r="A759" s="315" t="s">
        <v>710</v>
      </c>
      <c r="B759" s="319">
        <v>7</v>
      </c>
      <c r="C759" s="307"/>
      <c r="D759" s="307">
        <f t="shared" si="18"/>
        <v>0</v>
      </c>
    </row>
    <row r="760" spans="1:5" hidden="1" outlineLevel="1">
      <c r="A760" s="317" t="s">
        <v>711</v>
      </c>
      <c r="B760" s="320">
        <v>3</v>
      </c>
      <c r="C760" s="307">
        <v>7671.11</v>
      </c>
      <c r="D760" s="307">
        <f t="shared" si="18"/>
        <v>23013.329999999998</v>
      </c>
    </row>
    <row r="761" spans="1:5" hidden="1" outlineLevel="1">
      <c r="A761" s="317" t="s">
        <v>1797</v>
      </c>
      <c r="B761" s="320">
        <v>2</v>
      </c>
      <c r="C761" s="307">
        <v>980.55</v>
      </c>
      <c r="D761" s="307">
        <f t="shared" si="18"/>
        <v>1961.1</v>
      </c>
    </row>
    <row r="762" spans="1:5" hidden="1" outlineLevel="1">
      <c r="A762" s="317" t="s">
        <v>1798</v>
      </c>
      <c r="B762" s="320">
        <v>2</v>
      </c>
      <c r="C762" s="307">
        <v>1797.84</v>
      </c>
      <c r="D762" s="307">
        <f t="shared" si="18"/>
        <v>3595.68</v>
      </c>
    </row>
    <row r="763" spans="1:5" hidden="1" outlineLevel="1">
      <c r="A763" s="315" t="s">
        <v>712</v>
      </c>
      <c r="B763" s="319">
        <v>218</v>
      </c>
      <c r="C763" s="307"/>
      <c r="D763" s="307">
        <f t="shared" si="18"/>
        <v>0</v>
      </c>
    </row>
    <row r="764" spans="1:5" hidden="1" outlineLevel="1">
      <c r="A764" s="317" t="s">
        <v>713</v>
      </c>
      <c r="B764" s="320">
        <v>2</v>
      </c>
      <c r="C764" s="307"/>
      <c r="D764" s="307">
        <f t="shared" ref="D764:D792" si="19">B764*C764</f>
        <v>0</v>
      </c>
      <c r="E764" s="42" t="s">
        <v>196</v>
      </c>
    </row>
    <row r="765" spans="1:5" hidden="1" outlineLevel="1">
      <c r="A765" s="317" t="s">
        <v>714</v>
      </c>
      <c r="B765" s="320">
        <v>3</v>
      </c>
      <c r="C765" s="307"/>
      <c r="D765" s="307">
        <f t="shared" si="19"/>
        <v>0</v>
      </c>
      <c r="E765" s="42" t="s">
        <v>196</v>
      </c>
    </row>
    <row r="766" spans="1:5" hidden="1" outlineLevel="1">
      <c r="A766" s="317" t="s">
        <v>715</v>
      </c>
      <c r="B766" s="320">
        <v>3</v>
      </c>
      <c r="C766" s="307">
        <v>98.53</v>
      </c>
      <c r="D766" s="307">
        <f t="shared" si="19"/>
        <v>295.59000000000003</v>
      </c>
    </row>
    <row r="767" spans="1:5" hidden="1" outlineLevel="1">
      <c r="A767" s="317" t="s">
        <v>716</v>
      </c>
      <c r="B767" s="320">
        <v>7</v>
      </c>
      <c r="C767" s="307"/>
      <c r="D767" s="307">
        <f t="shared" si="19"/>
        <v>0</v>
      </c>
      <c r="E767" s="42" t="s">
        <v>196</v>
      </c>
    </row>
    <row r="768" spans="1:5" hidden="1" outlineLevel="1">
      <c r="A768" s="317" t="s">
        <v>717</v>
      </c>
      <c r="B768" s="320">
        <v>3</v>
      </c>
      <c r="C768" s="307">
        <v>143.37</v>
      </c>
      <c r="D768" s="307">
        <f t="shared" si="19"/>
        <v>430.11</v>
      </c>
      <c r="E768" s="42"/>
    </row>
    <row r="769" spans="1:5" hidden="1" outlineLevel="1">
      <c r="A769" s="317" t="s">
        <v>718</v>
      </c>
      <c r="B769" s="320">
        <v>5</v>
      </c>
      <c r="C769" s="307">
        <v>146.91</v>
      </c>
      <c r="D769" s="307">
        <f t="shared" si="19"/>
        <v>734.55</v>
      </c>
    </row>
    <row r="770" spans="1:5" hidden="1" outlineLevel="1">
      <c r="A770" s="317" t="s">
        <v>719</v>
      </c>
      <c r="B770" s="320">
        <v>15</v>
      </c>
      <c r="C770" s="307">
        <v>84.37</v>
      </c>
      <c r="D770" s="307">
        <f t="shared" si="19"/>
        <v>1265.5500000000002</v>
      </c>
    </row>
    <row r="771" spans="1:5" hidden="1" outlineLevel="1">
      <c r="A771" s="317" t="s">
        <v>720</v>
      </c>
      <c r="B771" s="320">
        <v>10</v>
      </c>
      <c r="C771" s="307">
        <v>67.260000000000005</v>
      </c>
      <c r="D771" s="307">
        <f t="shared" si="19"/>
        <v>672.6</v>
      </c>
    </row>
    <row r="772" spans="1:5" hidden="1" outlineLevel="1">
      <c r="A772" s="317" t="s">
        <v>721</v>
      </c>
      <c r="B772" s="320">
        <v>14</v>
      </c>
      <c r="C772" s="307">
        <v>107.38</v>
      </c>
      <c r="D772" s="307">
        <f t="shared" si="19"/>
        <v>1503.32</v>
      </c>
    </row>
    <row r="773" spans="1:5" hidden="1" outlineLevel="1">
      <c r="A773" s="317" t="s">
        <v>722</v>
      </c>
      <c r="B773" s="320">
        <v>23</v>
      </c>
      <c r="C773" s="307"/>
      <c r="D773" s="307">
        <f t="shared" si="19"/>
        <v>0</v>
      </c>
      <c r="E773" s="42" t="s">
        <v>196</v>
      </c>
    </row>
    <row r="774" spans="1:5" hidden="1" outlineLevel="1">
      <c r="A774" s="317" t="s">
        <v>723</v>
      </c>
      <c r="B774" s="320">
        <v>23</v>
      </c>
      <c r="C774" s="321">
        <v>183.98</v>
      </c>
      <c r="D774" s="307">
        <f t="shared" si="19"/>
        <v>4231.54</v>
      </c>
    </row>
    <row r="775" spans="1:5" hidden="1" outlineLevel="1">
      <c r="A775" s="317" t="s">
        <v>724</v>
      </c>
      <c r="B775" s="320">
        <v>5</v>
      </c>
      <c r="C775" s="59"/>
      <c r="D775" s="307">
        <f t="shared" si="19"/>
        <v>0</v>
      </c>
      <c r="E775" s="42" t="s">
        <v>196</v>
      </c>
    </row>
    <row r="776" spans="1:5" hidden="1" outlineLevel="1">
      <c r="A776" s="317" t="s">
        <v>725</v>
      </c>
      <c r="B776" s="320">
        <v>10</v>
      </c>
      <c r="C776" s="307">
        <v>94.99</v>
      </c>
      <c r="D776" s="307">
        <f t="shared" si="19"/>
        <v>949.9</v>
      </c>
    </row>
    <row r="777" spans="1:5" hidden="1" outlineLevel="1">
      <c r="A777" s="317" t="s">
        <v>726</v>
      </c>
      <c r="B777" s="320">
        <v>6</v>
      </c>
      <c r="C777" s="307">
        <v>125.67</v>
      </c>
      <c r="D777" s="307">
        <f t="shared" si="19"/>
        <v>754.02</v>
      </c>
    </row>
    <row r="778" spans="1:5" hidden="1" outlineLevel="1">
      <c r="A778" s="317" t="s">
        <v>727</v>
      </c>
      <c r="B778" s="320">
        <v>8</v>
      </c>
      <c r="C778" s="307">
        <v>130.84</v>
      </c>
      <c r="D778" s="307">
        <f t="shared" si="19"/>
        <v>1046.72</v>
      </c>
    </row>
    <row r="779" spans="1:5" hidden="1" outlineLevel="1">
      <c r="A779" s="317" t="s">
        <v>728</v>
      </c>
      <c r="B779" s="320">
        <v>10</v>
      </c>
      <c r="C779" s="307">
        <v>341.02</v>
      </c>
      <c r="D779" s="307">
        <f t="shared" si="19"/>
        <v>3410.2</v>
      </c>
    </row>
    <row r="780" spans="1:5" hidden="1" outlineLevel="1">
      <c r="A780" s="317" t="s">
        <v>729</v>
      </c>
      <c r="B780" s="320">
        <v>5</v>
      </c>
      <c r="C780" s="307"/>
      <c r="D780" s="307">
        <f t="shared" si="19"/>
        <v>0</v>
      </c>
      <c r="E780" s="333" t="s">
        <v>196</v>
      </c>
    </row>
    <row r="781" spans="1:5" hidden="1" outlineLevel="1">
      <c r="A781" s="317" t="s">
        <v>730</v>
      </c>
      <c r="B781" s="320">
        <v>10</v>
      </c>
      <c r="C781" s="307">
        <v>122.13</v>
      </c>
      <c r="D781" s="307">
        <f t="shared" si="19"/>
        <v>1221.3</v>
      </c>
    </row>
    <row r="782" spans="1:5" hidden="1" outlineLevel="1">
      <c r="A782" s="317" t="s">
        <v>731</v>
      </c>
      <c r="B782" s="320">
        <v>4</v>
      </c>
      <c r="C782" s="307">
        <v>142.78</v>
      </c>
      <c r="D782" s="307">
        <f t="shared" si="19"/>
        <v>571.12</v>
      </c>
    </row>
    <row r="783" spans="1:5" hidden="1" outlineLevel="1">
      <c r="A783" s="317" t="s">
        <v>732</v>
      </c>
      <c r="B783" s="320">
        <v>16</v>
      </c>
      <c r="C783" s="307">
        <v>224.79</v>
      </c>
      <c r="D783" s="307">
        <f t="shared" si="19"/>
        <v>3596.64</v>
      </c>
    </row>
    <row r="784" spans="1:5" hidden="1" outlineLevel="1">
      <c r="A784" s="317" t="s">
        <v>733</v>
      </c>
      <c r="B784" s="320">
        <v>15</v>
      </c>
      <c r="C784" s="307">
        <v>218.3</v>
      </c>
      <c r="D784" s="307">
        <f t="shared" si="19"/>
        <v>3274.5</v>
      </c>
    </row>
    <row r="785" spans="1:5" hidden="1" outlineLevel="1">
      <c r="A785" s="317" t="s">
        <v>734</v>
      </c>
      <c r="B785" s="320">
        <v>2</v>
      </c>
      <c r="C785" s="307"/>
      <c r="D785" s="307">
        <f t="shared" si="19"/>
        <v>0</v>
      </c>
      <c r="E785" s="42" t="s">
        <v>196</v>
      </c>
    </row>
    <row r="786" spans="1:5" hidden="1" outlineLevel="1">
      <c r="A786" s="317" t="s">
        <v>735</v>
      </c>
      <c r="B786" s="320">
        <v>1</v>
      </c>
      <c r="C786" s="307"/>
      <c r="D786" s="307">
        <f t="shared" si="19"/>
        <v>0</v>
      </c>
      <c r="E786" s="42" t="s">
        <v>196</v>
      </c>
    </row>
    <row r="787" spans="1:5" hidden="1" outlineLevel="1">
      <c r="A787" s="317" t="s">
        <v>736</v>
      </c>
      <c r="B787" s="320">
        <v>1</v>
      </c>
      <c r="C787" s="307"/>
      <c r="D787" s="307">
        <f t="shared" si="19"/>
        <v>0</v>
      </c>
      <c r="E787" s="42" t="s">
        <v>196</v>
      </c>
    </row>
    <row r="788" spans="1:5" hidden="1" outlineLevel="1">
      <c r="A788" s="317" t="s">
        <v>737</v>
      </c>
      <c r="B788" s="320">
        <v>3</v>
      </c>
      <c r="C788" s="307"/>
      <c r="D788" s="307">
        <f t="shared" si="19"/>
        <v>0</v>
      </c>
      <c r="E788" s="42" t="s">
        <v>196</v>
      </c>
    </row>
    <row r="789" spans="1:5" hidden="1" outlineLevel="1">
      <c r="A789" s="317" t="s">
        <v>738</v>
      </c>
      <c r="B789" s="320">
        <v>1</v>
      </c>
      <c r="C789" s="307">
        <v>418.9</v>
      </c>
      <c r="D789" s="307">
        <f t="shared" si="19"/>
        <v>418.9</v>
      </c>
    </row>
    <row r="790" spans="1:5" hidden="1" outlineLevel="1">
      <c r="A790" s="317" t="s">
        <v>740</v>
      </c>
      <c r="B790" s="320">
        <v>9</v>
      </c>
      <c r="C790" s="307">
        <v>127.44</v>
      </c>
      <c r="D790" s="307">
        <f t="shared" si="19"/>
        <v>1146.96</v>
      </c>
    </row>
    <row r="791" spans="1:5" hidden="1" outlineLevel="1">
      <c r="A791" s="317" t="s">
        <v>741</v>
      </c>
      <c r="B791" s="320">
        <v>4</v>
      </c>
      <c r="C791" s="307">
        <v>134.52000000000001</v>
      </c>
      <c r="D791" s="307">
        <f t="shared" si="19"/>
        <v>538.08000000000004</v>
      </c>
    </row>
    <row r="792" spans="1:5" hidden="1" outlineLevel="1">
      <c r="A792" s="315" t="s">
        <v>742</v>
      </c>
      <c r="B792" s="319">
        <v>2</v>
      </c>
      <c r="C792" s="307"/>
      <c r="D792" s="307">
        <f t="shared" si="19"/>
        <v>0</v>
      </c>
    </row>
    <row r="793" spans="1:5" hidden="1" outlineLevel="1">
      <c r="A793" s="317" t="s">
        <v>743</v>
      </c>
      <c r="B793" s="320">
        <v>2</v>
      </c>
      <c r="C793" s="307">
        <v>4800</v>
      </c>
      <c r="D793" s="307">
        <f t="shared" ref="D793:D811" si="20">B793*C793</f>
        <v>9600</v>
      </c>
    </row>
    <row r="794" spans="1:5" hidden="1" outlineLevel="1">
      <c r="A794" s="315" t="s">
        <v>744</v>
      </c>
      <c r="B794" s="319">
        <v>8</v>
      </c>
      <c r="C794" s="307">
        <v>48.03</v>
      </c>
      <c r="D794" s="307">
        <f t="shared" si="20"/>
        <v>384.24</v>
      </c>
    </row>
    <row r="795" spans="1:5" hidden="1" outlineLevel="1">
      <c r="A795" s="315" t="s">
        <v>745</v>
      </c>
      <c r="B795" s="319">
        <v>4</v>
      </c>
      <c r="C795" s="307"/>
      <c r="D795" s="307">
        <f t="shared" si="20"/>
        <v>0</v>
      </c>
    </row>
    <row r="796" spans="1:5" hidden="1" outlineLevel="1">
      <c r="A796" s="317" t="s">
        <v>746</v>
      </c>
      <c r="B796" s="320">
        <v>3</v>
      </c>
      <c r="C796" s="307">
        <v>750</v>
      </c>
      <c r="D796" s="307">
        <f t="shared" si="20"/>
        <v>2250</v>
      </c>
    </row>
    <row r="797" spans="1:5" hidden="1" outlineLevel="1">
      <c r="A797" s="317" t="s">
        <v>747</v>
      </c>
      <c r="B797" s="320">
        <v>1</v>
      </c>
      <c r="C797" s="307">
        <v>5200</v>
      </c>
      <c r="D797" s="307">
        <f t="shared" si="20"/>
        <v>5200</v>
      </c>
    </row>
    <row r="798" spans="1:5" hidden="1" outlineLevel="1">
      <c r="A798" s="315" t="s">
        <v>748</v>
      </c>
      <c r="B798" s="319">
        <v>1</v>
      </c>
      <c r="C798" s="307"/>
      <c r="D798" s="307">
        <f t="shared" si="20"/>
        <v>0</v>
      </c>
    </row>
    <row r="799" spans="1:5" hidden="1" outlineLevel="1">
      <c r="A799" s="317" t="s">
        <v>749</v>
      </c>
      <c r="B799" s="320">
        <v>1</v>
      </c>
      <c r="C799" s="307"/>
      <c r="D799" s="307">
        <f t="shared" si="20"/>
        <v>0</v>
      </c>
      <c r="E799" s="42" t="s">
        <v>196</v>
      </c>
    </row>
    <row r="800" spans="1:5" hidden="1" outlineLevel="1">
      <c r="A800" s="315" t="s">
        <v>750</v>
      </c>
      <c r="B800" s="319">
        <v>1</v>
      </c>
      <c r="C800" s="307">
        <v>3540</v>
      </c>
      <c r="D800" s="307">
        <f t="shared" si="20"/>
        <v>3540</v>
      </c>
    </row>
    <row r="801" spans="1:5" hidden="1" outlineLevel="1">
      <c r="A801" s="315" t="s">
        <v>752</v>
      </c>
      <c r="B801" s="319">
        <v>5</v>
      </c>
      <c r="C801" s="307"/>
      <c r="D801" s="307">
        <f t="shared" si="20"/>
        <v>0</v>
      </c>
    </row>
    <row r="802" spans="1:5" hidden="1" outlineLevel="1">
      <c r="A802" s="332">
        <v>2</v>
      </c>
      <c r="B802" s="320">
        <v>5</v>
      </c>
      <c r="C802" s="307">
        <v>700</v>
      </c>
      <c r="D802" s="307">
        <f t="shared" si="20"/>
        <v>3500</v>
      </c>
    </row>
    <row r="803" spans="1:5" hidden="1" outlineLevel="1">
      <c r="A803" s="315" t="s">
        <v>753</v>
      </c>
      <c r="B803" s="319">
        <v>7</v>
      </c>
      <c r="C803" s="307"/>
      <c r="D803" s="307">
        <f t="shared" si="20"/>
        <v>0</v>
      </c>
    </row>
    <row r="804" spans="1:5" hidden="1" outlineLevel="1">
      <c r="A804" s="317" t="s">
        <v>754</v>
      </c>
      <c r="B804" s="320">
        <v>3</v>
      </c>
      <c r="C804" s="307">
        <v>491.91</v>
      </c>
      <c r="D804" s="307">
        <f t="shared" si="20"/>
        <v>1475.73</v>
      </c>
    </row>
    <row r="805" spans="1:5" hidden="1" outlineLevel="1">
      <c r="A805" s="317" t="s">
        <v>755</v>
      </c>
      <c r="B805" s="320">
        <v>4</v>
      </c>
      <c r="C805" s="307">
        <v>305</v>
      </c>
      <c r="D805" s="307">
        <f t="shared" si="20"/>
        <v>1220</v>
      </c>
    </row>
    <row r="806" spans="1:5" hidden="1" outlineLevel="1">
      <c r="A806" s="315" t="s">
        <v>756</v>
      </c>
      <c r="B806" s="319">
        <v>20</v>
      </c>
      <c r="C806" s="307">
        <v>447.37</v>
      </c>
      <c r="D806" s="307">
        <f t="shared" si="20"/>
        <v>8947.4</v>
      </c>
    </row>
    <row r="807" spans="1:5" hidden="1" outlineLevel="1">
      <c r="A807" s="315" t="s">
        <v>757</v>
      </c>
      <c r="B807" s="319">
        <v>8</v>
      </c>
      <c r="C807" s="307"/>
      <c r="D807" s="307">
        <f t="shared" si="20"/>
        <v>0</v>
      </c>
    </row>
    <row r="808" spans="1:5" hidden="1" outlineLevel="1">
      <c r="A808" s="317" t="s">
        <v>759</v>
      </c>
      <c r="B808" s="320">
        <v>2</v>
      </c>
      <c r="C808" s="307">
        <v>97.35</v>
      </c>
      <c r="D808" s="307">
        <f t="shared" si="20"/>
        <v>194.7</v>
      </c>
    </row>
    <row r="809" spans="1:5" hidden="1" outlineLevel="1">
      <c r="A809" s="317" t="s">
        <v>760</v>
      </c>
      <c r="B809" s="320">
        <v>2</v>
      </c>
      <c r="C809" s="307">
        <v>97.35</v>
      </c>
      <c r="D809" s="307">
        <f t="shared" si="20"/>
        <v>194.7</v>
      </c>
    </row>
    <row r="810" spans="1:5" hidden="1" outlineLevel="1">
      <c r="A810" s="317" t="s">
        <v>761</v>
      </c>
      <c r="B810" s="320">
        <v>2</v>
      </c>
      <c r="C810" s="307">
        <v>1000</v>
      </c>
      <c r="D810" s="307">
        <f t="shared" si="20"/>
        <v>2000</v>
      </c>
    </row>
    <row r="811" spans="1:5" hidden="1" outlineLevel="1">
      <c r="A811" s="317" t="s">
        <v>762</v>
      </c>
      <c r="B811" s="320">
        <v>2</v>
      </c>
      <c r="C811" s="307">
        <v>1000</v>
      </c>
      <c r="D811" s="307">
        <f t="shared" si="20"/>
        <v>2000</v>
      </c>
    </row>
    <row r="812" spans="1:5" collapsed="1">
      <c r="A812" s="31" t="s">
        <v>121</v>
      </c>
      <c r="B812" s="32"/>
      <c r="C812" s="18"/>
      <c r="D812" s="17">
        <f>SUM(D354:D811)</f>
        <v>4632426.7420000015</v>
      </c>
    </row>
    <row r="814" spans="1:5">
      <c r="A814" s="335" t="s">
        <v>764</v>
      </c>
      <c r="B814" s="4" t="s">
        <v>2</v>
      </c>
      <c r="C814" s="67"/>
      <c r="D814" s="68"/>
    </row>
    <row r="815" spans="1:5" hidden="1" outlineLevel="1">
      <c r="A815" s="315" t="s">
        <v>915</v>
      </c>
      <c r="B815" s="319">
        <v>200</v>
      </c>
      <c r="C815" s="307"/>
      <c r="D815" s="307">
        <f>B815*C815</f>
        <v>0</v>
      </c>
    </row>
    <row r="816" spans="1:5" hidden="1" outlineLevel="1">
      <c r="A816" s="317" t="s">
        <v>1478</v>
      </c>
      <c r="B816" s="320">
        <v>200</v>
      </c>
      <c r="C816" s="307">
        <v>11.5</v>
      </c>
      <c r="D816" s="307">
        <f t="shared" ref="D816:D853" si="21">B816*C816</f>
        <v>2300</v>
      </c>
      <c r="E816" s="333" t="s">
        <v>1800</v>
      </c>
    </row>
    <row r="817" spans="1:5" hidden="1" outlineLevel="1">
      <c r="A817" s="315" t="s">
        <v>765</v>
      </c>
      <c r="B817" s="316">
        <v>78400</v>
      </c>
      <c r="C817" s="307"/>
      <c r="D817" s="307">
        <f t="shared" si="21"/>
        <v>0</v>
      </c>
    </row>
    <row r="818" spans="1:5" hidden="1" outlineLevel="1">
      <c r="A818" s="317" t="s">
        <v>766</v>
      </c>
      <c r="B818" s="318">
        <v>78400</v>
      </c>
      <c r="C818" s="307">
        <v>1.1000000000000001</v>
      </c>
      <c r="D818" s="307">
        <f t="shared" si="21"/>
        <v>86240</v>
      </c>
      <c r="E818" s="333" t="s">
        <v>319</v>
      </c>
    </row>
    <row r="819" spans="1:5" hidden="1" outlineLevel="1">
      <c r="A819" s="315" t="s">
        <v>297</v>
      </c>
      <c r="B819" s="316">
        <v>26770</v>
      </c>
      <c r="C819" s="307"/>
      <c r="D819" s="307">
        <f t="shared" si="21"/>
        <v>0</v>
      </c>
    </row>
    <row r="820" spans="1:5" hidden="1" outlineLevel="1">
      <c r="A820" s="317" t="s">
        <v>299</v>
      </c>
      <c r="B820" s="318">
        <v>10500</v>
      </c>
      <c r="C820" s="321">
        <v>1.64</v>
      </c>
      <c r="D820" s="307">
        <f t="shared" si="21"/>
        <v>17220</v>
      </c>
    </row>
    <row r="821" spans="1:5" hidden="1" outlineLevel="1">
      <c r="A821" s="317" t="s">
        <v>767</v>
      </c>
      <c r="B821" s="318">
        <v>16270</v>
      </c>
      <c r="C821" s="307">
        <v>0.26</v>
      </c>
      <c r="D821" s="307">
        <f t="shared" si="21"/>
        <v>4230.2</v>
      </c>
    </row>
    <row r="822" spans="1:5" hidden="1" outlineLevel="1">
      <c r="A822" s="315" t="s">
        <v>302</v>
      </c>
      <c r="B822" s="318">
        <v>20</v>
      </c>
      <c r="C822" s="307">
        <v>48.5</v>
      </c>
      <c r="D822" s="307">
        <f t="shared" si="21"/>
        <v>970</v>
      </c>
    </row>
    <row r="823" spans="1:5" hidden="1" outlineLevel="1">
      <c r="A823" s="315" t="s">
        <v>166</v>
      </c>
      <c r="B823" s="319">
        <v>250</v>
      </c>
      <c r="C823" s="307">
        <v>2.9</v>
      </c>
      <c r="D823" s="307">
        <f t="shared" si="21"/>
        <v>725</v>
      </c>
    </row>
    <row r="824" spans="1:5" hidden="1" outlineLevel="1">
      <c r="A824" s="315" t="s">
        <v>168</v>
      </c>
      <c r="B824" s="319">
        <v>36</v>
      </c>
      <c r="C824" s="307">
        <v>24.12</v>
      </c>
      <c r="D824" s="307">
        <f t="shared" si="21"/>
        <v>868.32</v>
      </c>
    </row>
    <row r="825" spans="1:5" hidden="1" outlineLevel="1">
      <c r="A825" s="315" t="s">
        <v>303</v>
      </c>
      <c r="B825" s="319">
        <v>810</v>
      </c>
      <c r="C825" s="307"/>
      <c r="D825" s="307">
        <f t="shared" si="21"/>
        <v>0</v>
      </c>
    </row>
    <row r="826" spans="1:5" hidden="1" outlineLevel="1">
      <c r="A826" s="317" t="s">
        <v>65</v>
      </c>
      <c r="B826" s="320">
        <v>810</v>
      </c>
      <c r="C826" s="307">
        <v>46</v>
      </c>
      <c r="D826" s="307">
        <f t="shared" si="21"/>
        <v>37260</v>
      </c>
    </row>
    <row r="827" spans="1:5" hidden="1" outlineLevel="1">
      <c r="A827" s="315" t="s">
        <v>860</v>
      </c>
      <c r="B827" s="316">
        <v>2160</v>
      </c>
      <c r="C827" s="307">
        <v>0.6</v>
      </c>
      <c r="D827" s="307">
        <f>B827*C827</f>
        <v>1296</v>
      </c>
    </row>
    <row r="828" spans="1:5" hidden="1" outlineLevel="1">
      <c r="A828" s="315" t="s">
        <v>305</v>
      </c>
      <c r="B828" s="316">
        <v>22490</v>
      </c>
      <c r="C828" s="307">
        <v>0.6</v>
      </c>
      <c r="D828" s="307">
        <f>B828*C828</f>
        <v>13494</v>
      </c>
    </row>
    <row r="829" spans="1:5" hidden="1" outlineLevel="1">
      <c r="A829" s="315" t="s">
        <v>306</v>
      </c>
      <c r="B829" s="316">
        <v>78328</v>
      </c>
      <c r="C829" s="307"/>
      <c r="D829" s="307">
        <f t="shared" si="21"/>
        <v>0</v>
      </c>
    </row>
    <row r="830" spans="1:5" hidden="1" outlineLevel="1">
      <c r="A830" s="317"/>
      <c r="B830" s="318">
        <v>12350</v>
      </c>
      <c r="C830" s="307">
        <v>0.6</v>
      </c>
      <c r="D830" s="307">
        <f t="shared" si="21"/>
        <v>7410</v>
      </c>
    </row>
    <row r="831" spans="1:5" hidden="1" outlineLevel="1">
      <c r="A831" s="317" t="s">
        <v>770</v>
      </c>
      <c r="B831" s="318">
        <v>16050</v>
      </c>
      <c r="C831" s="307">
        <v>0.7</v>
      </c>
      <c r="D831" s="307">
        <f t="shared" si="21"/>
        <v>11235</v>
      </c>
    </row>
    <row r="832" spans="1:5" hidden="1" outlineLevel="1">
      <c r="A832" s="317" t="s">
        <v>771</v>
      </c>
      <c r="B832" s="318">
        <v>3950</v>
      </c>
      <c r="C832" s="307">
        <v>0.6</v>
      </c>
      <c r="D832" s="307">
        <f t="shared" si="21"/>
        <v>2370</v>
      </c>
    </row>
    <row r="833" spans="1:4" hidden="1" outlineLevel="1">
      <c r="A833" s="317" t="s">
        <v>772</v>
      </c>
      <c r="B833" s="320">
        <v>900</v>
      </c>
      <c r="C833" s="307">
        <v>0.6</v>
      </c>
      <c r="D833" s="307">
        <f t="shared" si="21"/>
        <v>540</v>
      </c>
    </row>
    <row r="834" spans="1:4" hidden="1" outlineLevel="1">
      <c r="A834" s="317" t="s">
        <v>773</v>
      </c>
      <c r="B834" s="320">
        <v>935</v>
      </c>
      <c r="C834" s="307">
        <v>0.6</v>
      </c>
      <c r="D834" s="307">
        <f t="shared" si="21"/>
        <v>561</v>
      </c>
    </row>
    <row r="835" spans="1:4" hidden="1" outlineLevel="1">
      <c r="A835" s="317" t="s">
        <v>774</v>
      </c>
      <c r="B835" s="318">
        <v>11200</v>
      </c>
      <c r="C835" s="307">
        <v>0.6</v>
      </c>
      <c r="D835" s="307">
        <f t="shared" si="21"/>
        <v>6720</v>
      </c>
    </row>
    <row r="836" spans="1:4" hidden="1" outlineLevel="1">
      <c r="A836" s="317" t="s">
        <v>775</v>
      </c>
      <c r="B836" s="320">
        <v>300</v>
      </c>
      <c r="C836" s="307">
        <v>0.6</v>
      </c>
      <c r="D836" s="307">
        <f t="shared" si="21"/>
        <v>180</v>
      </c>
    </row>
    <row r="837" spans="1:4" hidden="1" outlineLevel="1">
      <c r="A837" s="317" t="s">
        <v>776</v>
      </c>
      <c r="B837" s="318">
        <v>4985</v>
      </c>
      <c r="C837" s="307">
        <v>0.6</v>
      </c>
      <c r="D837" s="307">
        <f t="shared" si="21"/>
        <v>2991</v>
      </c>
    </row>
    <row r="838" spans="1:4" hidden="1" outlineLevel="1">
      <c r="A838" s="317" t="s">
        <v>777</v>
      </c>
      <c r="B838" s="320">
        <v>100</v>
      </c>
      <c r="C838" s="307">
        <v>0.6</v>
      </c>
      <c r="D838" s="307">
        <f t="shared" si="21"/>
        <v>60</v>
      </c>
    </row>
    <row r="839" spans="1:4" hidden="1" outlineLevel="1">
      <c r="A839" s="317" t="s">
        <v>778</v>
      </c>
      <c r="B839" s="320">
        <v>200</v>
      </c>
      <c r="C839" s="307">
        <v>0.6</v>
      </c>
      <c r="D839" s="307">
        <f t="shared" si="21"/>
        <v>120</v>
      </c>
    </row>
    <row r="840" spans="1:4" hidden="1" outlineLevel="1">
      <c r="A840" s="317" t="s">
        <v>779</v>
      </c>
      <c r="B840" s="318">
        <v>2200</v>
      </c>
      <c r="C840" s="307">
        <v>0.6</v>
      </c>
      <c r="D840" s="307">
        <f t="shared" si="21"/>
        <v>1320</v>
      </c>
    </row>
    <row r="841" spans="1:4" hidden="1" outlineLevel="1">
      <c r="A841" s="317" t="s">
        <v>780</v>
      </c>
      <c r="B841" s="318">
        <v>6390</v>
      </c>
      <c r="C841" s="307">
        <v>0.6</v>
      </c>
      <c r="D841" s="307">
        <f t="shared" si="21"/>
        <v>3834</v>
      </c>
    </row>
    <row r="842" spans="1:4" hidden="1" outlineLevel="1">
      <c r="A842" s="317" t="s">
        <v>781</v>
      </c>
      <c r="B842" s="320">
        <v>318</v>
      </c>
      <c r="C842" s="307">
        <v>0.6</v>
      </c>
      <c r="D842" s="307">
        <f t="shared" si="21"/>
        <v>190.79999999999998</v>
      </c>
    </row>
    <row r="843" spans="1:4" hidden="1" outlineLevel="1">
      <c r="A843" s="317" t="s">
        <v>782</v>
      </c>
      <c r="B843" s="318">
        <v>2200</v>
      </c>
      <c r="C843" s="307">
        <v>0.6</v>
      </c>
      <c r="D843" s="307">
        <f t="shared" si="21"/>
        <v>1320</v>
      </c>
    </row>
    <row r="844" spans="1:4" hidden="1" outlineLevel="1">
      <c r="A844" s="317" t="s">
        <v>783</v>
      </c>
      <c r="B844" s="318">
        <v>7000</v>
      </c>
      <c r="C844" s="307">
        <v>0.6</v>
      </c>
      <c r="D844" s="307">
        <f t="shared" si="21"/>
        <v>4200</v>
      </c>
    </row>
    <row r="845" spans="1:4" hidden="1" outlineLevel="1">
      <c r="A845" s="317" t="s">
        <v>784</v>
      </c>
      <c r="B845" s="318">
        <v>9250</v>
      </c>
      <c r="C845" s="307">
        <v>0.54</v>
      </c>
      <c r="D845" s="307">
        <f t="shared" si="21"/>
        <v>4995</v>
      </c>
    </row>
    <row r="846" spans="1:4" hidden="1" outlineLevel="1">
      <c r="A846" s="315" t="s">
        <v>308</v>
      </c>
      <c r="B846" s="316">
        <v>19000</v>
      </c>
      <c r="C846" s="307"/>
      <c r="D846" s="307">
        <f t="shared" si="21"/>
        <v>0</v>
      </c>
    </row>
    <row r="847" spans="1:4" hidden="1" outlineLevel="1">
      <c r="A847" s="317" t="s">
        <v>785</v>
      </c>
      <c r="B847" s="318">
        <v>17300</v>
      </c>
      <c r="C847" s="307">
        <v>2.2200000000000002</v>
      </c>
      <c r="D847" s="307">
        <f t="shared" si="21"/>
        <v>38406</v>
      </c>
    </row>
    <row r="848" spans="1:4" hidden="1" outlineLevel="1">
      <c r="A848" s="317" t="s">
        <v>309</v>
      </c>
      <c r="B848" s="318">
        <v>1700</v>
      </c>
      <c r="C848" s="307">
        <v>5.43</v>
      </c>
      <c r="D848" s="307">
        <f t="shared" si="21"/>
        <v>9231</v>
      </c>
    </row>
    <row r="849" spans="1:5" hidden="1" outlineLevel="1">
      <c r="A849" s="315" t="s">
        <v>207</v>
      </c>
      <c r="B849" s="316">
        <v>7380</v>
      </c>
      <c r="C849" s="307"/>
      <c r="D849" s="307">
        <f t="shared" si="21"/>
        <v>0</v>
      </c>
    </row>
    <row r="850" spans="1:5" hidden="1" outlineLevel="1">
      <c r="A850" s="317" t="s">
        <v>208</v>
      </c>
      <c r="B850" s="320">
        <v>660</v>
      </c>
      <c r="C850" s="321">
        <v>31.03</v>
      </c>
      <c r="D850" s="307">
        <f t="shared" si="21"/>
        <v>20479.8</v>
      </c>
    </row>
    <row r="851" spans="1:5" hidden="1" outlineLevel="1">
      <c r="A851" s="317" t="s">
        <v>1622</v>
      </c>
      <c r="B851" s="320">
        <v>360</v>
      </c>
      <c r="C851" s="307">
        <v>23.4</v>
      </c>
      <c r="D851" s="307">
        <f t="shared" si="21"/>
        <v>8424</v>
      </c>
      <c r="E851" s="333" t="s">
        <v>319</v>
      </c>
    </row>
    <row r="852" spans="1:5" hidden="1" outlineLevel="1">
      <c r="A852" s="317" t="s">
        <v>313</v>
      </c>
      <c r="B852" s="318">
        <v>3000</v>
      </c>
      <c r="C852" s="321">
        <f>(36.08*1000+35.76*1000)/2000</f>
        <v>35.92</v>
      </c>
      <c r="D852" s="307">
        <f t="shared" si="21"/>
        <v>107760</v>
      </c>
    </row>
    <row r="853" spans="1:5" hidden="1" outlineLevel="1">
      <c r="A853" s="317" t="s">
        <v>209</v>
      </c>
      <c r="B853" s="318">
        <v>3360</v>
      </c>
      <c r="C853" s="307">
        <v>40.770000000000003</v>
      </c>
      <c r="D853" s="307">
        <f t="shared" si="21"/>
        <v>136987.20000000001</v>
      </c>
    </row>
    <row r="854" spans="1:5" collapsed="1">
      <c r="A854" s="31" t="s">
        <v>121</v>
      </c>
      <c r="B854" s="32"/>
      <c r="C854" s="18"/>
      <c r="D854" s="17">
        <f>SUM(D815:D853)</f>
        <v>533938.32000000007</v>
      </c>
    </row>
    <row r="855" spans="1:5">
      <c r="A855" s="29" t="s">
        <v>789</v>
      </c>
      <c r="B855" s="4" t="s">
        <v>2</v>
      </c>
      <c r="C855" s="46"/>
      <c r="D855" s="46"/>
    </row>
    <row r="856" spans="1:5" ht="15" hidden="1" customHeight="1" outlineLevel="1">
      <c r="A856" s="315" t="s">
        <v>790</v>
      </c>
      <c r="B856" s="316">
        <v>68012</v>
      </c>
      <c r="C856" s="307"/>
      <c r="D856" s="307">
        <f t="shared" ref="D856:D915" si="22">B856*C856</f>
        <v>0</v>
      </c>
    </row>
    <row r="857" spans="1:5" ht="15" hidden="1" customHeight="1" outlineLevel="1">
      <c r="A857" s="317" t="s">
        <v>791</v>
      </c>
      <c r="B857" s="318">
        <v>2660</v>
      </c>
      <c r="C857" s="307">
        <v>0.14000000000000001</v>
      </c>
      <c r="D857" s="307">
        <f t="shared" si="22"/>
        <v>372.40000000000003</v>
      </c>
    </row>
    <row r="858" spans="1:5" ht="15" hidden="1" customHeight="1" outlineLevel="1">
      <c r="A858" s="317" t="s">
        <v>792</v>
      </c>
      <c r="B858" s="318">
        <v>65352</v>
      </c>
      <c r="C858" s="307">
        <v>0.24</v>
      </c>
      <c r="D858" s="307">
        <f t="shared" si="22"/>
        <v>15684.48</v>
      </c>
    </row>
    <row r="859" spans="1:5" ht="15" hidden="1" customHeight="1" outlineLevel="1">
      <c r="A859" s="315" t="s">
        <v>793</v>
      </c>
      <c r="B859" s="316">
        <v>4101.6000000000004</v>
      </c>
      <c r="C859" s="307"/>
      <c r="D859" s="307">
        <f t="shared" si="22"/>
        <v>0</v>
      </c>
    </row>
    <row r="860" spans="1:5" ht="15" hidden="1" customHeight="1" outlineLevel="1">
      <c r="A860" s="317"/>
      <c r="B860" s="318">
        <v>1401.6</v>
      </c>
      <c r="C860" s="307">
        <v>2.85</v>
      </c>
      <c r="D860" s="307">
        <f t="shared" si="22"/>
        <v>3994.56</v>
      </c>
    </row>
    <row r="861" spans="1:5" ht="15" hidden="1" customHeight="1" outlineLevel="1">
      <c r="A861" s="317" t="s">
        <v>794</v>
      </c>
      <c r="B861" s="318">
        <v>2700</v>
      </c>
      <c r="C861" s="307">
        <v>2.85</v>
      </c>
      <c r="D861" s="307">
        <f t="shared" si="22"/>
        <v>7695</v>
      </c>
    </row>
    <row r="862" spans="1:5" ht="15" hidden="1" customHeight="1" outlineLevel="1">
      <c r="A862" s="315" t="s">
        <v>182</v>
      </c>
      <c r="B862" s="319">
        <v>75</v>
      </c>
      <c r="C862" s="307"/>
      <c r="D862" s="307">
        <f t="shared" si="22"/>
        <v>0</v>
      </c>
    </row>
    <row r="863" spans="1:5" ht="15" hidden="1" customHeight="1" outlineLevel="1">
      <c r="A863" s="317" t="s">
        <v>795</v>
      </c>
      <c r="B863" s="320">
        <v>75</v>
      </c>
      <c r="C863" s="321">
        <v>213.28</v>
      </c>
      <c r="D863" s="307">
        <f t="shared" si="22"/>
        <v>15996</v>
      </c>
      <c r="E863" s="333" t="s">
        <v>1802</v>
      </c>
    </row>
    <row r="864" spans="1:5" ht="15" hidden="1" customHeight="1" outlineLevel="1">
      <c r="A864" s="315" t="s">
        <v>796</v>
      </c>
      <c r="B864" s="316">
        <v>11128</v>
      </c>
      <c r="C864" s="307">
        <v>0.88</v>
      </c>
      <c r="D864" s="307">
        <f t="shared" si="22"/>
        <v>9792.64</v>
      </c>
    </row>
    <row r="865" spans="1:5" ht="15" hidden="1" customHeight="1" outlineLevel="1">
      <c r="A865" s="315" t="s">
        <v>798</v>
      </c>
      <c r="B865" s="316">
        <v>29119.35</v>
      </c>
      <c r="C865" s="307"/>
      <c r="D865" s="307">
        <f t="shared" si="22"/>
        <v>0</v>
      </c>
    </row>
    <row r="866" spans="1:5" ht="15" hidden="1" customHeight="1" outlineLevel="1">
      <c r="A866" s="317" t="s">
        <v>799</v>
      </c>
      <c r="B866" s="318">
        <v>7094.2</v>
      </c>
      <c r="C866" s="307">
        <v>1.06</v>
      </c>
      <c r="D866" s="307">
        <f t="shared" si="22"/>
        <v>7519.8519999999999</v>
      </c>
    </row>
    <row r="867" spans="1:5" ht="15" hidden="1" customHeight="1" outlineLevel="1">
      <c r="A867" s="317" t="s">
        <v>800</v>
      </c>
      <c r="B867" s="318">
        <v>1025.5999999999999</v>
      </c>
      <c r="C867" s="307">
        <v>1.53</v>
      </c>
      <c r="D867" s="307">
        <f t="shared" si="22"/>
        <v>1569.1679999999999</v>
      </c>
    </row>
    <row r="868" spans="1:5" ht="15" hidden="1" customHeight="1" outlineLevel="1">
      <c r="A868" s="317" t="s">
        <v>801</v>
      </c>
      <c r="B868" s="318">
        <v>20999.55</v>
      </c>
      <c r="C868" s="307">
        <v>3.07</v>
      </c>
      <c r="D868" s="307">
        <f t="shared" si="22"/>
        <v>64468.618499999997</v>
      </c>
      <c r="E868" s="333" t="s">
        <v>319</v>
      </c>
    </row>
    <row r="869" spans="1:5" ht="15" hidden="1" customHeight="1" outlineLevel="1">
      <c r="A869" s="315" t="s">
        <v>802</v>
      </c>
      <c r="B869" s="316">
        <v>67538</v>
      </c>
      <c r="C869" s="307"/>
      <c r="D869" s="307">
        <f t="shared" si="22"/>
        <v>0</v>
      </c>
    </row>
    <row r="870" spans="1:5" ht="15" hidden="1" customHeight="1" outlineLevel="1">
      <c r="A870" s="317" t="s">
        <v>803</v>
      </c>
      <c r="B870" s="318">
        <v>23900</v>
      </c>
      <c r="C870" s="307">
        <v>0.62</v>
      </c>
      <c r="D870" s="307">
        <f t="shared" si="22"/>
        <v>14818</v>
      </c>
    </row>
    <row r="871" spans="1:5" ht="15" hidden="1" customHeight="1" outlineLevel="1">
      <c r="A871" s="317" t="s">
        <v>804</v>
      </c>
      <c r="B871" s="318">
        <v>25638</v>
      </c>
      <c r="C871" s="307">
        <v>0.62</v>
      </c>
      <c r="D871" s="307">
        <f t="shared" si="22"/>
        <v>15895.56</v>
      </c>
    </row>
    <row r="872" spans="1:5" ht="15" hidden="1" customHeight="1" outlineLevel="1">
      <c r="A872" s="317" t="s">
        <v>805</v>
      </c>
      <c r="B872" s="318">
        <v>18000</v>
      </c>
      <c r="C872" s="307">
        <v>0.63</v>
      </c>
      <c r="D872" s="307">
        <f t="shared" si="22"/>
        <v>11340</v>
      </c>
    </row>
    <row r="873" spans="1:5" ht="15" hidden="1" customHeight="1" outlineLevel="1">
      <c r="A873" s="315" t="s">
        <v>806</v>
      </c>
      <c r="B873" s="316">
        <v>23170</v>
      </c>
      <c r="C873" s="307"/>
      <c r="D873" s="307">
        <f t="shared" si="22"/>
        <v>0</v>
      </c>
    </row>
    <row r="874" spans="1:5" ht="15" hidden="1" customHeight="1" outlineLevel="1">
      <c r="A874" s="317" t="s">
        <v>807</v>
      </c>
      <c r="B874" s="318">
        <v>8060</v>
      </c>
      <c r="C874" s="307">
        <v>2.36</v>
      </c>
      <c r="D874" s="307">
        <f t="shared" si="22"/>
        <v>19021.599999999999</v>
      </c>
    </row>
    <row r="875" spans="1:5" ht="15" hidden="1" customHeight="1" outlineLevel="1">
      <c r="A875" s="317" t="s">
        <v>808</v>
      </c>
      <c r="B875" s="318">
        <v>15110</v>
      </c>
      <c r="C875" s="307">
        <v>1.23</v>
      </c>
      <c r="D875" s="307">
        <f t="shared" si="22"/>
        <v>18585.3</v>
      </c>
    </row>
    <row r="876" spans="1:5" ht="15" hidden="1" customHeight="1" outlineLevel="1">
      <c r="A876" s="315" t="s">
        <v>809</v>
      </c>
      <c r="B876" s="316">
        <v>1104</v>
      </c>
      <c r="C876" s="307"/>
      <c r="D876" s="307">
        <f t="shared" si="22"/>
        <v>0</v>
      </c>
    </row>
    <row r="877" spans="1:5" ht="15" hidden="1" customHeight="1" outlineLevel="1">
      <c r="A877" s="317" t="s">
        <v>810</v>
      </c>
      <c r="B877" s="318">
        <v>1104</v>
      </c>
      <c r="C877" s="337">
        <v>0.55000000000000004</v>
      </c>
      <c r="D877" s="307">
        <f t="shared" si="22"/>
        <v>607.20000000000005</v>
      </c>
    </row>
    <row r="878" spans="1:5" ht="15" hidden="1" customHeight="1" outlineLevel="1">
      <c r="A878" s="315" t="s">
        <v>163</v>
      </c>
      <c r="B878" s="316">
        <v>2793297.5</v>
      </c>
      <c r="C878" s="307"/>
      <c r="D878" s="307">
        <f t="shared" si="22"/>
        <v>0</v>
      </c>
    </row>
    <row r="879" spans="1:5" ht="15" hidden="1" customHeight="1" outlineLevel="1">
      <c r="A879" s="317" t="s">
        <v>811</v>
      </c>
      <c r="B879" s="318">
        <v>338750</v>
      </c>
      <c r="C879" s="336">
        <v>4.8000000000000001E-2</v>
      </c>
      <c r="D879" s="307">
        <f t="shared" si="22"/>
        <v>16260</v>
      </c>
    </row>
    <row r="880" spans="1:5" ht="15" hidden="1" customHeight="1" outlineLevel="1">
      <c r="A880" s="317" t="s">
        <v>164</v>
      </c>
      <c r="B880" s="318">
        <v>2454547.5</v>
      </c>
      <c r="C880" s="336">
        <v>4.8000000000000001E-2</v>
      </c>
      <c r="D880" s="307">
        <f t="shared" si="22"/>
        <v>117818.28</v>
      </c>
    </row>
    <row r="881" spans="1:5" ht="15" hidden="1" customHeight="1" outlineLevel="1">
      <c r="A881" s="315" t="s">
        <v>812</v>
      </c>
      <c r="B881" s="319">
        <v>532</v>
      </c>
      <c r="C881" s="336">
        <v>3.2</v>
      </c>
      <c r="D881" s="307">
        <f t="shared" si="22"/>
        <v>1702.4</v>
      </c>
    </row>
    <row r="882" spans="1:5" ht="15" hidden="1" customHeight="1" outlineLevel="1">
      <c r="A882" s="315" t="s">
        <v>813</v>
      </c>
      <c r="B882" s="316">
        <v>6800</v>
      </c>
      <c r="C882" s="336"/>
      <c r="D882" s="307">
        <f t="shared" si="22"/>
        <v>0</v>
      </c>
    </row>
    <row r="883" spans="1:5" ht="15" hidden="1" customHeight="1" outlineLevel="1">
      <c r="A883" s="317" t="s">
        <v>814</v>
      </c>
      <c r="B883" s="318">
        <v>6800</v>
      </c>
      <c r="C883" s="337">
        <v>0.38</v>
      </c>
      <c r="D883" s="307">
        <f t="shared" si="22"/>
        <v>2584</v>
      </c>
      <c r="E883" s="333" t="s">
        <v>1800</v>
      </c>
    </row>
    <row r="884" spans="1:5" ht="15" hidden="1" customHeight="1" outlineLevel="1">
      <c r="A884" s="315" t="s">
        <v>815</v>
      </c>
      <c r="B884" s="316">
        <v>30634</v>
      </c>
      <c r="C884" s="59"/>
      <c r="D884" s="307">
        <f t="shared" si="22"/>
        <v>0</v>
      </c>
    </row>
    <row r="885" spans="1:5" ht="15" hidden="1" customHeight="1" outlineLevel="1">
      <c r="A885" s="317" t="s">
        <v>816</v>
      </c>
      <c r="B885" s="318">
        <v>30634</v>
      </c>
      <c r="C885" s="337">
        <v>0.63</v>
      </c>
      <c r="D885" s="307">
        <f t="shared" si="22"/>
        <v>19299.420000000002</v>
      </c>
      <c r="E885" s="333" t="s">
        <v>319</v>
      </c>
    </row>
    <row r="886" spans="1:5" ht="15" hidden="1" customHeight="1" outlineLevel="1">
      <c r="A886" s="315" t="s">
        <v>857</v>
      </c>
      <c r="B886" s="316">
        <v>12500</v>
      </c>
      <c r="C886" s="307"/>
      <c r="D886" s="307">
        <f t="shared" si="22"/>
        <v>0</v>
      </c>
    </row>
    <row r="887" spans="1:5" ht="15" hidden="1" customHeight="1" outlineLevel="1">
      <c r="A887" s="330">
        <v>41</v>
      </c>
      <c r="B887" s="318">
        <v>2500</v>
      </c>
      <c r="C887" s="337">
        <v>0.08</v>
      </c>
      <c r="D887" s="307">
        <f t="shared" si="22"/>
        <v>200</v>
      </c>
      <c r="E887" s="333" t="s">
        <v>319</v>
      </c>
    </row>
    <row r="888" spans="1:5" ht="15" hidden="1" customHeight="1" outlineLevel="1">
      <c r="A888" s="330">
        <v>42</v>
      </c>
      <c r="B888" s="318">
        <v>2500</v>
      </c>
      <c r="C888" s="337">
        <v>0.08</v>
      </c>
      <c r="D888" s="307">
        <f t="shared" si="22"/>
        <v>200</v>
      </c>
      <c r="E888" s="333" t="s">
        <v>319</v>
      </c>
    </row>
    <row r="889" spans="1:5" ht="15" hidden="1" customHeight="1" outlineLevel="1">
      <c r="A889" s="330">
        <v>43</v>
      </c>
      <c r="B889" s="318">
        <v>2500</v>
      </c>
      <c r="C889" s="337">
        <v>0.08</v>
      </c>
      <c r="D889" s="307">
        <f t="shared" si="22"/>
        <v>200</v>
      </c>
      <c r="E889" s="333" t="s">
        <v>319</v>
      </c>
    </row>
    <row r="890" spans="1:5" ht="15" hidden="1" customHeight="1" outlineLevel="1">
      <c r="A890" s="330">
        <v>44</v>
      </c>
      <c r="B890" s="318">
        <v>2500</v>
      </c>
      <c r="C890" s="337">
        <v>0.08</v>
      </c>
      <c r="D890" s="307">
        <f t="shared" si="22"/>
        <v>200</v>
      </c>
      <c r="E890" s="333" t="s">
        <v>319</v>
      </c>
    </row>
    <row r="891" spans="1:5" ht="15" hidden="1" customHeight="1" outlineLevel="1">
      <c r="A891" s="330">
        <v>45</v>
      </c>
      <c r="B891" s="318">
        <v>2500</v>
      </c>
      <c r="C891" s="337">
        <v>0.08</v>
      </c>
      <c r="D891" s="307">
        <f t="shared" si="22"/>
        <v>200</v>
      </c>
      <c r="E891" s="333" t="s">
        <v>319</v>
      </c>
    </row>
    <row r="892" spans="1:5" ht="15" hidden="1" customHeight="1" outlineLevel="1">
      <c r="A892" s="315" t="s">
        <v>817</v>
      </c>
      <c r="B892" s="316">
        <v>9152</v>
      </c>
      <c r="C892" s="307"/>
      <c r="D892" s="307">
        <f t="shared" si="22"/>
        <v>0</v>
      </c>
    </row>
    <row r="893" spans="1:5" ht="15" hidden="1" customHeight="1" outlineLevel="1">
      <c r="A893" s="317" t="s">
        <v>818</v>
      </c>
      <c r="B893" s="318">
        <v>9152</v>
      </c>
      <c r="C893" s="307">
        <v>0.55000000000000004</v>
      </c>
      <c r="D893" s="307">
        <f t="shared" si="22"/>
        <v>5033.6000000000004</v>
      </c>
    </row>
    <row r="894" spans="1:5" ht="15" hidden="1" customHeight="1" outlineLevel="1">
      <c r="A894" s="315" t="s">
        <v>819</v>
      </c>
      <c r="B894" s="316">
        <v>30409.23</v>
      </c>
      <c r="C894" s="307"/>
      <c r="D894" s="307">
        <f t="shared" si="22"/>
        <v>0</v>
      </c>
    </row>
    <row r="895" spans="1:5" ht="15" hidden="1" customHeight="1" outlineLevel="1">
      <c r="A895" s="317" t="s">
        <v>820</v>
      </c>
      <c r="B895" s="318">
        <v>2068</v>
      </c>
      <c r="C895" s="307">
        <v>1.58</v>
      </c>
      <c r="D895" s="307">
        <f t="shared" si="22"/>
        <v>3267.44</v>
      </c>
    </row>
    <row r="896" spans="1:5" ht="15" hidden="1" customHeight="1" outlineLevel="1">
      <c r="A896" s="317" t="s">
        <v>821</v>
      </c>
      <c r="B896" s="318">
        <v>15843.35</v>
      </c>
      <c r="C896" s="307">
        <v>2.2000000000000002</v>
      </c>
      <c r="D896" s="307">
        <f t="shared" si="22"/>
        <v>34855.370000000003</v>
      </c>
    </row>
    <row r="897" spans="1:5" ht="15" hidden="1" customHeight="1" outlineLevel="1">
      <c r="A897" s="317" t="s">
        <v>822</v>
      </c>
      <c r="B897" s="320">
        <v>42.88</v>
      </c>
      <c r="C897" s="307">
        <v>2.14</v>
      </c>
      <c r="D897" s="307">
        <f t="shared" si="22"/>
        <v>91.763200000000012</v>
      </c>
    </row>
    <row r="898" spans="1:5" ht="15" hidden="1" customHeight="1" outlineLevel="1">
      <c r="A898" s="317" t="s">
        <v>823</v>
      </c>
      <c r="B898" s="318">
        <v>11104</v>
      </c>
      <c r="C898" s="307">
        <v>1.56</v>
      </c>
      <c r="D898" s="307">
        <f t="shared" si="22"/>
        <v>17322.240000000002</v>
      </c>
    </row>
    <row r="899" spans="1:5" ht="15" hidden="1" customHeight="1" outlineLevel="1">
      <c r="A899" s="317" t="s">
        <v>824</v>
      </c>
      <c r="B899" s="318">
        <v>1351</v>
      </c>
      <c r="C899" s="307">
        <v>1.19</v>
      </c>
      <c r="D899" s="307">
        <f t="shared" si="22"/>
        <v>1607.6899999999998</v>
      </c>
    </row>
    <row r="900" spans="1:5" ht="15" hidden="1" customHeight="1" outlineLevel="1">
      <c r="A900" s="315" t="s">
        <v>825</v>
      </c>
      <c r="B900" s="319">
        <v>472.4</v>
      </c>
      <c r="C900" s="307">
        <v>19</v>
      </c>
      <c r="D900" s="307">
        <f t="shared" si="22"/>
        <v>8975.6</v>
      </c>
    </row>
    <row r="901" spans="1:5" ht="15" hidden="1" customHeight="1" outlineLevel="1">
      <c r="A901" s="315" t="s">
        <v>173</v>
      </c>
      <c r="B901" s="316">
        <v>169936.9</v>
      </c>
      <c r="C901" s="307"/>
      <c r="D901" s="307">
        <f t="shared" si="22"/>
        <v>0</v>
      </c>
    </row>
    <row r="902" spans="1:5" ht="15" hidden="1" customHeight="1" outlineLevel="1">
      <c r="A902" s="317" t="s">
        <v>811</v>
      </c>
      <c r="B902" s="318">
        <v>83289.600000000006</v>
      </c>
      <c r="C902" s="307">
        <v>1.3</v>
      </c>
      <c r="D902" s="307">
        <f t="shared" si="22"/>
        <v>108276.48000000001</v>
      </c>
      <c r="E902" s="333" t="s">
        <v>319</v>
      </c>
    </row>
    <row r="903" spans="1:5" ht="15" hidden="1" customHeight="1" outlineLevel="1">
      <c r="A903" s="317" t="s">
        <v>72</v>
      </c>
      <c r="B903" s="318">
        <v>18305</v>
      </c>
      <c r="C903" s="307">
        <v>1.3</v>
      </c>
      <c r="D903" s="307">
        <f t="shared" si="22"/>
        <v>23796.5</v>
      </c>
    </row>
    <row r="904" spans="1:5" ht="15" hidden="1" customHeight="1" outlineLevel="1">
      <c r="A904" s="317" t="s">
        <v>1095</v>
      </c>
      <c r="B904" s="318">
        <v>9775</v>
      </c>
      <c r="C904" s="307">
        <v>1.3</v>
      </c>
      <c r="D904" s="307">
        <f t="shared" si="22"/>
        <v>12707.5</v>
      </c>
    </row>
    <row r="905" spans="1:5" ht="15" hidden="1" customHeight="1" outlineLevel="1">
      <c r="A905" s="317" t="s">
        <v>65</v>
      </c>
      <c r="B905" s="318">
        <v>1196</v>
      </c>
      <c r="C905" s="321">
        <f>(1.26*12000+14800*1.2)/26800</f>
        <v>1.2268656716417909</v>
      </c>
      <c r="D905" s="307">
        <f t="shared" si="22"/>
        <v>1467.3313432835819</v>
      </c>
      <c r="E905" s="333" t="s">
        <v>319</v>
      </c>
    </row>
    <row r="906" spans="1:5" ht="15" hidden="1" customHeight="1" outlineLevel="1">
      <c r="A906" s="317" t="s">
        <v>164</v>
      </c>
      <c r="B906" s="318">
        <v>57371.3</v>
      </c>
      <c r="C906" s="307">
        <v>0.65</v>
      </c>
      <c r="D906" s="307">
        <f t="shared" si="22"/>
        <v>37291.345000000001</v>
      </c>
    </row>
    <row r="907" spans="1:5" ht="15" hidden="1" customHeight="1" outlineLevel="1">
      <c r="A907" s="315" t="s">
        <v>174</v>
      </c>
      <c r="B907" s="316">
        <v>51313.2</v>
      </c>
      <c r="C907" s="307"/>
      <c r="D907" s="307">
        <f t="shared" si="22"/>
        <v>0</v>
      </c>
    </row>
    <row r="908" spans="1:5" ht="15" hidden="1" customHeight="1" outlineLevel="1">
      <c r="A908" s="317" t="s">
        <v>1098</v>
      </c>
      <c r="B908" s="318">
        <v>4000</v>
      </c>
      <c r="C908" s="307">
        <v>1.55</v>
      </c>
      <c r="D908" s="307">
        <f t="shared" si="22"/>
        <v>6200</v>
      </c>
      <c r="E908" s="333" t="s">
        <v>319</v>
      </c>
    </row>
    <row r="909" spans="1:5" ht="15" hidden="1" customHeight="1" outlineLevel="1">
      <c r="A909" s="317" t="s">
        <v>1099</v>
      </c>
      <c r="B909" s="318">
        <v>10000</v>
      </c>
      <c r="C909" s="307">
        <v>1.55</v>
      </c>
      <c r="D909" s="307">
        <f t="shared" si="22"/>
        <v>15500</v>
      </c>
      <c r="E909" s="333" t="s">
        <v>319</v>
      </c>
    </row>
    <row r="910" spans="1:5" ht="15" hidden="1" customHeight="1" outlineLevel="1">
      <c r="A910" s="317" t="s">
        <v>826</v>
      </c>
      <c r="B910" s="318">
        <v>4963.2</v>
      </c>
      <c r="C910" s="307">
        <v>1.55</v>
      </c>
      <c r="D910" s="307">
        <f t="shared" si="22"/>
        <v>7692.96</v>
      </c>
      <c r="E910" s="333" t="s">
        <v>319</v>
      </c>
    </row>
    <row r="911" spans="1:5" ht="15" hidden="1" customHeight="1" outlineLevel="1">
      <c r="A911" s="317" t="s">
        <v>175</v>
      </c>
      <c r="B911" s="318">
        <v>5980</v>
      </c>
      <c r="C911" s="307">
        <v>1.55</v>
      </c>
      <c r="D911" s="307">
        <f t="shared" si="22"/>
        <v>9269</v>
      </c>
      <c r="E911" s="333" t="s">
        <v>319</v>
      </c>
    </row>
    <row r="912" spans="1:5" ht="15" hidden="1" customHeight="1" outlineLevel="1">
      <c r="A912" s="317" t="s">
        <v>176</v>
      </c>
      <c r="B912" s="318">
        <v>18370</v>
      </c>
      <c r="C912" s="307">
        <v>1.55</v>
      </c>
      <c r="D912" s="307">
        <f t="shared" si="22"/>
        <v>28473.5</v>
      </c>
      <c r="E912" s="333" t="s">
        <v>319</v>
      </c>
    </row>
    <row r="913" spans="1:5 16384:16384" ht="15" hidden="1" customHeight="1" outlineLevel="1">
      <c r="A913" s="317" t="s">
        <v>1104</v>
      </c>
      <c r="B913" s="318">
        <v>4000</v>
      </c>
      <c r="C913" s="307">
        <v>1.55</v>
      </c>
      <c r="D913" s="307">
        <f t="shared" si="22"/>
        <v>6200</v>
      </c>
      <c r="E913" s="333" t="s">
        <v>319</v>
      </c>
    </row>
    <row r="914" spans="1:5 16384:16384" ht="15" hidden="1" customHeight="1" outlineLevel="1">
      <c r="A914" s="317" t="s">
        <v>1107</v>
      </c>
      <c r="B914" s="318">
        <v>4000</v>
      </c>
      <c r="C914" s="307">
        <v>1.55</v>
      </c>
      <c r="D914" s="307">
        <f t="shared" si="22"/>
        <v>6200</v>
      </c>
      <c r="E914" s="333" t="s">
        <v>319</v>
      </c>
    </row>
    <row r="915" spans="1:5 16384:16384" ht="15" hidden="1" customHeight="1" outlineLevel="1">
      <c r="A915" s="315" t="s">
        <v>827</v>
      </c>
      <c r="B915" s="316">
        <v>59642</v>
      </c>
      <c r="C915" s="307"/>
      <c r="D915" s="307">
        <f t="shared" si="22"/>
        <v>0</v>
      </c>
    </row>
    <row r="916" spans="1:5 16384:16384" ht="15" hidden="1" customHeight="1" outlineLevel="1">
      <c r="A916" s="317" t="s">
        <v>828</v>
      </c>
      <c r="B916" s="318">
        <v>17196</v>
      </c>
      <c r="C916" s="307">
        <v>0.64</v>
      </c>
      <c r="D916" s="307">
        <f t="shared" ref="D916:D921" si="23">B916*C916</f>
        <v>11005.44</v>
      </c>
    </row>
    <row r="917" spans="1:5 16384:16384" ht="15" hidden="1" customHeight="1" outlineLevel="1">
      <c r="A917" s="317" t="s">
        <v>829</v>
      </c>
      <c r="B917" s="318">
        <v>1880</v>
      </c>
      <c r="C917" s="307">
        <v>0.64</v>
      </c>
      <c r="D917" s="307">
        <f t="shared" si="23"/>
        <v>1203.2</v>
      </c>
    </row>
    <row r="918" spans="1:5 16384:16384" ht="15" hidden="1" customHeight="1" outlineLevel="1">
      <c r="A918" s="317" t="s">
        <v>830</v>
      </c>
      <c r="B918" s="321">
        <v>10496</v>
      </c>
      <c r="C918" s="321">
        <v>0.57999999999999996</v>
      </c>
      <c r="D918" s="307">
        <f t="shared" si="23"/>
        <v>6087.6799999999994</v>
      </c>
    </row>
    <row r="919" spans="1:5 16384:16384" ht="15" hidden="1" customHeight="1" outlineLevel="1">
      <c r="A919" s="317" t="s">
        <v>831</v>
      </c>
      <c r="B919" s="321">
        <v>30520</v>
      </c>
      <c r="C919" s="321">
        <v>0.57999999999999996</v>
      </c>
      <c r="D919" s="307">
        <f t="shared" si="23"/>
        <v>17701.599999999999</v>
      </c>
    </row>
    <row r="920" spans="1:5 16384:16384" ht="15" hidden="1" customHeight="1" outlineLevel="1">
      <c r="A920" s="315" t="s">
        <v>832</v>
      </c>
      <c r="B920" s="316">
        <v>3500</v>
      </c>
      <c r="C920" s="307"/>
      <c r="D920" s="307">
        <f t="shared" si="23"/>
        <v>0</v>
      </c>
    </row>
    <row r="921" spans="1:5 16384:16384" ht="15" hidden="1" customHeight="1" outlineLevel="1">
      <c r="A921" s="317" t="s">
        <v>833</v>
      </c>
      <c r="B921" s="318">
        <v>3500</v>
      </c>
      <c r="C921" s="307">
        <v>2.2200000000000002</v>
      </c>
      <c r="D921" s="307">
        <f t="shared" si="23"/>
        <v>7770.0000000000009</v>
      </c>
    </row>
    <row r="922" spans="1:5 16384:16384" collapsed="1">
      <c r="A922" s="31" t="s">
        <v>121</v>
      </c>
      <c r="B922" s="32"/>
      <c r="C922" s="18"/>
      <c r="D922" s="17">
        <f>SUM(D856:D921)</f>
        <v>744020.71804328333</v>
      </c>
    </row>
    <row r="924" spans="1:5 16384:16384">
      <c r="A924" s="29" t="s">
        <v>141</v>
      </c>
      <c r="B924" s="4" t="s">
        <v>2</v>
      </c>
      <c r="C924" s="46"/>
      <c r="D924" s="46"/>
    </row>
    <row r="925" spans="1:5 16384:16384" hidden="1" outlineLevel="1">
      <c r="A925" s="315" t="s">
        <v>834</v>
      </c>
      <c r="B925" s="319">
        <v>1</v>
      </c>
      <c r="C925" s="307"/>
      <c r="D925" s="307">
        <f>B925*C925</f>
        <v>0</v>
      </c>
      <c r="XFD925" s="338">
        <f t="shared" ref="XFD925:XFD956" si="24">SUM(B925:XFC925)</f>
        <v>1</v>
      </c>
    </row>
    <row r="926" spans="1:5 16384:16384" hidden="1" outlineLevel="1">
      <c r="A926" s="317" t="s">
        <v>835</v>
      </c>
      <c r="B926" s="320">
        <v>1</v>
      </c>
      <c r="C926" s="307">
        <v>76000</v>
      </c>
      <c r="D926" s="307">
        <f t="shared" ref="D926:D963" si="25">B926*C926</f>
        <v>76000</v>
      </c>
      <c r="XFD926" s="338">
        <f t="shared" si="24"/>
        <v>152001</v>
      </c>
    </row>
    <row r="927" spans="1:5 16384:16384" hidden="1" outlineLevel="1">
      <c r="A927" s="315" t="s">
        <v>292</v>
      </c>
      <c r="B927" s="316">
        <v>74150</v>
      </c>
      <c r="C927" s="307"/>
      <c r="D927" s="307">
        <f t="shared" si="25"/>
        <v>0</v>
      </c>
      <c r="XFD927" s="339">
        <f t="shared" si="24"/>
        <v>74150</v>
      </c>
    </row>
    <row r="928" spans="1:5 16384:16384" hidden="1" outlineLevel="1">
      <c r="A928" s="317" t="s">
        <v>293</v>
      </c>
      <c r="B928" s="318">
        <v>74150</v>
      </c>
      <c r="C928" s="307">
        <v>0.1</v>
      </c>
      <c r="D928" s="307">
        <f t="shared" si="25"/>
        <v>7415</v>
      </c>
      <c r="XFD928" s="339">
        <f t="shared" si="24"/>
        <v>81565.100000000006</v>
      </c>
    </row>
    <row r="929" spans="1:4 16384:16384" hidden="1" outlineLevel="1">
      <c r="A929" s="315" t="s">
        <v>122</v>
      </c>
      <c r="B929" s="319">
        <v>4</v>
      </c>
      <c r="C929" s="307"/>
      <c r="D929" s="307">
        <f t="shared" si="25"/>
        <v>0</v>
      </c>
      <c r="XFD929" s="338">
        <f t="shared" si="24"/>
        <v>4</v>
      </c>
    </row>
    <row r="930" spans="1:4 16384:16384" hidden="1" outlineLevel="1">
      <c r="A930" s="317" t="s">
        <v>123</v>
      </c>
      <c r="B930" s="320">
        <v>4</v>
      </c>
      <c r="C930" s="307">
        <v>479</v>
      </c>
      <c r="D930" s="307">
        <f t="shared" si="25"/>
        <v>1916</v>
      </c>
      <c r="XFD930" s="338">
        <f t="shared" si="24"/>
        <v>2399</v>
      </c>
    </row>
    <row r="931" spans="1:4 16384:16384" hidden="1" outlineLevel="1">
      <c r="A931" s="315" t="s">
        <v>198</v>
      </c>
      <c r="B931" s="319">
        <v>4</v>
      </c>
      <c r="C931" s="307"/>
      <c r="D931" s="307">
        <f t="shared" si="25"/>
        <v>0</v>
      </c>
      <c r="XFD931" s="338">
        <f t="shared" si="24"/>
        <v>4</v>
      </c>
    </row>
    <row r="932" spans="1:4 16384:16384" hidden="1" outlineLevel="1">
      <c r="A932" s="317" t="s">
        <v>199</v>
      </c>
      <c r="B932" s="320">
        <v>4</v>
      </c>
      <c r="C932" s="321">
        <v>25095</v>
      </c>
      <c r="D932" s="307">
        <f t="shared" si="25"/>
        <v>100380</v>
      </c>
      <c r="XFD932" s="338">
        <f t="shared" si="24"/>
        <v>125479</v>
      </c>
    </row>
    <row r="933" spans="1:4 16384:16384" hidden="1" outlineLevel="1">
      <c r="A933" s="315" t="s">
        <v>296</v>
      </c>
      <c r="B933" s="319">
        <v>10</v>
      </c>
      <c r="C933" s="307">
        <v>97.47</v>
      </c>
      <c r="D933" s="307">
        <f t="shared" si="25"/>
        <v>974.7</v>
      </c>
      <c r="XFD933" s="338">
        <f t="shared" si="24"/>
        <v>1082.17</v>
      </c>
    </row>
    <row r="934" spans="1:4 16384:16384" hidden="1" outlineLevel="1">
      <c r="A934" s="315" t="s">
        <v>836</v>
      </c>
      <c r="B934" s="319">
        <v>1</v>
      </c>
      <c r="C934" s="307"/>
      <c r="D934" s="307">
        <f t="shared" si="25"/>
        <v>0</v>
      </c>
      <c r="XFD934" s="338">
        <f t="shared" si="24"/>
        <v>1</v>
      </c>
    </row>
    <row r="935" spans="1:4 16384:16384" hidden="1" outlineLevel="1">
      <c r="A935" s="317" t="s">
        <v>837</v>
      </c>
      <c r="B935" s="320">
        <v>1</v>
      </c>
      <c r="C935" s="307">
        <v>1650</v>
      </c>
      <c r="D935" s="307">
        <f t="shared" si="25"/>
        <v>1650</v>
      </c>
      <c r="XFD935" s="338">
        <f t="shared" si="24"/>
        <v>3301</v>
      </c>
    </row>
    <row r="936" spans="1:4 16384:16384" hidden="1" outlineLevel="1">
      <c r="A936" s="315" t="s">
        <v>838</v>
      </c>
      <c r="B936" s="316">
        <v>4425</v>
      </c>
      <c r="C936" s="307"/>
      <c r="D936" s="307">
        <f t="shared" si="25"/>
        <v>0</v>
      </c>
      <c r="XFD936" s="339">
        <f t="shared" si="24"/>
        <v>4425</v>
      </c>
    </row>
    <row r="937" spans="1:4 16384:16384" hidden="1" outlineLevel="1">
      <c r="A937" s="317" t="s">
        <v>839</v>
      </c>
      <c r="B937" s="318">
        <v>4425</v>
      </c>
      <c r="C937" s="307">
        <v>0.32</v>
      </c>
      <c r="D937" s="307">
        <f t="shared" si="25"/>
        <v>1416</v>
      </c>
      <c r="XFD937" s="339">
        <f t="shared" si="24"/>
        <v>5841.32</v>
      </c>
    </row>
    <row r="938" spans="1:4 16384:16384" hidden="1" outlineLevel="1">
      <c r="A938" s="315" t="s">
        <v>840</v>
      </c>
      <c r="B938" s="316">
        <v>1215</v>
      </c>
      <c r="C938" s="307"/>
      <c r="D938" s="307">
        <f t="shared" si="25"/>
        <v>0</v>
      </c>
      <c r="XFD938" s="339">
        <f t="shared" si="24"/>
        <v>1215</v>
      </c>
    </row>
    <row r="939" spans="1:4 16384:16384" hidden="1" outlineLevel="1">
      <c r="A939" s="317"/>
      <c r="B939" s="318">
        <v>1176</v>
      </c>
      <c r="C939" s="307">
        <v>1</v>
      </c>
      <c r="D939" s="307">
        <f t="shared" si="25"/>
        <v>1176</v>
      </c>
      <c r="XFD939" s="339">
        <f t="shared" si="24"/>
        <v>2353</v>
      </c>
    </row>
    <row r="940" spans="1:4 16384:16384" hidden="1" outlineLevel="1">
      <c r="A940" s="317" t="s">
        <v>841</v>
      </c>
      <c r="B940" s="320">
        <v>13</v>
      </c>
      <c r="C940" s="307">
        <v>880</v>
      </c>
      <c r="D940" s="307">
        <f t="shared" si="25"/>
        <v>11440</v>
      </c>
      <c r="XFD940" s="338">
        <f t="shared" si="24"/>
        <v>12333</v>
      </c>
    </row>
    <row r="941" spans="1:4 16384:16384" hidden="1" outlineLevel="1">
      <c r="A941" s="317" t="s">
        <v>842</v>
      </c>
      <c r="B941" s="320">
        <v>26</v>
      </c>
      <c r="C941" s="307">
        <v>900</v>
      </c>
      <c r="D941" s="307">
        <f t="shared" si="25"/>
        <v>23400</v>
      </c>
      <c r="XFD941" s="338">
        <f t="shared" si="24"/>
        <v>24326</v>
      </c>
    </row>
    <row r="942" spans="1:4 16384:16384" hidden="1" outlineLevel="1">
      <c r="A942" s="315" t="s">
        <v>32</v>
      </c>
      <c r="B942" s="319">
        <v>1</v>
      </c>
      <c r="C942" s="307"/>
      <c r="D942" s="307">
        <f t="shared" si="25"/>
        <v>0</v>
      </c>
      <c r="XFD942" s="338">
        <f t="shared" si="24"/>
        <v>1</v>
      </c>
    </row>
    <row r="943" spans="1:4 16384:16384" hidden="1" outlineLevel="1">
      <c r="A943" s="317" t="s">
        <v>33</v>
      </c>
      <c r="B943" s="320">
        <v>1</v>
      </c>
      <c r="C943" s="307">
        <v>272738.90999999997</v>
      </c>
      <c r="D943" s="307">
        <f t="shared" si="25"/>
        <v>272738.90999999997</v>
      </c>
      <c r="XFD943" s="338">
        <f t="shared" si="24"/>
        <v>545478.81999999995</v>
      </c>
    </row>
    <row r="944" spans="1:4 16384:16384" hidden="1" outlineLevel="1">
      <c r="A944" s="315" t="s">
        <v>161</v>
      </c>
      <c r="B944" s="319">
        <v>761</v>
      </c>
      <c r="C944" s="307"/>
      <c r="D944" s="307">
        <f t="shared" si="25"/>
        <v>0</v>
      </c>
      <c r="XFD944" s="338">
        <f t="shared" si="24"/>
        <v>761</v>
      </c>
    </row>
    <row r="945" spans="1:5 16384:16384" hidden="1" outlineLevel="1">
      <c r="A945" s="317" t="s">
        <v>843</v>
      </c>
      <c r="B945" s="320">
        <v>156</v>
      </c>
      <c r="C945" s="307">
        <v>12.11</v>
      </c>
      <c r="D945" s="307">
        <f t="shared" si="25"/>
        <v>1889.1599999999999</v>
      </c>
      <c r="E945" s="333" t="s">
        <v>319</v>
      </c>
      <c r="XFD945" s="338">
        <f t="shared" si="24"/>
        <v>2057.27</v>
      </c>
    </row>
    <row r="946" spans="1:5 16384:16384" hidden="1" outlineLevel="1">
      <c r="A946" s="317" t="s">
        <v>162</v>
      </c>
      <c r="B946" s="320">
        <v>455</v>
      </c>
      <c r="C946" s="321">
        <v>16.329999999999998</v>
      </c>
      <c r="D946" s="307">
        <f t="shared" si="25"/>
        <v>7430.15</v>
      </c>
      <c r="E946" s="333" t="s">
        <v>319</v>
      </c>
      <c r="XFD946" s="338">
        <f t="shared" si="24"/>
        <v>7901.48</v>
      </c>
    </row>
    <row r="947" spans="1:5 16384:16384" hidden="1" outlineLevel="1">
      <c r="A947" s="317" t="s">
        <v>201</v>
      </c>
      <c r="B947" s="320">
        <v>150</v>
      </c>
      <c r="C947" s="321">
        <v>19.3</v>
      </c>
      <c r="D947" s="307">
        <f t="shared" si="25"/>
        <v>2895</v>
      </c>
      <c r="E947" s="333" t="s">
        <v>319</v>
      </c>
      <c r="XFD947" s="338">
        <f t="shared" si="24"/>
        <v>3064.3</v>
      </c>
    </row>
    <row r="948" spans="1:5 16384:16384" hidden="1" outlineLevel="1">
      <c r="A948" s="315" t="s">
        <v>765</v>
      </c>
      <c r="B948" s="316">
        <v>6144</v>
      </c>
      <c r="C948" s="307"/>
      <c r="D948" s="307">
        <f t="shared" si="25"/>
        <v>0</v>
      </c>
      <c r="XFD948" s="339">
        <f t="shared" si="24"/>
        <v>6144</v>
      </c>
    </row>
    <row r="949" spans="1:5 16384:16384" hidden="1" outlineLevel="1">
      <c r="A949" s="317" t="s">
        <v>766</v>
      </c>
      <c r="B949" s="318">
        <v>4144</v>
      </c>
      <c r="C949" s="307">
        <v>1.1000000000000001</v>
      </c>
      <c r="D949" s="307">
        <f t="shared" si="25"/>
        <v>4558.4000000000005</v>
      </c>
      <c r="XFD949" s="339">
        <f t="shared" si="24"/>
        <v>8703.5</v>
      </c>
    </row>
    <row r="950" spans="1:5 16384:16384" hidden="1" outlineLevel="1">
      <c r="A950" s="317" t="s">
        <v>844</v>
      </c>
      <c r="B950" s="318">
        <v>2000</v>
      </c>
      <c r="C950" s="307">
        <v>1.55</v>
      </c>
      <c r="D950" s="307">
        <f t="shared" si="25"/>
        <v>3100</v>
      </c>
      <c r="XFD950" s="339">
        <f t="shared" si="24"/>
        <v>5101.55</v>
      </c>
    </row>
    <row r="951" spans="1:5 16384:16384" hidden="1" outlineLevel="1">
      <c r="A951" s="315" t="s">
        <v>845</v>
      </c>
      <c r="B951" s="319">
        <v>1</v>
      </c>
      <c r="C951" s="307"/>
      <c r="D951" s="307">
        <f t="shared" si="25"/>
        <v>0</v>
      </c>
      <c r="XFD951" s="338">
        <f t="shared" si="24"/>
        <v>1</v>
      </c>
    </row>
    <row r="952" spans="1:5 16384:16384" hidden="1" outlineLevel="1">
      <c r="A952" s="317" t="s">
        <v>846</v>
      </c>
      <c r="B952" s="320">
        <v>1</v>
      </c>
      <c r="C952" s="307">
        <v>2600</v>
      </c>
      <c r="D952" s="307">
        <f t="shared" si="25"/>
        <v>2600</v>
      </c>
      <c r="XFD952" s="338">
        <f t="shared" si="24"/>
        <v>5201</v>
      </c>
    </row>
    <row r="953" spans="1:5 16384:16384" hidden="1" outlineLevel="1">
      <c r="A953" s="315" t="s">
        <v>847</v>
      </c>
      <c r="B953" s="319">
        <v>6</v>
      </c>
      <c r="C953" s="307"/>
      <c r="D953" s="307">
        <f t="shared" si="25"/>
        <v>0</v>
      </c>
      <c r="XFD953" s="338">
        <f t="shared" si="24"/>
        <v>6</v>
      </c>
    </row>
    <row r="954" spans="1:5 16384:16384" hidden="1" outlineLevel="1">
      <c r="A954" s="317" t="s">
        <v>848</v>
      </c>
      <c r="B954" s="320">
        <v>6</v>
      </c>
      <c r="C954" s="307">
        <v>1058.33</v>
      </c>
      <c r="D954" s="307">
        <f t="shared" si="25"/>
        <v>6349.98</v>
      </c>
      <c r="XFD954" s="338">
        <f t="shared" si="24"/>
        <v>7414.3099999999995</v>
      </c>
    </row>
    <row r="955" spans="1:5 16384:16384" hidden="1" outlineLevel="1">
      <c r="A955" s="315" t="s">
        <v>297</v>
      </c>
      <c r="B955" s="316">
        <v>1240</v>
      </c>
      <c r="C955" s="307"/>
      <c r="D955" s="307">
        <f t="shared" si="25"/>
        <v>0</v>
      </c>
      <c r="XFD955" s="339">
        <f t="shared" si="24"/>
        <v>1240</v>
      </c>
    </row>
    <row r="956" spans="1:5 16384:16384" hidden="1" outlineLevel="1">
      <c r="A956" s="317" t="s">
        <v>849</v>
      </c>
      <c r="B956" s="320">
        <v>210</v>
      </c>
      <c r="C956" s="307">
        <v>0.75</v>
      </c>
      <c r="D956" s="307">
        <f t="shared" si="25"/>
        <v>157.5</v>
      </c>
      <c r="XFD956" s="338">
        <f t="shared" si="24"/>
        <v>368.25</v>
      </c>
    </row>
    <row r="957" spans="1:5 16384:16384" hidden="1" outlineLevel="1">
      <c r="A957" s="317" t="s">
        <v>850</v>
      </c>
      <c r="B957" s="318">
        <v>1030</v>
      </c>
      <c r="C957" s="307">
        <v>0.83</v>
      </c>
      <c r="D957" s="307">
        <f t="shared" si="25"/>
        <v>854.9</v>
      </c>
      <c r="XFD957" s="339">
        <f t="shared" ref="XFD957:XFD988" si="26">SUM(B957:XFC957)</f>
        <v>1885.73</v>
      </c>
    </row>
    <row r="958" spans="1:5 16384:16384" hidden="1" outlineLevel="1">
      <c r="A958" s="315" t="s">
        <v>302</v>
      </c>
      <c r="B958" s="319">
        <v>90</v>
      </c>
      <c r="C958" s="307">
        <v>48.5</v>
      </c>
      <c r="D958" s="307">
        <f t="shared" si="25"/>
        <v>4365</v>
      </c>
      <c r="XFD958" s="338">
        <f t="shared" si="26"/>
        <v>4503.5</v>
      </c>
    </row>
    <row r="959" spans="1:5 16384:16384" hidden="1" outlineLevel="1">
      <c r="A959" s="315" t="s">
        <v>851</v>
      </c>
      <c r="B959" s="319">
        <v>6</v>
      </c>
      <c r="C959" s="307">
        <v>355.16</v>
      </c>
      <c r="D959" s="307">
        <f t="shared" si="25"/>
        <v>2130.96</v>
      </c>
      <c r="XFD959" s="338">
        <f t="shared" si="26"/>
        <v>2492.12</v>
      </c>
    </row>
    <row r="960" spans="1:5 16384:16384" hidden="1" outlineLevel="1">
      <c r="A960" s="315" t="s">
        <v>852</v>
      </c>
      <c r="B960" s="319">
        <v>3</v>
      </c>
      <c r="C960" s="307"/>
      <c r="D960" s="307">
        <f t="shared" si="25"/>
        <v>0</v>
      </c>
      <c r="XFD960" s="338">
        <f t="shared" si="26"/>
        <v>3</v>
      </c>
    </row>
    <row r="961" spans="1:5 16384:16384" hidden="1" outlineLevel="1">
      <c r="A961" s="317" t="s">
        <v>853</v>
      </c>
      <c r="B961" s="320">
        <v>3</v>
      </c>
      <c r="C961" s="307">
        <v>7022.8</v>
      </c>
      <c r="D961" s="307">
        <f t="shared" si="25"/>
        <v>21068.400000000001</v>
      </c>
      <c r="XFD961" s="338">
        <f t="shared" si="26"/>
        <v>28094.2</v>
      </c>
    </row>
    <row r="962" spans="1:5 16384:16384" hidden="1" outlineLevel="1">
      <c r="A962" s="315" t="s">
        <v>854</v>
      </c>
      <c r="B962" s="319">
        <v>6</v>
      </c>
      <c r="C962" s="307"/>
      <c r="D962" s="307">
        <f t="shared" si="25"/>
        <v>0</v>
      </c>
      <c r="XFD962" s="338">
        <f t="shared" si="26"/>
        <v>6</v>
      </c>
    </row>
    <row r="963" spans="1:5 16384:16384" hidden="1" outlineLevel="1">
      <c r="A963" s="317" t="s">
        <v>855</v>
      </c>
      <c r="B963" s="320">
        <v>6</v>
      </c>
      <c r="C963" s="307">
        <v>1166.67</v>
      </c>
      <c r="D963" s="307">
        <f t="shared" si="25"/>
        <v>7000.02</v>
      </c>
      <c r="XFD963" s="338">
        <f t="shared" si="26"/>
        <v>8172.6900000000005</v>
      </c>
    </row>
    <row r="964" spans="1:5 16384:16384" hidden="1" outlineLevel="1">
      <c r="A964" s="315" t="s">
        <v>532</v>
      </c>
      <c r="B964" s="319">
        <v>6</v>
      </c>
      <c r="C964" s="307"/>
      <c r="D964" s="307">
        <f t="shared" ref="D964:D976" si="27">B964*C964</f>
        <v>0</v>
      </c>
      <c r="XFD964" s="338">
        <f t="shared" si="26"/>
        <v>6</v>
      </c>
    </row>
    <row r="965" spans="1:5 16384:16384" hidden="1" outlineLevel="1">
      <c r="A965" s="317" t="s">
        <v>856</v>
      </c>
      <c r="B965" s="320">
        <v>6</v>
      </c>
      <c r="C965" s="307">
        <v>450</v>
      </c>
      <c r="D965" s="307">
        <f t="shared" si="27"/>
        <v>2700</v>
      </c>
      <c r="XFD965" s="338">
        <f t="shared" si="26"/>
        <v>3156</v>
      </c>
    </row>
    <row r="966" spans="1:5 16384:16384" hidden="1" outlineLevel="1">
      <c r="A966" s="315" t="s">
        <v>857</v>
      </c>
      <c r="B966" s="319">
        <v>202</v>
      </c>
      <c r="C966" s="307"/>
      <c r="D966" s="307">
        <f t="shared" si="27"/>
        <v>0</v>
      </c>
      <c r="XFD966" s="338">
        <f t="shared" si="26"/>
        <v>202</v>
      </c>
    </row>
    <row r="967" spans="1:5 16384:16384" hidden="1" outlineLevel="1">
      <c r="A967" s="317" t="s">
        <v>858</v>
      </c>
      <c r="B967" s="320">
        <v>202</v>
      </c>
      <c r="C967" s="307">
        <v>49.19</v>
      </c>
      <c r="D967" s="307">
        <f t="shared" si="27"/>
        <v>9936.3799999999992</v>
      </c>
      <c r="XFD967" s="338">
        <f t="shared" si="26"/>
        <v>10187.57</v>
      </c>
    </row>
    <row r="968" spans="1:5 16384:16384" hidden="1" outlineLevel="1">
      <c r="A968" s="315" t="s">
        <v>168</v>
      </c>
      <c r="B968" s="319">
        <v>272</v>
      </c>
      <c r="C968" s="307">
        <v>24.12</v>
      </c>
      <c r="D968" s="307">
        <f t="shared" si="27"/>
        <v>6560.64</v>
      </c>
      <c r="XFD968" s="338">
        <f t="shared" si="26"/>
        <v>6856.76</v>
      </c>
    </row>
    <row r="969" spans="1:5 16384:16384" hidden="1" outlineLevel="1">
      <c r="A969" s="315" t="s">
        <v>170</v>
      </c>
      <c r="B969" s="316">
        <v>9000</v>
      </c>
      <c r="C969" s="307">
        <v>0.31</v>
      </c>
      <c r="D969" s="307">
        <f t="shared" si="27"/>
        <v>2790</v>
      </c>
      <c r="E969" s="333" t="s">
        <v>319</v>
      </c>
      <c r="XFD969" s="339">
        <f t="shared" si="26"/>
        <v>11790.31</v>
      </c>
    </row>
    <row r="970" spans="1:5 16384:16384" hidden="1" outlineLevel="1">
      <c r="A970" s="315" t="s">
        <v>206</v>
      </c>
      <c r="B970" s="319">
        <v>19</v>
      </c>
      <c r="C970" s="307">
        <v>787.13</v>
      </c>
      <c r="D970" s="307">
        <f t="shared" si="27"/>
        <v>14955.47</v>
      </c>
      <c r="XFD970" s="338">
        <f t="shared" si="26"/>
        <v>15761.599999999999</v>
      </c>
    </row>
    <row r="971" spans="1:5 16384:16384" hidden="1" outlineLevel="1">
      <c r="A971" s="315" t="s">
        <v>860</v>
      </c>
      <c r="B971" s="316">
        <v>9950</v>
      </c>
      <c r="C971" s="307">
        <v>0.6</v>
      </c>
      <c r="D971" s="307">
        <f t="shared" si="27"/>
        <v>5970</v>
      </c>
      <c r="E971" s="333" t="s">
        <v>319</v>
      </c>
      <c r="XFD971" s="339">
        <f t="shared" si="26"/>
        <v>15920.6</v>
      </c>
    </row>
    <row r="972" spans="1:5 16384:16384" hidden="1" outlineLevel="1">
      <c r="A972" s="315" t="s">
        <v>306</v>
      </c>
      <c r="B972" s="316">
        <v>35539</v>
      </c>
      <c r="C972" s="307"/>
      <c r="D972" s="307">
        <f t="shared" si="27"/>
        <v>0</v>
      </c>
      <c r="XFD972" s="339">
        <f t="shared" si="26"/>
        <v>35539</v>
      </c>
    </row>
    <row r="973" spans="1:5 16384:16384" hidden="1" outlineLevel="1">
      <c r="A973" s="317" t="s">
        <v>863</v>
      </c>
      <c r="B973" s="318">
        <v>3730</v>
      </c>
      <c r="C973" s="307">
        <v>0.6</v>
      </c>
      <c r="D973" s="307">
        <f t="shared" si="27"/>
        <v>2238</v>
      </c>
      <c r="XFD973" s="339">
        <f t="shared" si="26"/>
        <v>5968.6</v>
      </c>
    </row>
    <row r="974" spans="1:5 16384:16384" hidden="1" outlineLevel="1">
      <c r="A974" s="317" t="s">
        <v>864</v>
      </c>
      <c r="B974" s="318">
        <v>2112</v>
      </c>
      <c r="C974" s="307">
        <v>0.6</v>
      </c>
      <c r="D974" s="307">
        <f t="shared" si="27"/>
        <v>1267.2</v>
      </c>
      <c r="XFD974" s="339">
        <f t="shared" si="26"/>
        <v>3379.8</v>
      </c>
    </row>
    <row r="975" spans="1:5 16384:16384" hidden="1" outlineLevel="1">
      <c r="A975" s="317" t="s">
        <v>865</v>
      </c>
      <c r="B975" s="318">
        <v>2760</v>
      </c>
      <c r="C975" s="307">
        <v>0.6</v>
      </c>
      <c r="D975" s="307">
        <f t="shared" si="27"/>
        <v>1656</v>
      </c>
      <c r="XFD975" s="339">
        <f t="shared" si="26"/>
        <v>4416.6000000000004</v>
      </c>
    </row>
    <row r="976" spans="1:5 16384:16384" hidden="1" outlineLevel="1">
      <c r="A976" s="317" t="s">
        <v>866</v>
      </c>
      <c r="B976" s="320">
        <v>825</v>
      </c>
      <c r="C976" s="307">
        <v>0.6</v>
      </c>
      <c r="D976" s="307">
        <f t="shared" si="27"/>
        <v>495</v>
      </c>
      <c r="XFD976" s="338">
        <f t="shared" si="26"/>
        <v>1320.6</v>
      </c>
    </row>
    <row r="977" spans="1:4 16384:16384" hidden="1" outlineLevel="1">
      <c r="A977" s="317" t="s">
        <v>867</v>
      </c>
      <c r="B977" s="318">
        <v>8900</v>
      </c>
      <c r="C977" s="307">
        <v>0.6</v>
      </c>
      <c r="D977" s="307">
        <f t="shared" ref="D977:D1001" si="28">B977*C977</f>
        <v>5340</v>
      </c>
      <c r="XFD977" s="339">
        <f t="shared" si="26"/>
        <v>14240.6</v>
      </c>
    </row>
    <row r="978" spans="1:4 16384:16384" hidden="1" outlineLevel="1">
      <c r="A978" s="317" t="s">
        <v>868</v>
      </c>
      <c r="B978" s="318">
        <v>3600</v>
      </c>
      <c r="C978" s="307">
        <v>0.6</v>
      </c>
      <c r="D978" s="307">
        <f t="shared" si="28"/>
        <v>2160</v>
      </c>
      <c r="XFD978" s="339">
        <f t="shared" si="26"/>
        <v>5760.6</v>
      </c>
    </row>
    <row r="979" spans="1:4 16384:16384" hidden="1" outlineLevel="1">
      <c r="A979" s="317" t="s">
        <v>869</v>
      </c>
      <c r="B979" s="318">
        <v>6172</v>
      </c>
      <c r="C979" s="307">
        <v>0.6</v>
      </c>
      <c r="D979" s="307">
        <f t="shared" si="28"/>
        <v>3703.2</v>
      </c>
      <c r="XFD979" s="339">
        <f t="shared" si="26"/>
        <v>9875.7999999999993</v>
      </c>
    </row>
    <row r="980" spans="1:4 16384:16384" hidden="1" outlineLevel="1">
      <c r="A980" s="317" t="s">
        <v>861</v>
      </c>
      <c r="B980" s="318">
        <v>2400</v>
      </c>
      <c r="C980" s="307">
        <v>0.6</v>
      </c>
      <c r="D980" s="307">
        <f t="shared" si="28"/>
        <v>1440</v>
      </c>
      <c r="XFD980" s="339">
        <f t="shared" si="26"/>
        <v>3840.6</v>
      </c>
    </row>
    <row r="981" spans="1:4 16384:16384" hidden="1" outlineLevel="1">
      <c r="A981" s="317" t="s">
        <v>870</v>
      </c>
      <c r="B981" s="318">
        <v>1800</v>
      </c>
      <c r="C981" s="307">
        <v>0.6</v>
      </c>
      <c r="D981" s="307">
        <f t="shared" si="28"/>
        <v>1080</v>
      </c>
      <c r="XFD981" s="339">
        <f t="shared" si="26"/>
        <v>2880.6</v>
      </c>
    </row>
    <row r="982" spans="1:4 16384:16384" hidden="1" outlineLevel="1">
      <c r="A982" s="317" t="s">
        <v>859</v>
      </c>
      <c r="B982" s="318">
        <v>3200</v>
      </c>
      <c r="C982" s="307">
        <v>0.6</v>
      </c>
      <c r="D982" s="307">
        <f t="shared" si="28"/>
        <v>1920</v>
      </c>
      <c r="XFD982" s="339">
        <f t="shared" si="26"/>
        <v>5120.6000000000004</v>
      </c>
    </row>
    <row r="983" spans="1:4 16384:16384" hidden="1" outlineLevel="1">
      <c r="A983" s="317" t="s">
        <v>771</v>
      </c>
      <c r="B983" s="320">
        <v>40</v>
      </c>
      <c r="C983" s="307">
        <v>0.54</v>
      </c>
      <c r="D983" s="307">
        <f t="shared" si="28"/>
        <v>21.6</v>
      </c>
      <c r="XFD983" s="338">
        <f t="shared" si="26"/>
        <v>62.14</v>
      </c>
    </row>
    <row r="984" spans="1:4 16384:16384" hidden="1" outlineLevel="1">
      <c r="A984" s="315" t="s">
        <v>307</v>
      </c>
      <c r="B984" s="316">
        <v>2731</v>
      </c>
      <c r="C984" s="307">
        <v>0.79</v>
      </c>
      <c r="D984" s="307">
        <f t="shared" si="28"/>
        <v>2157.4900000000002</v>
      </c>
      <c r="XFD984" s="339">
        <f t="shared" si="26"/>
        <v>4889.2800000000007</v>
      </c>
    </row>
    <row r="985" spans="1:4 16384:16384" hidden="1" outlineLevel="1">
      <c r="A985" s="315" t="s">
        <v>310</v>
      </c>
      <c r="B985" s="316">
        <v>99328</v>
      </c>
      <c r="C985" s="307"/>
      <c r="D985" s="307">
        <f t="shared" si="28"/>
        <v>0</v>
      </c>
      <c r="XFD985" s="339">
        <f t="shared" si="26"/>
        <v>99328</v>
      </c>
    </row>
    <row r="986" spans="1:4 16384:16384" hidden="1" outlineLevel="1">
      <c r="A986" s="317" t="s">
        <v>871</v>
      </c>
      <c r="B986" s="318">
        <v>26720</v>
      </c>
      <c r="C986" s="307">
        <v>0.39</v>
      </c>
      <c r="D986" s="307">
        <f t="shared" si="28"/>
        <v>10420.800000000001</v>
      </c>
      <c r="XFD986" s="339">
        <f t="shared" si="26"/>
        <v>37141.19</v>
      </c>
    </row>
    <row r="987" spans="1:4 16384:16384" hidden="1" outlineLevel="1">
      <c r="A987" s="317" t="s">
        <v>872</v>
      </c>
      <c r="B987" s="318">
        <v>15141</v>
      </c>
      <c r="C987" s="307">
        <v>0.39</v>
      </c>
      <c r="D987" s="307">
        <f t="shared" si="28"/>
        <v>5904.99</v>
      </c>
      <c r="XFD987" s="339">
        <f t="shared" si="26"/>
        <v>21046.379999999997</v>
      </c>
    </row>
    <row r="988" spans="1:4 16384:16384" hidden="1" outlineLevel="1">
      <c r="A988" s="317" t="s">
        <v>873</v>
      </c>
      <c r="B988" s="318">
        <v>8837</v>
      </c>
      <c r="C988" s="307">
        <v>0.39</v>
      </c>
      <c r="D988" s="307">
        <f t="shared" si="28"/>
        <v>3446.4300000000003</v>
      </c>
      <c r="XFD988" s="339">
        <f t="shared" si="26"/>
        <v>12283.82</v>
      </c>
    </row>
    <row r="989" spans="1:4 16384:16384" hidden="1" outlineLevel="1">
      <c r="A989" s="317" t="s">
        <v>874</v>
      </c>
      <c r="B989" s="318">
        <v>13296</v>
      </c>
      <c r="C989" s="307">
        <v>0.39</v>
      </c>
      <c r="D989" s="307">
        <f t="shared" si="28"/>
        <v>5185.4400000000005</v>
      </c>
      <c r="XFD989" s="339">
        <f t="shared" ref="XFD989:XFD1001" si="29">SUM(B989:XFC989)</f>
        <v>18481.830000000002</v>
      </c>
    </row>
    <row r="990" spans="1:4 16384:16384" hidden="1" outlineLevel="1">
      <c r="A990" s="317" t="s">
        <v>875</v>
      </c>
      <c r="B990" s="318">
        <v>3050</v>
      </c>
      <c r="C990" s="307">
        <v>0.44</v>
      </c>
      <c r="D990" s="307">
        <f t="shared" si="28"/>
        <v>1342</v>
      </c>
      <c r="XFD990" s="339">
        <f t="shared" si="29"/>
        <v>4392.4400000000005</v>
      </c>
    </row>
    <row r="991" spans="1:4 16384:16384" hidden="1" outlineLevel="1">
      <c r="A991" s="317" t="s">
        <v>876</v>
      </c>
      <c r="B991" s="318">
        <v>19380</v>
      </c>
      <c r="C991" s="307">
        <v>0.39</v>
      </c>
      <c r="D991" s="307">
        <f t="shared" si="28"/>
        <v>7558.2</v>
      </c>
      <c r="XFD991" s="339">
        <f t="shared" si="29"/>
        <v>26938.59</v>
      </c>
    </row>
    <row r="992" spans="1:4 16384:16384" hidden="1" outlineLevel="1">
      <c r="A992" s="317" t="s">
        <v>877</v>
      </c>
      <c r="B992" s="318">
        <v>5731</v>
      </c>
      <c r="C992" s="307">
        <v>0.39</v>
      </c>
      <c r="D992" s="307">
        <f t="shared" si="28"/>
        <v>2235.09</v>
      </c>
      <c r="XFD992" s="339">
        <f t="shared" si="29"/>
        <v>7966.4800000000005</v>
      </c>
    </row>
    <row r="993" spans="1:5 16384:16384" hidden="1" outlineLevel="1">
      <c r="A993" s="317" t="s">
        <v>878</v>
      </c>
      <c r="B993" s="318">
        <v>7173</v>
      </c>
      <c r="C993" s="307">
        <v>0.39</v>
      </c>
      <c r="D993" s="307">
        <f t="shared" si="28"/>
        <v>2797.4700000000003</v>
      </c>
      <c r="XFD993" s="339">
        <f t="shared" si="29"/>
        <v>9970.86</v>
      </c>
    </row>
    <row r="994" spans="1:5 16384:16384" hidden="1" outlineLevel="1">
      <c r="A994" s="315" t="s">
        <v>207</v>
      </c>
      <c r="B994" s="316">
        <v>1975</v>
      </c>
      <c r="C994" s="307"/>
      <c r="D994" s="307">
        <f t="shared" si="28"/>
        <v>0</v>
      </c>
      <c r="XFD994" s="339">
        <f t="shared" si="29"/>
        <v>1975</v>
      </c>
    </row>
    <row r="995" spans="1:5 16384:16384" hidden="1" outlineLevel="1">
      <c r="A995" s="317" t="s">
        <v>879</v>
      </c>
      <c r="B995" s="320">
        <v>152</v>
      </c>
      <c r="C995" s="307">
        <v>16.21</v>
      </c>
      <c r="D995" s="307">
        <f t="shared" si="28"/>
        <v>2463.92</v>
      </c>
      <c r="XFD995" s="338">
        <f t="shared" si="29"/>
        <v>2632.13</v>
      </c>
    </row>
    <row r="996" spans="1:5 16384:16384" hidden="1" outlineLevel="1">
      <c r="A996" s="317" t="s">
        <v>880</v>
      </c>
      <c r="B996" s="320">
        <v>99</v>
      </c>
      <c r="C996" s="307">
        <v>23.4</v>
      </c>
      <c r="D996" s="307">
        <f t="shared" si="28"/>
        <v>2316.6</v>
      </c>
      <c r="XFD996" s="338">
        <f t="shared" si="29"/>
        <v>2439</v>
      </c>
    </row>
    <row r="997" spans="1:5 16384:16384" hidden="1" outlineLevel="1">
      <c r="A997" s="317" t="s">
        <v>208</v>
      </c>
      <c r="B997" s="320">
        <v>276</v>
      </c>
      <c r="C997" s="321">
        <v>31.61</v>
      </c>
      <c r="D997" s="307">
        <f t="shared" si="28"/>
        <v>8724.36</v>
      </c>
      <c r="E997" s="333" t="s">
        <v>319</v>
      </c>
      <c r="XFD997" s="338">
        <f t="shared" si="29"/>
        <v>9031.9700000000012</v>
      </c>
    </row>
    <row r="998" spans="1:5 16384:16384" hidden="1" outlineLevel="1">
      <c r="A998" s="317" t="s">
        <v>312</v>
      </c>
      <c r="B998" s="320">
        <v>736</v>
      </c>
      <c r="C998" s="307">
        <v>34.729999999999997</v>
      </c>
      <c r="D998" s="307">
        <f t="shared" si="28"/>
        <v>25561.279999999999</v>
      </c>
      <c r="XFD998" s="338">
        <f t="shared" si="29"/>
        <v>26332.01</v>
      </c>
    </row>
    <row r="999" spans="1:5 16384:16384" hidden="1" outlineLevel="1">
      <c r="A999" s="317" t="s">
        <v>209</v>
      </c>
      <c r="B999" s="320">
        <v>88</v>
      </c>
      <c r="C999" s="307">
        <v>41.6</v>
      </c>
      <c r="D999" s="307">
        <f t="shared" si="28"/>
        <v>3660.8</v>
      </c>
      <c r="XFD999" s="338">
        <f t="shared" si="29"/>
        <v>3790.4</v>
      </c>
    </row>
    <row r="1000" spans="1:5 16384:16384" hidden="1" outlineLevel="1">
      <c r="A1000" s="317" t="s">
        <v>315</v>
      </c>
      <c r="B1000" s="320">
        <v>369</v>
      </c>
      <c r="C1000" s="321">
        <v>61.5</v>
      </c>
      <c r="D1000" s="307">
        <f t="shared" si="28"/>
        <v>22693.5</v>
      </c>
      <c r="E1000" s="333" t="s">
        <v>319</v>
      </c>
      <c r="XFD1000" s="338">
        <f t="shared" si="29"/>
        <v>23124</v>
      </c>
    </row>
    <row r="1001" spans="1:5 16384:16384" hidden="1" outlineLevel="1">
      <c r="A1001" s="317" t="s">
        <v>210</v>
      </c>
      <c r="B1001" s="320">
        <v>255</v>
      </c>
      <c r="C1001" s="321">
        <v>69.12</v>
      </c>
      <c r="D1001" s="307">
        <f t="shared" si="28"/>
        <v>17625.600000000002</v>
      </c>
      <c r="E1001" s="333" t="s">
        <v>319</v>
      </c>
      <c r="XFD1001" s="338">
        <f t="shared" si="29"/>
        <v>17949.72</v>
      </c>
    </row>
    <row r="1002" spans="1:5 16384:16384" collapsed="1">
      <c r="A1002" s="10" t="s">
        <v>763</v>
      </c>
      <c r="B1002" s="23"/>
      <c r="C1002" s="64"/>
      <c r="D1002" s="98">
        <f>SUM(D925:D1001)</f>
        <v>751233.53999999992</v>
      </c>
    </row>
    <row r="1004" spans="1:5 16384:16384">
      <c r="A1004" s="314" t="s">
        <v>883</v>
      </c>
      <c r="B1004" s="4" t="s">
        <v>2</v>
      </c>
      <c r="C1004" s="46"/>
      <c r="D1004" s="46"/>
    </row>
    <row r="1005" spans="1:5 16384:16384" hidden="1" outlineLevel="1">
      <c r="A1005" s="340" t="s">
        <v>179</v>
      </c>
      <c r="B1005" s="341">
        <v>1</v>
      </c>
      <c r="C1005" s="307"/>
      <c r="D1005" s="307">
        <f>B1005*C1005</f>
        <v>0</v>
      </c>
    </row>
    <row r="1006" spans="1:5 16384:16384" hidden="1" outlineLevel="1">
      <c r="A1006" s="315" t="s">
        <v>884</v>
      </c>
      <c r="B1006" s="319">
        <v>1</v>
      </c>
      <c r="C1006" s="307"/>
      <c r="D1006" s="307">
        <f t="shared" ref="D1006:D1026" si="30">B1006*C1006</f>
        <v>0</v>
      </c>
    </row>
    <row r="1007" spans="1:5 16384:16384" hidden="1" outlineLevel="1">
      <c r="A1007" s="317" t="s">
        <v>885</v>
      </c>
      <c r="B1007" s="320">
        <v>1</v>
      </c>
      <c r="C1007" s="321">
        <v>17939.25</v>
      </c>
      <c r="D1007" s="307">
        <f t="shared" si="30"/>
        <v>17939.25</v>
      </c>
    </row>
    <row r="1008" spans="1:5 16384:16384" hidden="1" outlineLevel="1">
      <c r="A1008" s="340" t="s">
        <v>125</v>
      </c>
      <c r="B1008" s="341">
        <v>10</v>
      </c>
      <c r="C1008" s="307"/>
      <c r="D1008" s="307">
        <f t="shared" si="30"/>
        <v>0</v>
      </c>
    </row>
    <row r="1009" spans="1:4" hidden="1" outlineLevel="1">
      <c r="A1009" s="315" t="s">
        <v>884</v>
      </c>
      <c r="B1009" s="319">
        <v>10</v>
      </c>
      <c r="C1009" s="307"/>
      <c r="D1009" s="307">
        <f t="shared" si="30"/>
        <v>0</v>
      </c>
    </row>
    <row r="1010" spans="1:4" hidden="1" outlineLevel="1">
      <c r="A1010" s="317" t="s">
        <v>886</v>
      </c>
      <c r="B1010" s="320">
        <v>2</v>
      </c>
      <c r="C1010" s="307">
        <v>58033.69</v>
      </c>
      <c r="D1010" s="307">
        <f t="shared" si="30"/>
        <v>116067.38</v>
      </c>
    </row>
    <row r="1011" spans="1:4" hidden="1" outlineLevel="1">
      <c r="A1011" s="317" t="s">
        <v>887</v>
      </c>
      <c r="B1011" s="320">
        <v>3</v>
      </c>
      <c r="C1011" s="321">
        <v>21401.87</v>
      </c>
      <c r="D1011" s="307">
        <f t="shared" si="30"/>
        <v>64205.61</v>
      </c>
    </row>
    <row r="1012" spans="1:4" hidden="1" outlineLevel="1">
      <c r="A1012" s="317" t="s">
        <v>888</v>
      </c>
      <c r="B1012" s="320">
        <v>3</v>
      </c>
      <c r="C1012" s="307">
        <v>17664</v>
      </c>
      <c r="D1012" s="307">
        <f t="shared" si="30"/>
        <v>52992</v>
      </c>
    </row>
    <row r="1013" spans="1:4" hidden="1" outlineLevel="1">
      <c r="A1013" s="317" t="s">
        <v>889</v>
      </c>
      <c r="B1013" s="320">
        <v>1</v>
      </c>
      <c r="C1013" s="321">
        <v>28787.24</v>
      </c>
      <c r="D1013" s="307">
        <f t="shared" si="30"/>
        <v>28787.24</v>
      </c>
    </row>
    <row r="1014" spans="1:4" hidden="1" outlineLevel="1">
      <c r="A1014" s="317" t="s">
        <v>885</v>
      </c>
      <c r="B1014" s="320">
        <v>1</v>
      </c>
      <c r="C1014" s="307">
        <v>33534</v>
      </c>
      <c r="D1014" s="307">
        <f t="shared" si="30"/>
        <v>33534</v>
      </c>
    </row>
    <row r="1015" spans="1:4" hidden="1" outlineLevel="1">
      <c r="A1015" s="340" t="s">
        <v>890</v>
      </c>
      <c r="B1015" s="341">
        <v>24</v>
      </c>
      <c r="C1015" s="307"/>
      <c r="D1015" s="307">
        <f t="shared" si="30"/>
        <v>0</v>
      </c>
    </row>
    <row r="1016" spans="1:4" hidden="1" outlineLevel="1">
      <c r="A1016" s="315" t="s">
        <v>884</v>
      </c>
      <c r="B1016" s="319">
        <v>24</v>
      </c>
      <c r="C1016" s="307"/>
      <c r="D1016" s="307">
        <f t="shared" si="30"/>
        <v>0</v>
      </c>
    </row>
    <row r="1017" spans="1:4" hidden="1" outlineLevel="1">
      <c r="A1017" s="317" t="s">
        <v>886</v>
      </c>
      <c r="B1017" s="320">
        <v>2</v>
      </c>
      <c r="C1017" s="321">
        <v>70374.45</v>
      </c>
      <c r="D1017" s="307">
        <f t="shared" si="30"/>
        <v>140748.9</v>
      </c>
    </row>
    <row r="1018" spans="1:4" hidden="1" outlineLevel="1">
      <c r="A1018" s="317" t="s">
        <v>887</v>
      </c>
      <c r="B1018" s="320">
        <v>3</v>
      </c>
      <c r="C1018" s="307">
        <v>19000</v>
      </c>
      <c r="D1018" s="307">
        <f t="shared" si="30"/>
        <v>57000</v>
      </c>
    </row>
    <row r="1019" spans="1:4" hidden="1" outlineLevel="1">
      <c r="A1019" s="317" t="s">
        <v>891</v>
      </c>
      <c r="B1019" s="320">
        <v>14</v>
      </c>
      <c r="C1019" s="307"/>
      <c r="D1019" s="307">
        <f t="shared" si="30"/>
        <v>0</v>
      </c>
    </row>
    <row r="1020" spans="1:4" hidden="1" outlineLevel="1">
      <c r="A1020" s="317" t="s">
        <v>892</v>
      </c>
      <c r="B1020" s="320">
        <v>5</v>
      </c>
      <c r="C1020" s="307"/>
      <c r="D1020" s="307">
        <f t="shared" si="30"/>
        <v>0</v>
      </c>
    </row>
    <row r="1021" spans="1:4" hidden="1" outlineLevel="1">
      <c r="A1021" s="340" t="s">
        <v>893</v>
      </c>
      <c r="B1021" s="341">
        <v>5</v>
      </c>
      <c r="C1021" s="307"/>
      <c r="D1021" s="307">
        <f t="shared" si="30"/>
        <v>0</v>
      </c>
    </row>
    <row r="1022" spans="1:4" hidden="1" outlineLevel="1">
      <c r="A1022" s="315" t="s">
        <v>884</v>
      </c>
      <c r="B1022" s="319">
        <v>5</v>
      </c>
      <c r="C1022" s="307"/>
      <c r="D1022" s="307">
        <f t="shared" si="30"/>
        <v>0</v>
      </c>
    </row>
    <row r="1023" spans="1:4" hidden="1" outlineLevel="1">
      <c r="A1023" s="317" t="s">
        <v>887</v>
      </c>
      <c r="B1023" s="320">
        <v>5</v>
      </c>
      <c r="C1023" s="307">
        <v>19000</v>
      </c>
      <c r="D1023" s="307">
        <f t="shared" si="30"/>
        <v>95000</v>
      </c>
    </row>
    <row r="1024" spans="1:4" hidden="1" outlineLevel="1">
      <c r="A1024" s="340" t="s">
        <v>894</v>
      </c>
      <c r="B1024" s="341">
        <v>2</v>
      </c>
      <c r="C1024" s="307"/>
      <c r="D1024" s="307">
        <f t="shared" si="30"/>
        <v>0</v>
      </c>
    </row>
    <row r="1025" spans="1:4" hidden="1" outlineLevel="1">
      <c r="A1025" s="315" t="s">
        <v>884</v>
      </c>
      <c r="B1025" s="319">
        <v>2</v>
      </c>
      <c r="C1025" s="307"/>
      <c r="D1025" s="307">
        <f t="shared" si="30"/>
        <v>0</v>
      </c>
    </row>
    <row r="1026" spans="1:4" hidden="1" outlineLevel="1">
      <c r="A1026" s="317" t="s">
        <v>887</v>
      </c>
      <c r="B1026" s="320">
        <v>2</v>
      </c>
      <c r="C1026" s="307">
        <v>19000</v>
      </c>
      <c r="D1026" s="307">
        <f t="shared" si="30"/>
        <v>38000</v>
      </c>
    </row>
    <row r="1027" spans="1:4" collapsed="1">
      <c r="A1027" s="10" t="s">
        <v>763</v>
      </c>
      <c r="B1027" s="23"/>
      <c r="C1027" s="64"/>
      <c r="D1027" s="98">
        <f>SUM(D1005:D1026)</f>
        <v>644274.38</v>
      </c>
    </row>
    <row r="1029" spans="1:4">
      <c r="A1029" s="29" t="s">
        <v>890</v>
      </c>
      <c r="B1029" s="4" t="s">
        <v>2</v>
      </c>
      <c r="C1029" s="46"/>
      <c r="D1029" s="46"/>
    </row>
    <row r="1030" spans="1:4" hidden="1" outlineLevel="1">
      <c r="A1030" s="315" t="s">
        <v>1803</v>
      </c>
      <c r="B1030" s="316">
        <v>20000</v>
      </c>
      <c r="C1030" s="307"/>
      <c r="D1030" s="307">
        <f>B1030*C1030</f>
        <v>0</v>
      </c>
    </row>
    <row r="1031" spans="1:4" hidden="1" outlineLevel="1">
      <c r="A1031" s="317" t="s">
        <v>1804</v>
      </c>
      <c r="B1031" s="318">
        <v>10000</v>
      </c>
      <c r="C1031" s="307">
        <v>1.1000000000000001</v>
      </c>
      <c r="D1031" s="307">
        <f t="shared" ref="D1031:D1053" si="31">B1031*C1031</f>
        <v>11000</v>
      </c>
    </row>
    <row r="1032" spans="1:4" hidden="1" outlineLevel="1">
      <c r="A1032" s="317" t="s">
        <v>1805</v>
      </c>
      <c r="B1032" s="318">
        <v>10000</v>
      </c>
      <c r="C1032" s="307">
        <v>1.1000000000000001</v>
      </c>
      <c r="D1032" s="307">
        <f t="shared" si="31"/>
        <v>11000</v>
      </c>
    </row>
    <row r="1033" spans="1:4" hidden="1" outlineLevel="1">
      <c r="A1033" s="315" t="s">
        <v>292</v>
      </c>
      <c r="B1033" s="316">
        <v>3190600</v>
      </c>
      <c r="C1033" s="307"/>
      <c r="D1033" s="307">
        <f t="shared" si="31"/>
        <v>0</v>
      </c>
    </row>
    <row r="1034" spans="1:4" hidden="1" outlineLevel="1">
      <c r="A1034" s="317" t="s">
        <v>293</v>
      </c>
      <c r="B1034" s="318">
        <v>3055600</v>
      </c>
      <c r="C1034" s="342">
        <f>(2000000*0.12+1055600*0.1)/3055600</f>
        <v>0.11309071868045556</v>
      </c>
      <c r="D1034" s="307">
        <f t="shared" si="31"/>
        <v>345560</v>
      </c>
    </row>
    <row r="1035" spans="1:4" hidden="1" outlineLevel="1">
      <c r="A1035" s="317" t="s">
        <v>897</v>
      </c>
      <c r="B1035" s="318">
        <v>15000</v>
      </c>
      <c r="C1035" s="307">
        <v>0.14000000000000001</v>
      </c>
      <c r="D1035" s="307">
        <f t="shared" si="31"/>
        <v>2100</v>
      </c>
    </row>
    <row r="1036" spans="1:4" hidden="1" outlineLevel="1">
      <c r="A1036" s="317" t="s">
        <v>898</v>
      </c>
      <c r="B1036" s="318">
        <v>120000</v>
      </c>
      <c r="C1036" s="307">
        <v>0.14000000000000001</v>
      </c>
      <c r="D1036" s="307">
        <f t="shared" si="31"/>
        <v>16800</v>
      </c>
    </row>
    <row r="1037" spans="1:4" hidden="1" outlineLevel="1">
      <c r="A1037" s="315" t="s">
        <v>790</v>
      </c>
      <c r="B1037" s="316">
        <v>86000</v>
      </c>
      <c r="C1037" s="307"/>
      <c r="D1037" s="307">
        <f t="shared" si="31"/>
        <v>0</v>
      </c>
    </row>
    <row r="1038" spans="1:4" hidden="1" outlineLevel="1">
      <c r="A1038" s="317" t="s">
        <v>791</v>
      </c>
      <c r="B1038" s="318">
        <v>65000</v>
      </c>
      <c r="C1038" s="307">
        <v>0.14000000000000001</v>
      </c>
      <c r="D1038" s="307">
        <f t="shared" si="31"/>
        <v>9100</v>
      </c>
    </row>
    <row r="1039" spans="1:4" hidden="1" outlineLevel="1">
      <c r="A1039" s="317" t="s">
        <v>899</v>
      </c>
      <c r="B1039" s="318">
        <v>21000</v>
      </c>
      <c r="C1039" s="307">
        <v>0.1</v>
      </c>
      <c r="D1039" s="307">
        <f t="shared" si="31"/>
        <v>2100</v>
      </c>
    </row>
    <row r="1040" spans="1:4" hidden="1" outlineLevel="1">
      <c r="A1040" s="315" t="s">
        <v>900</v>
      </c>
      <c r="B1040" s="316">
        <v>1444.5</v>
      </c>
      <c r="C1040" s="307">
        <v>20</v>
      </c>
      <c r="D1040" s="307">
        <f t="shared" si="31"/>
        <v>28890</v>
      </c>
    </row>
    <row r="1041" spans="1:4" hidden="1" outlineLevel="1">
      <c r="A1041" s="315" t="s">
        <v>901</v>
      </c>
      <c r="B1041" s="316">
        <v>1481.36</v>
      </c>
      <c r="C1041" s="307">
        <v>408.68</v>
      </c>
      <c r="D1041" s="307">
        <f t="shared" si="31"/>
        <v>605402.20479999995</v>
      </c>
    </row>
    <row r="1042" spans="1:4" hidden="1" outlineLevel="1">
      <c r="A1042" s="315" t="s">
        <v>902</v>
      </c>
      <c r="B1042" s="316">
        <v>366027</v>
      </c>
      <c r="C1042" s="307"/>
      <c r="D1042" s="307">
        <f t="shared" si="31"/>
        <v>0</v>
      </c>
    </row>
    <row r="1043" spans="1:4" hidden="1" outlineLevel="1">
      <c r="A1043" s="317" t="s">
        <v>903</v>
      </c>
      <c r="B1043" s="318">
        <v>62496</v>
      </c>
      <c r="C1043" s="307">
        <v>1.61</v>
      </c>
      <c r="D1043" s="307">
        <f t="shared" si="31"/>
        <v>100618.56000000001</v>
      </c>
    </row>
    <row r="1044" spans="1:4" hidden="1" outlineLevel="1">
      <c r="A1044" s="317" t="s">
        <v>904</v>
      </c>
      <c r="B1044" s="318">
        <v>303531</v>
      </c>
      <c r="C1044" s="307">
        <v>1.75</v>
      </c>
      <c r="D1044" s="307">
        <f t="shared" si="31"/>
        <v>531179.25</v>
      </c>
    </row>
    <row r="1045" spans="1:4" hidden="1" outlineLevel="1">
      <c r="A1045" s="315" t="s">
        <v>906</v>
      </c>
      <c r="B1045" s="319">
        <v>7.4</v>
      </c>
      <c r="C1045" s="307">
        <v>256.89999999999998</v>
      </c>
      <c r="D1045" s="307">
        <f t="shared" si="31"/>
        <v>1901.06</v>
      </c>
    </row>
    <row r="1046" spans="1:4" hidden="1" outlineLevel="1">
      <c r="A1046" s="315" t="s">
        <v>907</v>
      </c>
      <c r="B1046" s="319">
        <v>22.35</v>
      </c>
      <c r="C1046" s="307">
        <v>170.27</v>
      </c>
      <c r="D1046" s="307">
        <f t="shared" si="31"/>
        <v>3805.5345000000007</v>
      </c>
    </row>
    <row r="1047" spans="1:4" hidden="1" outlineLevel="1">
      <c r="A1047" s="315" t="s">
        <v>908</v>
      </c>
      <c r="B1047" s="319">
        <v>279.5</v>
      </c>
      <c r="C1047" s="307"/>
      <c r="D1047" s="307">
        <f t="shared" si="31"/>
        <v>0</v>
      </c>
    </row>
    <row r="1048" spans="1:4" hidden="1" outlineLevel="1">
      <c r="A1048" s="317" t="s">
        <v>909</v>
      </c>
      <c r="B1048" s="320">
        <v>41</v>
      </c>
      <c r="C1048" s="307">
        <v>114.4</v>
      </c>
      <c r="D1048" s="307">
        <f t="shared" si="31"/>
        <v>4690.4000000000005</v>
      </c>
    </row>
    <row r="1049" spans="1:4" hidden="1" outlineLevel="1">
      <c r="A1049" s="317" t="s">
        <v>910</v>
      </c>
      <c r="B1049" s="320">
        <v>189</v>
      </c>
      <c r="C1049" s="307">
        <v>154.4</v>
      </c>
      <c r="D1049" s="307">
        <f t="shared" si="31"/>
        <v>29181.600000000002</v>
      </c>
    </row>
    <row r="1050" spans="1:4" hidden="1" outlineLevel="1">
      <c r="A1050" s="317" t="s">
        <v>911</v>
      </c>
      <c r="B1050" s="320">
        <v>49.5</v>
      </c>
      <c r="C1050" s="307">
        <v>154.4</v>
      </c>
      <c r="D1050" s="307">
        <f t="shared" si="31"/>
        <v>7642.8</v>
      </c>
    </row>
    <row r="1051" spans="1:4" hidden="1" outlineLevel="1">
      <c r="A1051" s="315" t="s">
        <v>1460</v>
      </c>
      <c r="B1051" s="319">
        <v>270.5</v>
      </c>
      <c r="C1051" s="307">
        <v>243.88</v>
      </c>
      <c r="D1051" s="307">
        <f t="shared" si="31"/>
        <v>65969.539999999994</v>
      </c>
    </row>
    <row r="1052" spans="1:4" hidden="1" outlineLevel="1">
      <c r="A1052" s="315" t="s">
        <v>1469</v>
      </c>
      <c r="B1052" s="319">
        <v>174.8</v>
      </c>
      <c r="C1052" s="307">
        <v>265.29000000000002</v>
      </c>
      <c r="D1052" s="307">
        <f t="shared" si="31"/>
        <v>46372.69200000001</v>
      </c>
    </row>
    <row r="1053" spans="1:4" hidden="1" outlineLevel="1">
      <c r="A1053" s="315" t="s">
        <v>914</v>
      </c>
      <c r="B1053" s="319">
        <v>164.1</v>
      </c>
      <c r="C1053" s="307">
        <v>87.7</v>
      </c>
      <c r="D1053" s="307">
        <f t="shared" si="31"/>
        <v>14391.57</v>
      </c>
    </row>
    <row r="1054" spans="1:4" hidden="1" outlineLevel="1">
      <c r="A1054" s="315" t="s">
        <v>915</v>
      </c>
      <c r="B1054" s="316">
        <v>1040</v>
      </c>
      <c r="C1054" s="307"/>
      <c r="D1054" s="307">
        <f t="shared" ref="D1054:D1096" si="32">B1054*C1054</f>
        <v>0</v>
      </c>
    </row>
    <row r="1055" spans="1:4" hidden="1" outlineLevel="1">
      <c r="A1055" s="317" t="s">
        <v>916</v>
      </c>
      <c r="B1055" s="320">
        <v>550</v>
      </c>
      <c r="C1055" s="307">
        <v>8.2899999999999991</v>
      </c>
      <c r="D1055" s="307">
        <f t="shared" si="32"/>
        <v>4559.4999999999991</v>
      </c>
    </row>
    <row r="1056" spans="1:4" hidden="1" outlineLevel="1">
      <c r="A1056" s="317" t="s">
        <v>917</v>
      </c>
      <c r="B1056" s="320">
        <v>490</v>
      </c>
      <c r="C1056" s="307">
        <v>9.92</v>
      </c>
      <c r="D1056" s="307">
        <f t="shared" si="32"/>
        <v>4860.8</v>
      </c>
    </row>
    <row r="1057" spans="1:5" hidden="1" outlineLevel="1">
      <c r="A1057" s="315" t="s">
        <v>296</v>
      </c>
      <c r="B1057" s="319">
        <v>930</v>
      </c>
      <c r="C1057" s="342">
        <v>90.62</v>
      </c>
      <c r="D1057" s="307">
        <f t="shared" si="32"/>
        <v>84276.6</v>
      </c>
    </row>
    <row r="1058" spans="1:5" hidden="1" outlineLevel="1">
      <c r="A1058" s="315" t="s">
        <v>793</v>
      </c>
      <c r="B1058" s="316">
        <v>8089</v>
      </c>
      <c r="C1058" s="307"/>
      <c r="D1058" s="307">
        <f t="shared" si="32"/>
        <v>0</v>
      </c>
    </row>
    <row r="1059" spans="1:5" hidden="1" outlineLevel="1">
      <c r="A1059" s="317"/>
      <c r="B1059" s="318">
        <v>1849</v>
      </c>
      <c r="C1059" s="307">
        <v>2.85</v>
      </c>
      <c r="D1059" s="307">
        <f t="shared" si="32"/>
        <v>5269.6500000000005</v>
      </c>
    </row>
    <row r="1060" spans="1:5" hidden="1" outlineLevel="1">
      <c r="A1060" s="317" t="s">
        <v>794</v>
      </c>
      <c r="B1060" s="318">
        <v>6240</v>
      </c>
      <c r="C1060" s="307">
        <v>2.85</v>
      </c>
      <c r="D1060" s="307">
        <f t="shared" si="32"/>
        <v>17784</v>
      </c>
    </row>
    <row r="1061" spans="1:5" hidden="1" outlineLevel="1">
      <c r="A1061" s="315" t="s">
        <v>838</v>
      </c>
      <c r="B1061" s="316">
        <v>290000</v>
      </c>
      <c r="C1061" s="307"/>
      <c r="D1061" s="307">
        <f t="shared" si="32"/>
        <v>0</v>
      </c>
    </row>
    <row r="1062" spans="1:5" hidden="1" outlineLevel="1">
      <c r="A1062" s="317" t="s">
        <v>839</v>
      </c>
      <c r="B1062" s="318">
        <v>110000</v>
      </c>
      <c r="C1062" s="307">
        <v>0.35654650201979959</v>
      </c>
      <c r="D1062" s="307">
        <f t="shared" si="32"/>
        <v>39220.115222177956</v>
      </c>
      <c r="E1062" s="333" t="s">
        <v>1800</v>
      </c>
    </row>
    <row r="1063" spans="1:5" hidden="1" outlineLevel="1">
      <c r="A1063" s="317" t="s">
        <v>1762</v>
      </c>
      <c r="B1063" s="318">
        <v>180000</v>
      </c>
      <c r="C1063" s="307">
        <v>0.40646301230257154</v>
      </c>
      <c r="D1063" s="307">
        <f t="shared" si="32"/>
        <v>73163.342214462871</v>
      </c>
      <c r="E1063" s="333" t="s">
        <v>1800</v>
      </c>
    </row>
    <row r="1064" spans="1:5" hidden="1" outlineLevel="1">
      <c r="A1064" s="315" t="s">
        <v>919</v>
      </c>
      <c r="B1064" s="316"/>
      <c r="C1064" s="307"/>
      <c r="D1064" s="307">
        <f t="shared" si="32"/>
        <v>0</v>
      </c>
    </row>
    <row r="1065" spans="1:5" hidden="1" outlineLevel="1">
      <c r="A1065" s="317" t="s">
        <v>922</v>
      </c>
      <c r="B1065" s="318">
        <v>13759</v>
      </c>
      <c r="C1065" s="321">
        <f>(270*228.74+13489*215.78)/13759</f>
        <v>216.03432080819826</v>
      </c>
      <c r="D1065" s="307">
        <f t="shared" si="32"/>
        <v>2972416.2199999997</v>
      </c>
      <c r="E1065" s="333" t="s">
        <v>1814</v>
      </c>
    </row>
    <row r="1066" spans="1:5" hidden="1" outlineLevel="1">
      <c r="A1066" s="317" t="s">
        <v>923</v>
      </c>
      <c r="B1066" s="320">
        <v>210.2</v>
      </c>
      <c r="C1066" s="307">
        <v>227.58</v>
      </c>
      <c r="D1066" s="307">
        <f t="shared" si="32"/>
        <v>47837.315999999999</v>
      </c>
      <c r="E1066" s="333" t="s">
        <v>1814</v>
      </c>
    </row>
    <row r="1067" spans="1:5" hidden="1" outlineLevel="1">
      <c r="A1067" s="317" t="s">
        <v>924</v>
      </c>
      <c r="B1067" s="320">
        <v>771</v>
      </c>
      <c r="C1067" s="307">
        <v>227.58</v>
      </c>
      <c r="D1067" s="307">
        <f t="shared" si="32"/>
        <v>175464.18000000002</v>
      </c>
    </row>
    <row r="1068" spans="1:5" hidden="1" outlineLevel="1">
      <c r="A1068" s="317" t="s">
        <v>925</v>
      </c>
      <c r="B1068" s="320">
        <v>502.8</v>
      </c>
      <c r="C1068" s="307">
        <v>227.58</v>
      </c>
      <c r="D1068" s="307">
        <f t="shared" si="32"/>
        <v>114427.224</v>
      </c>
      <c r="E1068" s="333" t="s">
        <v>1814</v>
      </c>
    </row>
    <row r="1069" spans="1:5" hidden="1" outlineLevel="1">
      <c r="A1069" s="317" t="s">
        <v>926</v>
      </c>
      <c r="B1069" s="320">
        <v>440</v>
      </c>
      <c r="C1069" s="307">
        <v>227.58</v>
      </c>
      <c r="D1069" s="307">
        <f t="shared" si="32"/>
        <v>100135.20000000001</v>
      </c>
      <c r="E1069" s="333" t="s">
        <v>1814</v>
      </c>
    </row>
    <row r="1070" spans="1:5" hidden="1" outlineLevel="1">
      <c r="A1070" s="315" t="s">
        <v>927</v>
      </c>
      <c r="B1070" s="316">
        <v>10934.9</v>
      </c>
      <c r="C1070" s="307"/>
      <c r="D1070" s="307">
        <f t="shared" si="32"/>
        <v>0</v>
      </c>
    </row>
    <row r="1071" spans="1:5" hidden="1" outlineLevel="1">
      <c r="A1071" s="317" t="s">
        <v>928</v>
      </c>
      <c r="B1071" s="318">
        <v>3301.9</v>
      </c>
      <c r="C1071" s="307">
        <v>220.05</v>
      </c>
      <c r="D1071" s="307">
        <f t="shared" si="32"/>
        <v>726583.09500000009</v>
      </c>
      <c r="E1071" s="333" t="s">
        <v>1814</v>
      </c>
    </row>
    <row r="1072" spans="1:5" hidden="1" outlineLevel="1">
      <c r="A1072" s="317" t="s">
        <v>929</v>
      </c>
      <c r="B1072" s="318">
        <v>1682</v>
      </c>
      <c r="C1072" s="307">
        <v>187.53</v>
      </c>
      <c r="D1072" s="307">
        <f t="shared" si="32"/>
        <v>315425.46000000002</v>
      </c>
    </row>
    <row r="1073" spans="1:5" hidden="1" outlineLevel="1">
      <c r="A1073" s="317" t="s">
        <v>930</v>
      </c>
      <c r="B1073" s="318">
        <v>3965.8</v>
      </c>
      <c r="C1073" s="307">
        <v>214.56</v>
      </c>
      <c r="D1073" s="307">
        <f t="shared" si="32"/>
        <v>850902.04800000007</v>
      </c>
      <c r="E1073" s="333" t="s">
        <v>1814</v>
      </c>
    </row>
    <row r="1074" spans="1:5" hidden="1" outlineLevel="1">
      <c r="A1074" s="317" t="s">
        <v>931</v>
      </c>
      <c r="B1074" s="320">
        <v>953.2</v>
      </c>
      <c r="C1074" s="307">
        <v>187.53</v>
      </c>
      <c r="D1074" s="307">
        <f t="shared" si="32"/>
        <v>178753.59600000002</v>
      </c>
      <c r="E1074" s="333" t="s">
        <v>1814</v>
      </c>
    </row>
    <row r="1075" spans="1:5" hidden="1" outlineLevel="1">
      <c r="A1075" s="317" t="s">
        <v>932</v>
      </c>
      <c r="B1075" s="318">
        <v>1032</v>
      </c>
      <c r="C1075" s="307">
        <v>187.53</v>
      </c>
      <c r="D1075" s="307">
        <f t="shared" si="32"/>
        <v>193530.96</v>
      </c>
    </row>
    <row r="1076" spans="1:5" hidden="1" outlineLevel="1">
      <c r="A1076" s="315" t="s">
        <v>796</v>
      </c>
      <c r="B1076" s="316">
        <v>144648</v>
      </c>
      <c r="C1076" s="307"/>
      <c r="D1076" s="307">
        <f t="shared" si="32"/>
        <v>0</v>
      </c>
    </row>
    <row r="1077" spans="1:5" hidden="1" outlineLevel="1">
      <c r="A1077" s="317"/>
      <c r="B1077" s="318">
        <v>124648</v>
      </c>
      <c r="C1077" s="307">
        <v>0.88</v>
      </c>
      <c r="D1077" s="307">
        <f t="shared" si="32"/>
        <v>109690.24000000001</v>
      </c>
    </row>
    <row r="1078" spans="1:5" hidden="1" outlineLevel="1">
      <c r="A1078" s="317" t="s">
        <v>797</v>
      </c>
      <c r="B1078" s="318">
        <v>20000</v>
      </c>
      <c r="C1078" s="307">
        <v>0.88</v>
      </c>
      <c r="D1078" s="307">
        <f t="shared" si="32"/>
        <v>17600</v>
      </c>
    </row>
    <row r="1079" spans="1:5" hidden="1" outlineLevel="1">
      <c r="A1079" s="315" t="s">
        <v>933</v>
      </c>
      <c r="B1079" s="319">
        <v>1</v>
      </c>
      <c r="C1079" s="307">
        <v>37840</v>
      </c>
      <c r="D1079" s="307">
        <f t="shared" si="32"/>
        <v>37840</v>
      </c>
    </row>
    <row r="1080" spans="1:5" hidden="1" outlineLevel="1">
      <c r="A1080" s="315" t="s">
        <v>798</v>
      </c>
      <c r="B1080" s="316">
        <v>233879.1</v>
      </c>
      <c r="C1080" s="307"/>
      <c r="D1080" s="307">
        <f t="shared" si="32"/>
        <v>0</v>
      </c>
    </row>
    <row r="1081" spans="1:5" hidden="1" outlineLevel="1">
      <c r="A1081" s="317" t="s">
        <v>934</v>
      </c>
      <c r="B1081" s="318">
        <v>1950</v>
      </c>
      <c r="C1081" s="307">
        <v>4</v>
      </c>
      <c r="D1081" s="307">
        <f t="shared" si="32"/>
        <v>7800</v>
      </c>
    </row>
    <row r="1082" spans="1:5" hidden="1" outlineLevel="1">
      <c r="A1082" s="317" t="s">
        <v>935</v>
      </c>
      <c r="B1082" s="318">
        <v>29500</v>
      </c>
      <c r="C1082" s="307">
        <v>0.73</v>
      </c>
      <c r="D1082" s="307">
        <f t="shared" si="32"/>
        <v>21535</v>
      </c>
    </row>
    <row r="1083" spans="1:5" hidden="1" outlineLevel="1">
      <c r="A1083" s="317" t="s">
        <v>799</v>
      </c>
      <c r="B1083" s="318">
        <v>6973.9</v>
      </c>
      <c r="C1083" s="307">
        <v>1.06</v>
      </c>
      <c r="D1083" s="307">
        <f t="shared" si="32"/>
        <v>7392.3339999999998</v>
      </c>
    </row>
    <row r="1084" spans="1:5" hidden="1" outlineLevel="1">
      <c r="A1084" s="317" t="s">
        <v>936</v>
      </c>
      <c r="B1084" s="318">
        <v>17900</v>
      </c>
      <c r="C1084" s="307">
        <v>1.58</v>
      </c>
      <c r="D1084" s="307">
        <f t="shared" si="32"/>
        <v>28282</v>
      </c>
    </row>
    <row r="1085" spans="1:5" hidden="1" outlineLevel="1">
      <c r="A1085" s="317" t="s">
        <v>937</v>
      </c>
      <c r="B1085" s="318">
        <v>3000</v>
      </c>
      <c r="C1085" s="307">
        <v>1.53</v>
      </c>
      <c r="D1085" s="307">
        <f t="shared" si="32"/>
        <v>4590</v>
      </c>
    </row>
    <row r="1086" spans="1:5" hidden="1" outlineLevel="1">
      <c r="A1086" s="317" t="s">
        <v>800</v>
      </c>
      <c r="B1086" s="318">
        <v>51400</v>
      </c>
      <c r="C1086" s="307">
        <v>1.53</v>
      </c>
      <c r="D1086" s="307">
        <f t="shared" si="32"/>
        <v>78642</v>
      </c>
    </row>
    <row r="1087" spans="1:5" hidden="1" outlineLevel="1">
      <c r="A1087" s="317" t="s">
        <v>938</v>
      </c>
      <c r="B1087" s="318">
        <v>9699</v>
      </c>
      <c r="C1087" s="307">
        <v>1.78</v>
      </c>
      <c r="D1087" s="307">
        <f t="shared" si="32"/>
        <v>17264.22</v>
      </c>
    </row>
    <row r="1088" spans="1:5" hidden="1" outlineLevel="1">
      <c r="A1088" s="317" t="s">
        <v>939</v>
      </c>
      <c r="B1088" s="318">
        <v>9700</v>
      </c>
      <c r="C1088" s="307">
        <v>1.78</v>
      </c>
      <c r="D1088" s="307">
        <f t="shared" si="32"/>
        <v>17266</v>
      </c>
    </row>
    <row r="1089" spans="1:7" hidden="1" outlineLevel="1">
      <c r="A1089" s="317" t="s">
        <v>940</v>
      </c>
      <c r="B1089" s="318">
        <v>9900</v>
      </c>
      <c r="C1089" s="307">
        <v>1.78</v>
      </c>
      <c r="D1089" s="307">
        <f t="shared" si="32"/>
        <v>17622</v>
      </c>
    </row>
    <row r="1090" spans="1:7" hidden="1" outlineLevel="1">
      <c r="A1090" s="317" t="s">
        <v>941</v>
      </c>
      <c r="B1090" s="318">
        <v>30050</v>
      </c>
      <c r="C1090" s="307">
        <v>1.78</v>
      </c>
      <c r="D1090" s="307">
        <f t="shared" si="32"/>
        <v>53489</v>
      </c>
    </row>
    <row r="1091" spans="1:7" hidden="1" outlineLevel="1">
      <c r="A1091" s="317" t="s">
        <v>942</v>
      </c>
      <c r="B1091" s="318">
        <v>9199</v>
      </c>
      <c r="C1091" s="307">
        <v>1.89</v>
      </c>
      <c r="D1091" s="307">
        <f t="shared" si="32"/>
        <v>17386.11</v>
      </c>
    </row>
    <row r="1092" spans="1:7" hidden="1" outlineLevel="1">
      <c r="A1092" s="317" t="s">
        <v>943</v>
      </c>
      <c r="B1092" s="318">
        <v>3400</v>
      </c>
      <c r="C1092" s="307">
        <v>1.89</v>
      </c>
      <c r="D1092" s="307">
        <f t="shared" si="32"/>
        <v>6426</v>
      </c>
    </row>
    <row r="1093" spans="1:7" hidden="1" outlineLevel="1">
      <c r="A1093" s="317" t="s">
        <v>944</v>
      </c>
      <c r="B1093" s="320">
        <v>311.2</v>
      </c>
      <c r="C1093" s="307">
        <v>2.74</v>
      </c>
      <c r="D1093" s="307">
        <f t="shared" si="32"/>
        <v>852.68799999999999</v>
      </c>
    </row>
    <row r="1094" spans="1:7" hidden="1" outlineLevel="1">
      <c r="A1094" s="317" t="s">
        <v>945</v>
      </c>
      <c r="B1094" s="318">
        <v>34898</v>
      </c>
      <c r="C1094" s="307">
        <v>2.76</v>
      </c>
      <c r="D1094" s="307">
        <f t="shared" si="32"/>
        <v>96318.48</v>
      </c>
    </row>
    <row r="1095" spans="1:7" hidden="1" outlineLevel="1">
      <c r="A1095" s="317" t="s">
        <v>946</v>
      </c>
      <c r="B1095" s="318">
        <v>9598</v>
      </c>
      <c r="C1095" s="307">
        <v>2.74</v>
      </c>
      <c r="D1095" s="307">
        <f t="shared" si="32"/>
        <v>26298.52</v>
      </c>
    </row>
    <row r="1096" spans="1:7" hidden="1" outlineLevel="1">
      <c r="A1096" s="317" t="s">
        <v>801</v>
      </c>
      <c r="B1096" s="318">
        <v>6400</v>
      </c>
      <c r="C1096" s="307">
        <v>3.07</v>
      </c>
      <c r="D1096" s="307">
        <f t="shared" si="32"/>
        <v>19648</v>
      </c>
    </row>
    <row r="1097" spans="1:7" hidden="1" outlineLevel="1">
      <c r="A1097" s="315" t="s">
        <v>947</v>
      </c>
      <c r="B1097" s="319">
        <v>570</v>
      </c>
      <c r="C1097" s="321">
        <v>174.52</v>
      </c>
      <c r="D1097" s="307">
        <f t="shared" ref="D1097:D1142" si="33">B1097*C1097</f>
        <v>99476.400000000009</v>
      </c>
    </row>
    <row r="1098" spans="1:7" hidden="1" outlineLevel="1">
      <c r="A1098" s="315" t="s">
        <v>948</v>
      </c>
      <c r="B1098" s="316">
        <v>85246</v>
      </c>
      <c r="C1098" s="307"/>
      <c r="D1098" s="307">
        <f t="shared" si="33"/>
        <v>0</v>
      </c>
    </row>
    <row r="1099" spans="1:7" hidden="1" outlineLevel="1">
      <c r="A1099" s="317" t="s">
        <v>949</v>
      </c>
      <c r="B1099" s="318">
        <v>5324</v>
      </c>
      <c r="C1099" s="307">
        <v>1.78</v>
      </c>
      <c r="D1099" s="307">
        <f t="shared" si="33"/>
        <v>9476.7199999999993</v>
      </c>
    </row>
    <row r="1100" spans="1:7" hidden="1" outlineLevel="1">
      <c r="A1100" s="317" t="s">
        <v>950</v>
      </c>
      <c r="B1100" s="318">
        <v>2400</v>
      </c>
      <c r="C1100" s="307">
        <v>7.32</v>
      </c>
      <c r="D1100" s="307">
        <f t="shared" si="33"/>
        <v>17568</v>
      </c>
    </row>
    <row r="1101" spans="1:7" hidden="1" outlineLevel="1">
      <c r="A1101" s="317" t="s">
        <v>951</v>
      </c>
      <c r="B1101" s="318">
        <v>2400</v>
      </c>
      <c r="C1101" s="307">
        <v>7.32</v>
      </c>
      <c r="D1101" s="307">
        <f t="shared" si="33"/>
        <v>17568</v>
      </c>
    </row>
    <row r="1102" spans="1:7" hidden="1" outlineLevel="1">
      <c r="A1102" s="317" t="s">
        <v>952</v>
      </c>
      <c r="B1102" s="318">
        <v>2400</v>
      </c>
      <c r="C1102" s="307">
        <v>7.32</v>
      </c>
      <c r="D1102" s="307">
        <f t="shared" si="33"/>
        <v>17568</v>
      </c>
    </row>
    <row r="1103" spans="1:7" hidden="1" outlineLevel="1">
      <c r="A1103" s="317" t="s">
        <v>953</v>
      </c>
      <c r="B1103" s="318">
        <v>1500</v>
      </c>
      <c r="C1103" s="307">
        <v>7.32</v>
      </c>
      <c r="D1103" s="307">
        <f t="shared" si="33"/>
        <v>10980</v>
      </c>
    </row>
    <row r="1104" spans="1:7" hidden="1" outlineLevel="1">
      <c r="A1104" s="317" t="s">
        <v>954</v>
      </c>
      <c r="B1104" s="318">
        <v>10499</v>
      </c>
      <c r="C1104" s="307">
        <v>5.88</v>
      </c>
      <c r="D1104" s="307">
        <f t="shared" si="33"/>
        <v>61734.119999999995</v>
      </c>
      <c r="E1104" s="333" t="s">
        <v>1815</v>
      </c>
      <c r="G1104" s="59"/>
    </row>
    <row r="1105" spans="1:7" hidden="1" outlineLevel="1">
      <c r="A1105" s="317" t="s">
        <v>944</v>
      </c>
      <c r="B1105" s="320">
        <v>74</v>
      </c>
      <c r="C1105" s="307">
        <v>3.6</v>
      </c>
      <c r="D1105" s="307">
        <f t="shared" si="33"/>
        <v>266.40000000000003</v>
      </c>
    </row>
    <row r="1106" spans="1:7" hidden="1" outlineLevel="1">
      <c r="A1106" s="317" t="s">
        <v>955</v>
      </c>
      <c r="B1106" s="318">
        <v>5250</v>
      </c>
      <c r="C1106" s="307">
        <v>9.11</v>
      </c>
      <c r="D1106" s="307">
        <f t="shared" si="33"/>
        <v>47827.5</v>
      </c>
    </row>
    <row r="1107" spans="1:7" hidden="1" outlineLevel="1">
      <c r="A1107" s="317" t="s">
        <v>956</v>
      </c>
      <c r="B1107" s="318">
        <v>5000</v>
      </c>
      <c r="C1107" s="307">
        <v>9.11</v>
      </c>
      <c r="D1107" s="307">
        <f t="shared" si="33"/>
        <v>45550</v>
      </c>
    </row>
    <row r="1108" spans="1:7" hidden="1" outlineLevel="1">
      <c r="A1108" s="317" t="s">
        <v>957</v>
      </c>
      <c r="B1108" s="318">
        <v>4250</v>
      </c>
      <c r="C1108" s="307">
        <v>9.11</v>
      </c>
      <c r="D1108" s="307">
        <f t="shared" si="33"/>
        <v>38717.5</v>
      </c>
      <c r="E1108" s="333" t="s">
        <v>1815</v>
      </c>
      <c r="G1108" s="59"/>
    </row>
    <row r="1109" spans="1:7" hidden="1" outlineLevel="1">
      <c r="A1109" s="317" t="s">
        <v>958</v>
      </c>
      <c r="B1109" s="318">
        <v>5000</v>
      </c>
      <c r="C1109" s="307">
        <v>9.11</v>
      </c>
      <c r="D1109" s="307">
        <f t="shared" si="33"/>
        <v>45550</v>
      </c>
    </row>
    <row r="1110" spans="1:7" hidden="1" outlineLevel="1">
      <c r="A1110" s="317" t="s">
        <v>959</v>
      </c>
      <c r="B1110" s="318">
        <v>41149</v>
      </c>
      <c r="C1110" s="307">
        <v>5</v>
      </c>
      <c r="D1110" s="307">
        <f t="shared" si="33"/>
        <v>205745</v>
      </c>
    </row>
    <row r="1111" spans="1:7" hidden="1" outlineLevel="1">
      <c r="A1111" s="315" t="s">
        <v>802</v>
      </c>
      <c r="B1111" s="316">
        <v>214576</v>
      </c>
      <c r="C1111" s="307"/>
      <c r="D1111" s="307">
        <f t="shared" si="33"/>
        <v>0</v>
      </c>
    </row>
    <row r="1112" spans="1:7" hidden="1" outlineLevel="1">
      <c r="A1112" s="317" t="s">
        <v>961</v>
      </c>
      <c r="B1112" s="318">
        <v>43620</v>
      </c>
      <c r="C1112" s="307">
        <v>0.56999999999999995</v>
      </c>
      <c r="D1112" s="307">
        <f t="shared" si="33"/>
        <v>24863.399999999998</v>
      </c>
    </row>
    <row r="1113" spans="1:7" hidden="1" outlineLevel="1">
      <c r="A1113" s="317" t="s">
        <v>803</v>
      </c>
      <c r="B1113" s="318">
        <v>7000</v>
      </c>
      <c r="C1113" s="307">
        <v>0.62</v>
      </c>
      <c r="D1113" s="307">
        <f t="shared" si="33"/>
        <v>4340</v>
      </c>
    </row>
    <row r="1114" spans="1:7" hidden="1" outlineLevel="1">
      <c r="A1114" s="317" t="s">
        <v>962</v>
      </c>
      <c r="B1114" s="318">
        <v>80480</v>
      </c>
      <c r="C1114" s="307">
        <v>0.79</v>
      </c>
      <c r="D1114" s="307">
        <f t="shared" si="33"/>
        <v>63579.200000000004</v>
      </c>
    </row>
    <row r="1115" spans="1:7" hidden="1" outlineLevel="1">
      <c r="A1115" s="317" t="s">
        <v>805</v>
      </c>
      <c r="B1115" s="318">
        <v>83476</v>
      </c>
      <c r="C1115" s="307">
        <v>0.63</v>
      </c>
      <c r="D1115" s="307">
        <f t="shared" si="33"/>
        <v>52589.88</v>
      </c>
    </row>
    <row r="1116" spans="1:7" hidden="1" outlineLevel="1">
      <c r="A1116" s="315" t="s">
        <v>963</v>
      </c>
      <c r="B1116" s="316">
        <v>11854</v>
      </c>
      <c r="C1116" s="307"/>
      <c r="D1116" s="307">
        <f t="shared" si="33"/>
        <v>0</v>
      </c>
    </row>
    <row r="1117" spans="1:7" hidden="1" outlineLevel="1">
      <c r="A1117" s="317" t="s">
        <v>792</v>
      </c>
      <c r="B1117" s="318">
        <v>11854</v>
      </c>
      <c r="C1117" s="307">
        <v>0.18</v>
      </c>
      <c r="D1117" s="307">
        <f t="shared" si="33"/>
        <v>2133.7199999999998</v>
      </c>
    </row>
    <row r="1118" spans="1:7" hidden="1" outlineLevel="1">
      <c r="A1118" s="315" t="s">
        <v>964</v>
      </c>
      <c r="B1118" s="319">
        <v>29</v>
      </c>
      <c r="C1118" s="307">
        <v>1790</v>
      </c>
      <c r="D1118" s="307">
        <f t="shared" si="33"/>
        <v>51910</v>
      </c>
    </row>
    <row r="1119" spans="1:7" hidden="1" outlineLevel="1">
      <c r="A1119" s="315" t="s">
        <v>965</v>
      </c>
      <c r="B1119" s="316">
        <v>2486.8000000000002</v>
      </c>
      <c r="C1119" s="321">
        <v>245.46</v>
      </c>
      <c r="D1119" s="307">
        <f t="shared" si="33"/>
        <v>610409.92800000007</v>
      </c>
    </row>
    <row r="1120" spans="1:7" hidden="1" outlineLevel="1">
      <c r="A1120" s="315" t="s">
        <v>970</v>
      </c>
      <c r="B1120" s="316"/>
      <c r="C1120" s="307"/>
      <c r="D1120" s="307">
        <f t="shared" si="33"/>
        <v>0</v>
      </c>
    </row>
    <row r="1121" spans="1:5" hidden="1" outlineLevel="1">
      <c r="A1121" s="317" t="s">
        <v>971</v>
      </c>
      <c r="B1121" s="320">
        <v>921.9</v>
      </c>
      <c r="C1121" s="307">
        <v>141</v>
      </c>
      <c r="D1121" s="307">
        <f t="shared" si="33"/>
        <v>129987.9</v>
      </c>
    </row>
    <row r="1122" spans="1:5" hidden="1" outlineLevel="1">
      <c r="A1122" s="317" t="s">
        <v>972</v>
      </c>
      <c r="B1122" s="318">
        <v>3288.1</v>
      </c>
      <c r="C1122" s="307">
        <v>91</v>
      </c>
      <c r="D1122" s="307">
        <f t="shared" si="33"/>
        <v>299217.09999999998</v>
      </c>
    </row>
    <row r="1123" spans="1:5" hidden="1" outlineLevel="1">
      <c r="A1123" s="317" t="s">
        <v>973</v>
      </c>
      <c r="B1123" s="318">
        <v>7287.2</v>
      </c>
      <c r="C1123" s="307">
        <v>95</v>
      </c>
      <c r="D1123" s="307">
        <f t="shared" si="33"/>
        <v>692284</v>
      </c>
      <c r="E1123" s="333" t="s">
        <v>1814</v>
      </c>
    </row>
    <row r="1124" spans="1:5" hidden="1" outlineLevel="1">
      <c r="A1124" s="317" t="s">
        <v>974</v>
      </c>
      <c r="B1124" s="318">
        <v>18640</v>
      </c>
      <c r="C1124" s="307">
        <v>95</v>
      </c>
      <c r="D1124" s="307">
        <f t="shared" si="33"/>
        <v>1770800</v>
      </c>
      <c r="E1124" s="333" t="s">
        <v>1814</v>
      </c>
    </row>
    <row r="1125" spans="1:5" hidden="1" outlineLevel="1">
      <c r="A1125" s="317" t="s">
        <v>1492</v>
      </c>
      <c r="B1125" s="320">
        <v>191.1</v>
      </c>
      <c r="C1125" s="307">
        <v>154</v>
      </c>
      <c r="D1125" s="307">
        <f t="shared" si="33"/>
        <v>29429.399999999998</v>
      </c>
      <c r="E1125" s="333" t="s">
        <v>1814</v>
      </c>
    </row>
    <row r="1126" spans="1:5" hidden="1" outlineLevel="1">
      <c r="A1126" s="317" t="s">
        <v>1493</v>
      </c>
      <c r="B1126" s="320">
        <v>423.2</v>
      </c>
      <c r="C1126" s="307">
        <v>160</v>
      </c>
      <c r="D1126" s="307">
        <f t="shared" si="33"/>
        <v>67712</v>
      </c>
      <c r="E1126" s="333" t="s">
        <v>1814</v>
      </c>
    </row>
    <row r="1127" spans="1:5" hidden="1" outlineLevel="1">
      <c r="A1127" s="317" t="s">
        <v>1494</v>
      </c>
      <c r="B1127" s="320">
        <v>48.15</v>
      </c>
      <c r="C1127" s="307">
        <v>203.5</v>
      </c>
      <c r="D1127" s="307">
        <f t="shared" si="33"/>
        <v>9798.5249999999996</v>
      </c>
      <c r="E1127" s="333" t="s">
        <v>1814</v>
      </c>
    </row>
    <row r="1128" spans="1:5" hidden="1" outlineLevel="1">
      <c r="A1128" s="317" t="s">
        <v>975</v>
      </c>
      <c r="B1128" s="320">
        <v>29.6</v>
      </c>
      <c r="C1128" s="307">
        <v>95</v>
      </c>
      <c r="D1128" s="307">
        <f t="shared" si="33"/>
        <v>2812</v>
      </c>
    </row>
    <row r="1129" spans="1:5" hidden="1" outlineLevel="1">
      <c r="A1129" s="315" t="s">
        <v>976</v>
      </c>
      <c r="B1129" s="319">
        <v>481.8</v>
      </c>
      <c r="C1129" s="307"/>
      <c r="D1129" s="307">
        <f t="shared" si="33"/>
        <v>0</v>
      </c>
    </row>
    <row r="1130" spans="1:5" hidden="1" outlineLevel="1">
      <c r="A1130" s="317" t="s">
        <v>977</v>
      </c>
      <c r="B1130" s="320">
        <v>481.8</v>
      </c>
      <c r="C1130" s="307">
        <v>214.78</v>
      </c>
      <c r="D1130" s="307">
        <f t="shared" si="33"/>
        <v>103481.004</v>
      </c>
    </row>
    <row r="1131" spans="1:5" hidden="1" outlineLevel="1">
      <c r="A1131" s="315" t="s">
        <v>161</v>
      </c>
      <c r="B1131" s="316">
        <v>20315</v>
      </c>
      <c r="C1131" s="307"/>
      <c r="D1131" s="307">
        <f t="shared" si="33"/>
        <v>0</v>
      </c>
    </row>
    <row r="1132" spans="1:5" hidden="1" outlineLevel="1">
      <c r="A1132" s="317" t="s">
        <v>978</v>
      </c>
      <c r="B1132" s="318">
        <v>5550</v>
      </c>
      <c r="C1132" s="307">
        <v>10.4</v>
      </c>
      <c r="D1132" s="307">
        <f t="shared" si="33"/>
        <v>57720</v>
      </c>
    </row>
    <row r="1133" spans="1:5" hidden="1" outlineLevel="1">
      <c r="A1133" s="317" t="s">
        <v>843</v>
      </c>
      <c r="B1133" s="318">
        <v>2500</v>
      </c>
      <c r="C1133" s="307">
        <v>12.11</v>
      </c>
      <c r="D1133" s="307">
        <f t="shared" si="33"/>
        <v>30275</v>
      </c>
    </row>
    <row r="1134" spans="1:5" hidden="1" outlineLevel="1">
      <c r="A1134" s="317" t="s">
        <v>162</v>
      </c>
      <c r="B1134" s="318">
        <v>6700</v>
      </c>
      <c r="C1134" s="307">
        <v>16.3</v>
      </c>
      <c r="D1134" s="307">
        <f t="shared" si="33"/>
        <v>109210</v>
      </c>
    </row>
    <row r="1135" spans="1:5" hidden="1" outlineLevel="1">
      <c r="A1135" s="317" t="s">
        <v>201</v>
      </c>
      <c r="B1135" s="318">
        <v>5565</v>
      </c>
      <c r="C1135" s="321">
        <v>19.3</v>
      </c>
      <c r="D1135" s="307">
        <f t="shared" si="33"/>
        <v>107404.5</v>
      </c>
    </row>
    <row r="1136" spans="1:5" hidden="1" outlineLevel="1">
      <c r="A1136" s="315" t="s">
        <v>765</v>
      </c>
      <c r="B1136" s="316">
        <v>182215</v>
      </c>
      <c r="C1136" s="307"/>
      <c r="D1136" s="307">
        <f t="shared" si="33"/>
        <v>0</v>
      </c>
    </row>
    <row r="1137" spans="1:4" hidden="1" outlineLevel="1">
      <c r="A1137" s="317" t="s">
        <v>766</v>
      </c>
      <c r="B1137" s="318">
        <v>49710</v>
      </c>
      <c r="C1137" s="307">
        <v>1.1000000000000001</v>
      </c>
      <c r="D1137" s="307">
        <f t="shared" si="33"/>
        <v>54681.000000000007</v>
      </c>
    </row>
    <row r="1138" spans="1:4" hidden="1" outlineLevel="1">
      <c r="A1138" s="317" t="s">
        <v>844</v>
      </c>
      <c r="B1138" s="318">
        <v>121505</v>
      </c>
      <c r="C1138" s="307">
        <v>1.55</v>
      </c>
      <c r="D1138" s="307">
        <f t="shared" si="33"/>
        <v>188332.75</v>
      </c>
    </row>
    <row r="1139" spans="1:4" hidden="1" outlineLevel="1">
      <c r="A1139" s="317" t="s">
        <v>979</v>
      </c>
      <c r="B1139" s="318">
        <v>11000</v>
      </c>
      <c r="C1139" s="307">
        <v>1.72</v>
      </c>
      <c r="D1139" s="307">
        <f t="shared" si="33"/>
        <v>18920</v>
      </c>
    </row>
    <row r="1140" spans="1:4" hidden="1" outlineLevel="1">
      <c r="A1140" s="315" t="s">
        <v>806</v>
      </c>
      <c r="B1140" s="316"/>
      <c r="C1140" s="307"/>
      <c r="D1140" s="307">
        <f t="shared" si="33"/>
        <v>0</v>
      </c>
    </row>
    <row r="1141" spans="1:4" hidden="1" outlineLevel="1">
      <c r="A1141" s="317" t="s">
        <v>982</v>
      </c>
      <c r="B1141" s="320">
        <v>397</v>
      </c>
      <c r="C1141" s="307">
        <v>2.89</v>
      </c>
      <c r="D1141" s="307">
        <f t="shared" si="33"/>
        <v>1147.3300000000002</v>
      </c>
    </row>
    <row r="1142" spans="1:4" hidden="1" outlineLevel="1">
      <c r="A1142" s="317" t="s">
        <v>983</v>
      </c>
      <c r="B1142" s="318">
        <v>29599</v>
      </c>
      <c r="C1142" s="307">
        <v>2.36</v>
      </c>
      <c r="D1142" s="307">
        <f t="shared" si="33"/>
        <v>69853.64</v>
      </c>
    </row>
    <row r="1143" spans="1:4" hidden="1" outlineLevel="1">
      <c r="A1143" s="317" t="s">
        <v>984</v>
      </c>
      <c r="B1143" s="318">
        <v>25999</v>
      </c>
      <c r="C1143" s="307">
        <v>2.36</v>
      </c>
      <c r="D1143" s="307">
        <f t="shared" ref="D1143:D1178" si="34">B1143*C1143</f>
        <v>61357.64</v>
      </c>
    </row>
    <row r="1144" spans="1:4" hidden="1" outlineLevel="1">
      <c r="A1144" s="317" t="s">
        <v>985</v>
      </c>
      <c r="B1144" s="318">
        <v>23999</v>
      </c>
      <c r="C1144" s="307">
        <v>2.36</v>
      </c>
      <c r="D1144" s="307">
        <f t="shared" si="34"/>
        <v>56637.64</v>
      </c>
    </row>
    <row r="1145" spans="1:4" hidden="1" outlineLevel="1">
      <c r="A1145" s="317" t="s">
        <v>986</v>
      </c>
      <c r="B1145" s="318">
        <v>59999</v>
      </c>
      <c r="C1145" s="307">
        <v>2.36</v>
      </c>
      <c r="D1145" s="307">
        <f t="shared" si="34"/>
        <v>141597.63999999998</v>
      </c>
    </row>
    <row r="1146" spans="1:4" hidden="1" outlineLevel="1">
      <c r="A1146" s="317" t="s">
        <v>987</v>
      </c>
      <c r="B1146" s="318">
        <v>25999</v>
      </c>
      <c r="C1146" s="307">
        <v>2.36</v>
      </c>
      <c r="D1146" s="307">
        <f t="shared" si="34"/>
        <v>61357.64</v>
      </c>
    </row>
    <row r="1147" spans="1:4" hidden="1" outlineLevel="1">
      <c r="A1147" s="317" t="s">
        <v>807</v>
      </c>
      <c r="B1147" s="318">
        <v>7999</v>
      </c>
      <c r="C1147" s="307">
        <v>2.36</v>
      </c>
      <c r="D1147" s="307">
        <f t="shared" si="34"/>
        <v>18877.64</v>
      </c>
    </row>
    <row r="1148" spans="1:4" hidden="1" outlineLevel="1">
      <c r="A1148" s="317" t="s">
        <v>988</v>
      </c>
      <c r="B1148" s="318">
        <v>3600</v>
      </c>
      <c r="C1148" s="307">
        <v>2.44</v>
      </c>
      <c r="D1148" s="307">
        <f t="shared" si="34"/>
        <v>8784</v>
      </c>
    </row>
    <row r="1149" spans="1:4" hidden="1" outlineLevel="1">
      <c r="A1149" s="317" t="s">
        <v>989</v>
      </c>
      <c r="B1149" s="318">
        <v>4000</v>
      </c>
      <c r="C1149" s="307">
        <v>2.44</v>
      </c>
      <c r="D1149" s="307">
        <f t="shared" si="34"/>
        <v>9760</v>
      </c>
    </row>
    <row r="1150" spans="1:4" hidden="1" outlineLevel="1">
      <c r="A1150" s="317" t="s">
        <v>991</v>
      </c>
      <c r="B1150" s="318">
        <v>39998</v>
      </c>
      <c r="C1150" s="307">
        <v>3.37</v>
      </c>
      <c r="D1150" s="307">
        <f t="shared" si="34"/>
        <v>134793.26</v>
      </c>
    </row>
    <row r="1151" spans="1:4" hidden="1" outlineLevel="1">
      <c r="A1151" s="317" t="s">
        <v>992</v>
      </c>
      <c r="B1151" s="318">
        <v>27000</v>
      </c>
      <c r="C1151" s="307">
        <v>2.7</v>
      </c>
      <c r="D1151" s="307">
        <f t="shared" si="34"/>
        <v>72900</v>
      </c>
    </row>
    <row r="1152" spans="1:4" hidden="1" outlineLevel="1">
      <c r="A1152" s="317" t="s">
        <v>993</v>
      </c>
      <c r="B1152" s="318">
        <v>27000</v>
      </c>
      <c r="C1152" s="307">
        <v>2.7</v>
      </c>
      <c r="D1152" s="307">
        <f t="shared" si="34"/>
        <v>72900</v>
      </c>
    </row>
    <row r="1153" spans="1:4" hidden="1" outlineLevel="1">
      <c r="A1153" s="317" t="s">
        <v>994</v>
      </c>
      <c r="B1153" s="318">
        <v>26900</v>
      </c>
      <c r="C1153" s="307">
        <v>2.7</v>
      </c>
      <c r="D1153" s="307">
        <f t="shared" si="34"/>
        <v>72630</v>
      </c>
    </row>
    <row r="1154" spans="1:4" hidden="1" outlineLevel="1">
      <c r="A1154" s="317" t="s">
        <v>995</v>
      </c>
      <c r="B1154" s="318">
        <v>27000</v>
      </c>
      <c r="C1154" s="307">
        <v>2.7</v>
      </c>
      <c r="D1154" s="307">
        <f t="shared" si="34"/>
        <v>72900</v>
      </c>
    </row>
    <row r="1155" spans="1:4" hidden="1" outlineLevel="1">
      <c r="A1155" s="317" t="s">
        <v>996</v>
      </c>
      <c r="B1155" s="318">
        <v>27000</v>
      </c>
      <c r="C1155" s="307">
        <v>2.7</v>
      </c>
      <c r="D1155" s="307">
        <f t="shared" si="34"/>
        <v>72900</v>
      </c>
    </row>
    <row r="1156" spans="1:4" hidden="1" outlineLevel="1">
      <c r="A1156" s="317" t="s">
        <v>808</v>
      </c>
      <c r="B1156" s="318">
        <v>3798</v>
      </c>
      <c r="C1156" s="307">
        <v>1.23</v>
      </c>
      <c r="D1156" s="307">
        <f t="shared" si="34"/>
        <v>4671.54</v>
      </c>
    </row>
    <row r="1157" spans="1:4" hidden="1" outlineLevel="1">
      <c r="A1157" s="315" t="s">
        <v>1806</v>
      </c>
      <c r="B1157" s="316">
        <v>21200</v>
      </c>
      <c r="C1157" s="307"/>
      <c r="D1157" s="307">
        <f t="shared" si="34"/>
        <v>0</v>
      </c>
    </row>
    <row r="1158" spans="1:4" hidden="1" outlineLevel="1">
      <c r="A1158" s="317" t="s">
        <v>1807</v>
      </c>
      <c r="B1158" s="318">
        <v>10600</v>
      </c>
      <c r="C1158" s="307">
        <v>4.8499999999999996</v>
      </c>
      <c r="D1158" s="307">
        <f t="shared" si="34"/>
        <v>51409.999999999993</v>
      </c>
    </row>
    <row r="1159" spans="1:4" hidden="1" outlineLevel="1">
      <c r="A1159" s="317" t="s">
        <v>1808</v>
      </c>
      <c r="B1159" s="318">
        <v>10600</v>
      </c>
      <c r="C1159" s="307">
        <v>4.8499999999999996</v>
      </c>
      <c r="D1159" s="307">
        <f t="shared" si="34"/>
        <v>51409.999999999993</v>
      </c>
    </row>
    <row r="1160" spans="1:4" hidden="1" outlineLevel="1">
      <c r="A1160" s="315" t="s">
        <v>809</v>
      </c>
      <c r="B1160" s="316">
        <v>106000</v>
      </c>
      <c r="C1160" s="307"/>
      <c r="D1160" s="307">
        <f t="shared" si="34"/>
        <v>0</v>
      </c>
    </row>
    <row r="1161" spans="1:4" hidden="1" outlineLevel="1">
      <c r="A1161" s="317" t="s">
        <v>1021</v>
      </c>
      <c r="B1161" s="318">
        <v>100000</v>
      </c>
      <c r="C1161" s="307">
        <v>0.36</v>
      </c>
      <c r="D1161" s="307">
        <f t="shared" si="34"/>
        <v>36000</v>
      </c>
    </row>
    <row r="1162" spans="1:4" hidden="1" outlineLevel="1">
      <c r="A1162" s="317" t="s">
        <v>810</v>
      </c>
      <c r="B1162" s="318">
        <v>6000</v>
      </c>
      <c r="C1162" s="307">
        <v>0.55000000000000004</v>
      </c>
      <c r="D1162" s="307">
        <f t="shared" si="34"/>
        <v>3300.0000000000005</v>
      </c>
    </row>
    <row r="1163" spans="1:4" hidden="1" outlineLevel="1">
      <c r="A1163" s="315" t="s">
        <v>1022</v>
      </c>
      <c r="B1163" s="316">
        <v>45000</v>
      </c>
      <c r="C1163" s="307">
        <v>3.1</v>
      </c>
      <c r="D1163" s="307">
        <f t="shared" si="34"/>
        <v>139500</v>
      </c>
    </row>
    <row r="1164" spans="1:4" hidden="1" outlineLevel="1">
      <c r="A1164" s="315" t="s">
        <v>1023</v>
      </c>
      <c r="B1164" s="316">
        <v>16226</v>
      </c>
      <c r="C1164" s="307"/>
      <c r="D1164" s="307">
        <f t="shared" si="34"/>
        <v>0</v>
      </c>
    </row>
    <row r="1165" spans="1:4" hidden="1" outlineLevel="1">
      <c r="A1165" s="317" t="s">
        <v>1024</v>
      </c>
      <c r="B1165" s="318">
        <v>1096</v>
      </c>
      <c r="C1165" s="307">
        <v>33.92</v>
      </c>
      <c r="D1165" s="307">
        <f t="shared" si="34"/>
        <v>37176.32</v>
      </c>
    </row>
    <row r="1166" spans="1:4" hidden="1" outlineLevel="1">
      <c r="A1166" s="317" t="s">
        <v>1025</v>
      </c>
      <c r="B1166" s="318">
        <v>2000</v>
      </c>
      <c r="C1166" s="307">
        <v>33.92</v>
      </c>
      <c r="D1166" s="307">
        <f t="shared" si="34"/>
        <v>67840</v>
      </c>
    </row>
    <row r="1167" spans="1:4" hidden="1" outlineLevel="1">
      <c r="A1167" s="317" t="s">
        <v>1026</v>
      </c>
      <c r="B1167" s="318">
        <v>1988</v>
      </c>
      <c r="C1167" s="307">
        <v>33.92</v>
      </c>
      <c r="D1167" s="307">
        <f t="shared" si="34"/>
        <v>67432.960000000006</v>
      </c>
    </row>
    <row r="1168" spans="1:4" hidden="1" outlineLevel="1">
      <c r="A1168" s="317" t="s">
        <v>1027</v>
      </c>
      <c r="B1168" s="320">
        <v>460</v>
      </c>
      <c r="C1168" s="307">
        <v>33.92</v>
      </c>
      <c r="D1168" s="307">
        <f t="shared" si="34"/>
        <v>15603.2</v>
      </c>
    </row>
    <row r="1169" spans="1:5" hidden="1" outlineLevel="1">
      <c r="A1169" s="317" t="s">
        <v>1028</v>
      </c>
      <c r="B1169" s="318">
        <v>1765</v>
      </c>
      <c r="C1169" s="307">
        <v>33.92</v>
      </c>
      <c r="D1169" s="307">
        <f t="shared" si="34"/>
        <v>59868.800000000003</v>
      </c>
    </row>
    <row r="1170" spans="1:5" hidden="1" outlineLevel="1">
      <c r="A1170" s="317" t="s">
        <v>1029</v>
      </c>
      <c r="B1170" s="318">
        <v>1354</v>
      </c>
      <c r="C1170" s="307">
        <v>33.92</v>
      </c>
      <c r="D1170" s="307">
        <f t="shared" si="34"/>
        <v>45927.68</v>
      </c>
    </row>
    <row r="1171" spans="1:5" hidden="1" outlineLevel="1">
      <c r="A1171" s="317" t="s">
        <v>1030</v>
      </c>
      <c r="B1171" s="320">
        <v>474</v>
      </c>
      <c r="C1171" s="307">
        <v>51.49</v>
      </c>
      <c r="D1171" s="307">
        <f t="shared" si="34"/>
        <v>24406.260000000002</v>
      </c>
    </row>
    <row r="1172" spans="1:5" hidden="1" outlineLevel="1">
      <c r="A1172" s="317" t="s">
        <v>1031</v>
      </c>
      <c r="B1172" s="320">
        <v>595</v>
      </c>
      <c r="C1172" s="307">
        <v>51.49</v>
      </c>
      <c r="D1172" s="307">
        <f t="shared" si="34"/>
        <v>30636.550000000003</v>
      </c>
    </row>
    <row r="1173" spans="1:5" hidden="1" outlineLevel="1">
      <c r="A1173" s="317" t="s">
        <v>1032</v>
      </c>
      <c r="B1173" s="320">
        <v>357</v>
      </c>
      <c r="C1173" s="307">
        <v>51.49</v>
      </c>
      <c r="D1173" s="307">
        <f t="shared" si="34"/>
        <v>18381.93</v>
      </c>
    </row>
    <row r="1174" spans="1:5" hidden="1" outlineLevel="1">
      <c r="A1174" s="317" t="s">
        <v>1033</v>
      </c>
      <c r="B1174" s="320">
        <v>342</v>
      </c>
      <c r="C1174" s="307">
        <v>51.49</v>
      </c>
      <c r="D1174" s="307">
        <f t="shared" si="34"/>
        <v>17609.580000000002</v>
      </c>
    </row>
    <row r="1175" spans="1:5" hidden="1" outlineLevel="1">
      <c r="A1175" s="317" t="s">
        <v>1034</v>
      </c>
      <c r="B1175" s="320">
        <v>520</v>
      </c>
      <c r="C1175" s="307">
        <v>51.49</v>
      </c>
      <c r="D1175" s="307">
        <f t="shared" si="34"/>
        <v>26774.799999999999</v>
      </c>
    </row>
    <row r="1176" spans="1:5" hidden="1" outlineLevel="1">
      <c r="A1176" s="317" t="s">
        <v>1035</v>
      </c>
      <c r="B1176" s="320">
        <v>472</v>
      </c>
      <c r="C1176" s="307">
        <v>51.49</v>
      </c>
      <c r="D1176" s="307">
        <f t="shared" si="34"/>
        <v>24303.280000000002</v>
      </c>
    </row>
    <row r="1177" spans="1:5" hidden="1" outlineLevel="1">
      <c r="A1177" s="317" t="s">
        <v>1036</v>
      </c>
      <c r="B1177" s="320">
        <v>7</v>
      </c>
      <c r="C1177" s="307">
        <v>51.49</v>
      </c>
      <c r="D1177" s="307">
        <f t="shared" si="34"/>
        <v>360.43</v>
      </c>
    </row>
    <row r="1178" spans="1:5" hidden="1" outlineLevel="1">
      <c r="A1178" s="317" t="s">
        <v>1037</v>
      </c>
      <c r="B1178" s="320">
        <v>200</v>
      </c>
      <c r="C1178" s="307">
        <v>68.650000000000006</v>
      </c>
      <c r="D1178" s="307">
        <f t="shared" si="34"/>
        <v>13730.000000000002</v>
      </c>
    </row>
    <row r="1179" spans="1:5" hidden="1" outlineLevel="1">
      <c r="A1179" s="317" t="s">
        <v>1038</v>
      </c>
      <c r="B1179" s="318">
        <v>4596</v>
      </c>
      <c r="C1179" s="307">
        <v>68.650000000000006</v>
      </c>
      <c r="D1179" s="307">
        <f t="shared" ref="D1179:D1220" si="35">B1179*C1179</f>
        <v>315515.40000000002</v>
      </c>
    </row>
    <row r="1180" spans="1:5" hidden="1" outlineLevel="1">
      <c r="A1180" s="315" t="s">
        <v>163</v>
      </c>
      <c r="B1180" s="316">
        <v>1496</v>
      </c>
      <c r="C1180" s="307"/>
      <c r="D1180" s="307">
        <f t="shared" si="35"/>
        <v>0</v>
      </c>
    </row>
    <row r="1181" spans="1:5" hidden="1" outlineLevel="1">
      <c r="A1181" s="317" t="s">
        <v>811</v>
      </c>
      <c r="B1181" s="320">
        <v>300</v>
      </c>
      <c r="C1181" s="307">
        <v>119.1</v>
      </c>
      <c r="D1181" s="307">
        <f t="shared" si="35"/>
        <v>35730</v>
      </c>
    </row>
    <row r="1182" spans="1:5" hidden="1" outlineLevel="1">
      <c r="A1182" s="317" t="s">
        <v>920</v>
      </c>
      <c r="B1182" s="320">
        <v>657</v>
      </c>
      <c r="C1182" s="307">
        <v>120</v>
      </c>
      <c r="D1182" s="307">
        <f t="shared" si="35"/>
        <v>78840</v>
      </c>
    </row>
    <row r="1183" spans="1:5" hidden="1" outlineLevel="1">
      <c r="A1183" s="317" t="s">
        <v>74</v>
      </c>
      <c r="B1183" s="320">
        <v>70</v>
      </c>
      <c r="C1183" s="307">
        <v>119.1</v>
      </c>
      <c r="D1183" s="307">
        <f t="shared" si="35"/>
        <v>8337</v>
      </c>
      <c r="E1183" s="333" t="s">
        <v>1800</v>
      </c>
    </row>
    <row r="1184" spans="1:5" hidden="1" outlineLevel="1">
      <c r="A1184" s="317" t="s">
        <v>65</v>
      </c>
      <c r="B1184" s="320">
        <v>70</v>
      </c>
      <c r="C1184" s="307">
        <v>119.1</v>
      </c>
      <c r="D1184" s="307">
        <f t="shared" si="35"/>
        <v>8337</v>
      </c>
      <c r="E1184" s="333" t="s">
        <v>1800</v>
      </c>
    </row>
    <row r="1185" spans="1:4" hidden="1" outlineLevel="1">
      <c r="A1185" s="317" t="s">
        <v>1039</v>
      </c>
      <c r="B1185" s="320">
        <v>70</v>
      </c>
      <c r="C1185" s="307">
        <v>66</v>
      </c>
      <c r="D1185" s="307">
        <f t="shared" si="35"/>
        <v>4620</v>
      </c>
    </row>
    <row r="1186" spans="1:4" hidden="1" outlineLevel="1">
      <c r="A1186" s="317" t="s">
        <v>1040</v>
      </c>
      <c r="B1186" s="320">
        <v>30</v>
      </c>
      <c r="C1186" s="307">
        <v>119.1</v>
      </c>
      <c r="D1186" s="307">
        <f t="shared" si="35"/>
        <v>3573</v>
      </c>
    </row>
    <row r="1187" spans="1:4" hidden="1" outlineLevel="1">
      <c r="A1187" s="317" t="s">
        <v>164</v>
      </c>
      <c r="B1187" s="320">
        <v>299</v>
      </c>
      <c r="C1187" s="307">
        <v>119.1</v>
      </c>
      <c r="D1187" s="307">
        <f t="shared" si="35"/>
        <v>35610.9</v>
      </c>
    </row>
    <row r="1188" spans="1:4" hidden="1" outlineLevel="1">
      <c r="A1188" s="315" t="s">
        <v>1041</v>
      </c>
      <c r="B1188" s="319">
        <v>348</v>
      </c>
      <c r="C1188" s="307"/>
      <c r="D1188" s="307">
        <f t="shared" si="35"/>
        <v>0</v>
      </c>
    </row>
    <row r="1189" spans="1:4" hidden="1" outlineLevel="1">
      <c r="A1189" s="317" t="s">
        <v>1042</v>
      </c>
      <c r="B1189" s="320">
        <v>50</v>
      </c>
      <c r="C1189" s="307">
        <v>181.07</v>
      </c>
      <c r="D1189" s="307">
        <f t="shared" si="35"/>
        <v>9053.5</v>
      </c>
    </row>
    <row r="1190" spans="1:4" hidden="1" outlineLevel="1">
      <c r="A1190" s="317" t="s">
        <v>1043</v>
      </c>
      <c r="B1190" s="320">
        <v>5</v>
      </c>
      <c r="C1190" s="307">
        <v>189.74</v>
      </c>
      <c r="D1190" s="307">
        <f t="shared" si="35"/>
        <v>948.7</v>
      </c>
    </row>
    <row r="1191" spans="1:4" hidden="1" outlineLevel="1">
      <c r="A1191" s="317" t="s">
        <v>1044</v>
      </c>
      <c r="B1191" s="320">
        <v>88</v>
      </c>
      <c r="C1191" s="307">
        <v>181.07</v>
      </c>
      <c r="D1191" s="307">
        <f t="shared" si="35"/>
        <v>15934.16</v>
      </c>
    </row>
    <row r="1192" spans="1:4" hidden="1" outlineLevel="1">
      <c r="A1192" s="317" t="s">
        <v>1045</v>
      </c>
      <c r="B1192" s="320">
        <v>5</v>
      </c>
      <c r="C1192" s="307">
        <v>189.74</v>
      </c>
      <c r="D1192" s="307">
        <f t="shared" si="35"/>
        <v>948.7</v>
      </c>
    </row>
    <row r="1193" spans="1:4" hidden="1" outlineLevel="1">
      <c r="A1193" s="317" t="s">
        <v>1046</v>
      </c>
      <c r="B1193" s="320">
        <v>9</v>
      </c>
      <c r="C1193" s="307">
        <v>189.74</v>
      </c>
      <c r="D1193" s="307">
        <f t="shared" si="35"/>
        <v>1707.66</v>
      </c>
    </row>
    <row r="1194" spans="1:4" hidden="1" outlineLevel="1">
      <c r="A1194" s="317" t="s">
        <v>1047</v>
      </c>
      <c r="B1194" s="320">
        <v>2</v>
      </c>
      <c r="C1194" s="307">
        <v>189.74</v>
      </c>
      <c r="D1194" s="307">
        <f t="shared" si="35"/>
        <v>379.48</v>
      </c>
    </row>
    <row r="1195" spans="1:4" hidden="1" outlineLevel="1">
      <c r="A1195" s="317" t="s">
        <v>1048</v>
      </c>
      <c r="B1195" s="320">
        <v>4</v>
      </c>
      <c r="C1195" s="307">
        <v>189.74</v>
      </c>
      <c r="D1195" s="307">
        <f t="shared" si="35"/>
        <v>758.96</v>
      </c>
    </row>
    <row r="1196" spans="1:4" hidden="1" outlineLevel="1">
      <c r="A1196" s="317" t="s">
        <v>1049</v>
      </c>
      <c r="B1196" s="320">
        <v>70</v>
      </c>
      <c r="C1196" s="307">
        <v>181.07</v>
      </c>
      <c r="D1196" s="307">
        <f t="shared" si="35"/>
        <v>12674.9</v>
      </c>
    </row>
    <row r="1197" spans="1:4" hidden="1" outlineLevel="1">
      <c r="A1197" s="317" t="s">
        <v>1050</v>
      </c>
      <c r="B1197" s="320">
        <v>20</v>
      </c>
      <c r="C1197" s="307">
        <v>189.74</v>
      </c>
      <c r="D1197" s="307">
        <f t="shared" si="35"/>
        <v>3794.8</v>
      </c>
    </row>
    <row r="1198" spans="1:4" hidden="1" outlineLevel="1">
      <c r="A1198" s="317" t="s">
        <v>1051</v>
      </c>
      <c r="B1198" s="320">
        <v>95</v>
      </c>
      <c r="C1198" s="307">
        <v>181.07</v>
      </c>
      <c r="D1198" s="307">
        <f t="shared" si="35"/>
        <v>17201.649999999998</v>
      </c>
    </row>
    <row r="1199" spans="1:4" hidden="1" outlineLevel="1">
      <c r="A1199" s="315" t="s">
        <v>1052</v>
      </c>
      <c r="B1199" s="319">
        <v>242</v>
      </c>
      <c r="C1199" s="307">
        <v>32</v>
      </c>
      <c r="D1199" s="307">
        <f t="shared" si="35"/>
        <v>7744</v>
      </c>
    </row>
    <row r="1200" spans="1:4" hidden="1" outlineLevel="1">
      <c r="A1200" s="315" t="s">
        <v>1053</v>
      </c>
      <c r="B1200" s="316">
        <v>266884.15000000002</v>
      </c>
      <c r="C1200" s="307">
        <v>0.79</v>
      </c>
      <c r="D1200" s="307">
        <f t="shared" si="35"/>
        <v>210838.47850000003</v>
      </c>
    </row>
    <row r="1201" spans="1:5" hidden="1" outlineLevel="1">
      <c r="A1201" s="315" t="s">
        <v>297</v>
      </c>
      <c r="B1201" s="316">
        <v>489000</v>
      </c>
      <c r="C1201" s="307"/>
      <c r="D1201" s="307">
        <f t="shared" si="35"/>
        <v>0</v>
      </c>
    </row>
    <row r="1202" spans="1:5" hidden="1" outlineLevel="1">
      <c r="A1202" s="317" t="s">
        <v>301</v>
      </c>
      <c r="B1202" s="318">
        <v>4000</v>
      </c>
      <c r="C1202" s="307">
        <v>2.56</v>
      </c>
      <c r="D1202" s="307">
        <f t="shared" si="35"/>
        <v>10240</v>
      </c>
    </row>
    <row r="1203" spans="1:5" hidden="1" outlineLevel="1">
      <c r="A1203" s="317" t="s">
        <v>1809</v>
      </c>
      <c r="B1203" s="318">
        <v>50000</v>
      </c>
      <c r="C1203" s="307">
        <v>1.33</v>
      </c>
      <c r="D1203" s="307">
        <f t="shared" si="35"/>
        <v>66500</v>
      </c>
      <c r="E1203" s="333" t="s">
        <v>1800</v>
      </c>
    </row>
    <row r="1204" spans="1:5" hidden="1" outlineLevel="1">
      <c r="A1204" s="317" t="s">
        <v>850</v>
      </c>
      <c r="B1204" s="318">
        <v>435000</v>
      </c>
      <c r="C1204" s="307">
        <v>0.83</v>
      </c>
      <c r="D1204" s="307">
        <f t="shared" si="35"/>
        <v>361050</v>
      </c>
    </row>
    <row r="1205" spans="1:5" hidden="1" outlineLevel="1">
      <c r="A1205" s="315" t="s">
        <v>302</v>
      </c>
      <c r="B1205" s="319">
        <v>210</v>
      </c>
      <c r="C1205" s="307">
        <v>48.5</v>
      </c>
      <c r="D1205" s="307">
        <f t="shared" si="35"/>
        <v>10185</v>
      </c>
    </row>
    <row r="1206" spans="1:5" hidden="1" outlineLevel="1">
      <c r="A1206" s="315" t="s">
        <v>202</v>
      </c>
      <c r="B1206" s="319">
        <v>300</v>
      </c>
      <c r="C1206" s="307">
        <v>10.84</v>
      </c>
      <c r="D1206" s="307">
        <f t="shared" si="35"/>
        <v>3252</v>
      </c>
      <c r="E1206" s="333" t="s">
        <v>1800</v>
      </c>
    </row>
    <row r="1207" spans="1:5" hidden="1" outlineLevel="1">
      <c r="A1207" s="315" t="s">
        <v>812</v>
      </c>
      <c r="B1207" s="316">
        <v>277338</v>
      </c>
      <c r="C1207" s="307"/>
      <c r="D1207" s="307">
        <f t="shared" si="35"/>
        <v>0</v>
      </c>
    </row>
    <row r="1208" spans="1:5" hidden="1" outlineLevel="1">
      <c r="A1208" s="317"/>
      <c r="B1208" s="318">
        <v>6338</v>
      </c>
      <c r="C1208" s="307">
        <v>0.96</v>
      </c>
      <c r="D1208" s="307">
        <f t="shared" si="35"/>
        <v>6084.48</v>
      </c>
    </row>
    <row r="1209" spans="1:5" hidden="1" outlineLevel="1">
      <c r="A1209" s="317" t="s">
        <v>1054</v>
      </c>
      <c r="B1209" s="318">
        <v>271000</v>
      </c>
      <c r="C1209" s="307">
        <v>0.96</v>
      </c>
      <c r="D1209" s="307">
        <f t="shared" si="35"/>
        <v>260160</v>
      </c>
    </row>
    <row r="1210" spans="1:5" hidden="1" outlineLevel="1">
      <c r="A1210" s="315" t="s">
        <v>166</v>
      </c>
      <c r="B1210" s="316">
        <v>3730</v>
      </c>
      <c r="C1210" s="307">
        <v>2.75</v>
      </c>
      <c r="D1210" s="307">
        <f t="shared" si="35"/>
        <v>10257.5</v>
      </c>
    </row>
    <row r="1211" spans="1:5" hidden="1" outlineLevel="1">
      <c r="A1211" s="315" t="s">
        <v>203</v>
      </c>
      <c r="B1211" s="319">
        <v>242</v>
      </c>
      <c r="C1211" s="307"/>
      <c r="D1211" s="307">
        <f t="shared" si="35"/>
        <v>0</v>
      </c>
    </row>
    <row r="1212" spans="1:5" hidden="1" outlineLevel="1">
      <c r="A1212" s="317"/>
      <c r="B1212" s="320">
        <v>67</v>
      </c>
      <c r="C1212" s="307">
        <v>215</v>
      </c>
      <c r="D1212" s="307">
        <f t="shared" si="35"/>
        <v>14405</v>
      </c>
    </row>
    <row r="1213" spans="1:5" hidden="1" outlineLevel="1">
      <c r="A1213" s="317" t="s">
        <v>204</v>
      </c>
      <c r="B1213" s="320">
        <v>175</v>
      </c>
      <c r="C1213" s="321">
        <v>90</v>
      </c>
      <c r="D1213" s="307">
        <f t="shared" si="35"/>
        <v>15750</v>
      </c>
    </row>
    <row r="1214" spans="1:5" hidden="1" outlineLevel="1">
      <c r="A1214" s="315" t="s">
        <v>1057</v>
      </c>
      <c r="B1214" s="316">
        <v>3636.5</v>
      </c>
      <c r="C1214" s="307"/>
      <c r="D1214" s="307">
        <f t="shared" si="35"/>
        <v>0</v>
      </c>
    </row>
    <row r="1215" spans="1:5" hidden="1" outlineLevel="1">
      <c r="A1215" s="330">
        <v>200</v>
      </c>
      <c r="B1215" s="318">
        <v>3636.5</v>
      </c>
      <c r="C1215" s="307">
        <v>56.3</v>
      </c>
      <c r="D1215" s="307">
        <f t="shared" si="35"/>
        <v>204734.94999999998</v>
      </c>
    </row>
    <row r="1216" spans="1:5" hidden="1" outlineLevel="1">
      <c r="A1216" s="315" t="s">
        <v>1058</v>
      </c>
      <c r="B1216" s="344">
        <v>735.9</v>
      </c>
      <c r="C1216" s="307"/>
      <c r="D1216" s="307">
        <f t="shared" si="35"/>
        <v>0</v>
      </c>
    </row>
    <row r="1217" spans="1:4" hidden="1" outlineLevel="1">
      <c r="A1217" s="317" t="s">
        <v>1059</v>
      </c>
      <c r="B1217" s="320">
        <v>735.9</v>
      </c>
      <c r="C1217" s="307">
        <v>67.3</v>
      </c>
      <c r="D1217" s="307">
        <f t="shared" si="35"/>
        <v>49526.07</v>
      </c>
    </row>
    <row r="1218" spans="1:4" hidden="1" outlineLevel="1">
      <c r="A1218" s="315" t="s">
        <v>1525</v>
      </c>
      <c r="B1218" s="316">
        <v>2023.5</v>
      </c>
      <c r="C1218" s="307"/>
      <c r="D1218" s="307">
        <f t="shared" si="35"/>
        <v>0</v>
      </c>
    </row>
    <row r="1219" spans="1:4" hidden="1" outlineLevel="1">
      <c r="A1219" s="317" t="s">
        <v>1526</v>
      </c>
      <c r="B1219" s="318">
        <v>2023.5</v>
      </c>
      <c r="C1219" s="307">
        <v>99.7</v>
      </c>
      <c r="D1219" s="307">
        <f t="shared" si="35"/>
        <v>201742.95</v>
      </c>
    </row>
    <row r="1220" spans="1:4" hidden="1" outlineLevel="1">
      <c r="A1220" s="315" t="s">
        <v>1060</v>
      </c>
      <c r="B1220" s="319">
        <v>334</v>
      </c>
      <c r="C1220" s="307"/>
      <c r="D1220" s="307">
        <f t="shared" si="35"/>
        <v>0</v>
      </c>
    </row>
    <row r="1221" spans="1:4" hidden="1" outlineLevel="1">
      <c r="A1221" s="317" t="s">
        <v>1061</v>
      </c>
      <c r="B1221" s="320">
        <v>334</v>
      </c>
      <c r="C1221" s="307">
        <v>167.7</v>
      </c>
      <c r="D1221" s="307">
        <f t="shared" ref="D1221:D1250" si="36">B1221*C1221</f>
        <v>56011.799999999996</v>
      </c>
    </row>
    <row r="1222" spans="1:4" hidden="1" outlineLevel="1">
      <c r="A1222" s="315" t="s">
        <v>1062</v>
      </c>
      <c r="B1222" s="319">
        <v>143.80000000000001</v>
      </c>
      <c r="C1222" s="307">
        <v>76.61</v>
      </c>
      <c r="D1222" s="307">
        <f t="shared" si="36"/>
        <v>11016.518</v>
      </c>
    </row>
    <row r="1223" spans="1:4" hidden="1" outlineLevel="1">
      <c r="A1223" s="315" t="s">
        <v>1063</v>
      </c>
      <c r="B1223" s="316">
        <v>5084.7</v>
      </c>
      <c r="C1223" s="307"/>
      <c r="D1223" s="307">
        <f t="shared" si="36"/>
        <v>0</v>
      </c>
    </row>
    <row r="1224" spans="1:4" hidden="1" outlineLevel="1">
      <c r="A1224" s="330">
        <v>350</v>
      </c>
      <c r="B1224" s="318">
        <v>1119.2</v>
      </c>
      <c r="C1224" s="321">
        <v>79.33</v>
      </c>
      <c r="D1224" s="307">
        <f t="shared" si="36"/>
        <v>88786.135999999999</v>
      </c>
    </row>
    <row r="1225" spans="1:4" hidden="1" outlineLevel="1">
      <c r="A1225" s="317" t="s">
        <v>1064</v>
      </c>
      <c r="B1225" s="318">
        <v>1428</v>
      </c>
      <c r="C1225" s="307">
        <v>119</v>
      </c>
      <c r="D1225" s="307">
        <f t="shared" si="36"/>
        <v>169932</v>
      </c>
    </row>
    <row r="1226" spans="1:4" hidden="1" outlineLevel="1">
      <c r="A1226" s="317" t="s">
        <v>1065</v>
      </c>
      <c r="B1226" s="318">
        <v>2537.5</v>
      </c>
      <c r="C1226" s="307">
        <v>175.95</v>
      </c>
      <c r="D1226" s="307">
        <f t="shared" si="36"/>
        <v>446473.125</v>
      </c>
    </row>
    <row r="1227" spans="1:4" hidden="1" outlineLevel="1">
      <c r="A1227" s="315" t="s">
        <v>1066</v>
      </c>
      <c r="B1227" s="316">
        <v>13650</v>
      </c>
      <c r="C1227" s="307"/>
      <c r="D1227" s="307">
        <f t="shared" si="36"/>
        <v>0</v>
      </c>
    </row>
    <row r="1228" spans="1:4" hidden="1" outlineLevel="1">
      <c r="A1228" s="317" t="s">
        <v>820</v>
      </c>
      <c r="B1228" s="318">
        <v>1489</v>
      </c>
      <c r="C1228" s="307">
        <v>110.9</v>
      </c>
      <c r="D1228" s="307">
        <f t="shared" si="36"/>
        <v>165130.1</v>
      </c>
    </row>
    <row r="1229" spans="1:4" hidden="1" outlineLevel="1">
      <c r="A1229" s="317" t="s">
        <v>1067</v>
      </c>
      <c r="B1229" s="320">
        <v>670</v>
      </c>
      <c r="C1229" s="307">
        <v>178.12</v>
      </c>
      <c r="D1229" s="307">
        <f t="shared" si="36"/>
        <v>119340.40000000001</v>
      </c>
    </row>
    <row r="1230" spans="1:4" hidden="1" outlineLevel="1">
      <c r="A1230" s="317" t="s">
        <v>1068</v>
      </c>
      <c r="B1230" s="318">
        <v>4778</v>
      </c>
      <c r="C1230" s="307">
        <v>33.270000000000003</v>
      </c>
      <c r="D1230" s="307">
        <f t="shared" si="36"/>
        <v>158964.06000000003</v>
      </c>
    </row>
    <row r="1231" spans="1:4" hidden="1" outlineLevel="1">
      <c r="A1231" s="317" t="s">
        <v>792</v>
      </c>
      <c r="B1231" s="318">
        <v>2632</v>
      </c>
      <c r="C1231" s="307">
        <v>55.45</v>
      </c>
      <c r="D1231" s="307">
        <f t="shared" si="36"/>
        <v>145944.4</v>
      </c>
    </row>
    <row r="1232" spans="1:4" hidden="1" outlineLevel="1">
      <c r="A1232" s="317" t="s">
        <v>899</v>
      </c>
      <c r="B1232" s="318">
        <v>3527</v>
      </c>
      <c r="C1232" s="307">
        <v>66.930000000000007</v>
      </c>
      <c r="D1232" s="307">
        <f t="shared" si="36"/>
        <v>236062.11000000002</v>
      </c>
    </row>
    <row r="1233" spans="1:4" hidden="1" outlineLevel="1">
      <c r="A1233" s="317" t="s">
        <v>1810</v>
      </c>
      <c r="B1233" s="320">
        <v>554</v>
      </c>
      <c r="C1233" s="307"/>
      <c r="D1233" s="307">
        <f t="shared" si="36"/>
        <v>0</v>
      </c>
    </row>
    <row r="1234" spans="1:4" hidden="1" outlineLevel="1">
      <c r="A1234" s="315" t="s">
        <v>815</v>
      </c>
      <c r="B1234" s="316">
        <v>120000</v>
      </c>
      <c r="C1234" s="307"/>
      <c r="D1234" s="307">
        <f t="shared" si="36"/>
        <v>0</v>
      </c>
    </row>
    <row r="1235" spans="1:4" hidden="1" outlineLevel="1">
      <c r="A1235" s="317" t="s">
        <v>816</v>
      </c>
      <c r="B1235" s="318">
        <v>120000</v>
      </c>
      <c r="C1235" s="307">
        <v>0.63</v>
      </c>
      <c r="D1235" s="307">
        <f t="shared" si="36"/>
        <v>75600</v>
      </c>
    </row>
    <row r="1236" spans="1:4" hidden="1" outlineLevel="1">
      <c r="A1236" s="315" t="s">
        <v>857</v>
      </c>
      <c r="B1236" s="316">
        <v>107500</v>
      </c>
      <c r="C1236" s="307"/>
      <c r="D1236" s="307">
        <f t="shared" si="36"/>
        <v>0</v>
      </c>
    </row>
    <row r="1237" spans="1:4" hidden="1" outlineLevel="1">
      <c r="A1237" s="330">
        <v>35</v>
      </c>
      <c r="B1237" s="318">
        <v>10000</v>
      </c>
      <c r="C1237" s="307">
        <v>0.09</v>
      </c>
      <c r="D1237" s="307">
        <f t="shared" si="36"/>
        <v>900</v>
      </c>
    </row>
    <row r="1238" spans="1:4" hidden="1" outlineLevel="1">
      <c r="A1238" s="330">
        <v>36</v>
      </c>
      <c r="B1238" s="318">
        <v>12500</v>
      </c>
      <c r="C1238" s="307">
        <v>0.08</v>
      </c>
      <c r="D1238" s="307">
        <f t="shared" si="36"/>
        <v>1000</v>
      </c>
    </row>
    <row r="1239" spans="1:4" hidden="1" outlineLevel="1">
      <c r="A1239" s="330">
        <v>37</v>
      </c>
      <c r="B1239" s="318">
        <v>12500</v>
      </c>
      <c r="C1239" s="307">
        <v>0.08</v>
      </c>
      <c r="D1239" s="307">
        <f t="shared" si="36"/>
        <v>1000</v>
      </c>
    </row>
    <row r="1240" spans="1:4" hidden="1" outlineLevel="1">
      <c r="A1240" s="330">
        <v>38</v>
      </c>
      <c r="B1240" s="318">
        <v>12500</v>
      </c>
      <c r="C1240" s="307">
        <v>0.08</v>
      </c>
      <c r="D1240" s="307">
        <f t="shared" si="36"/>
        <v>1000</v>
      </c>
    </row>
    <row r="1241" spans="1:4" hidden="1" outlineLevel="1">
      <c r="A1241" s="330">
        <v>39</v>
      </c>
      <c r="B1241" s="318">
        <v>12500</v>
      </c>
      <c r="C1241" s="307">
        <v>0.08</v>
      </c>
      <c r="D1241" s="307">
        <f t="shared" si="36"/>
        <v>1000</v>
      </c>
    </row>
    <row r="1242" spans="1:4" hidden="1" outlineLevel="1">
      <c r="A1242" s="330">
        <v>40</v>
      </c>
      <c r="B1242" s="318">
        <v>12500</v>
      </c>
      <c r="C1242" s="307">
        <v>0.08</v>
      </c>
      <c r="D1242" s="307">
        <f t="shared" si="36"/>
        <v>1000</v>
      </c>
    </row>
    <row r="1243" spans="1:4" hidden="1" outlineLevel="1">
      <c r="A1243" s="330">
        <v>41</v>
      </c>
      <c r="B1243" s="318">
        <v>7500</v>
      </c>
      <c r="C1243" s="307">
        <v>0.08</v>
      </c>
      <c r="D1243" s="307">
        <f t="shared" si="36"/>
        <v>600</v>
      </c>
    </row>
    <row r="1244" spans="1:4" hidden="1" outlineLevel="1">
      <c r="A1244" s="330">
        <v>42</v>
      </c>
      <c r="B1244" s="318">
        <v>7500</v>
      </c>
      <c r="C1244" s="307">
        <v>0.08</v>
      </c>
      <c r="D1244" s="307">
        <f t="shared" si="36"/>
        <v>600</v>
      </c>
    </row>
    <row r="1245" spans="1:4" hidden="1" outlineLevel="1">
      <c r="A1245" s="330">
        <v>43</v>
      </c>
      <c r="B1245" s="318">
        <v>7500</v>
      </c>
      <c r="C1245" s="307">
        <v>0.08</v>
      </c>
      <c r="D1245" s="307">
        <f t="shared" si="36"/>
        <v>600</v>
      </c>
    </row>
    <row r="1246" spans="1:4" hidden="1" outlineLevel="1">
      <c r="A1246" s="330">
        <v>44</v>
      </c>
      <c r="B1246" s="318">
        <v>5000</v>
      </c>
      <c r="C1246" s="307">
        <v>0.08</v>
      </c>
      <c r="D1246" s="307">
        <f t="shared" si="36"/>
        <v>400</v>
      </c>
    </row>
    <row r="1247" spans="1:4" hidden="1" outlineLevel="1">
      <c r="A1247" s="330">
        <v>45</v>
      </c>
      <c r="B1247" s="318">
        <v>7500</v>
      </c>
      <c r="C1247" s="307">
        <v>0.08</v>
      </c>
      <c r="D1247" s="307">
        <f t="shared" si="36"/>
        <v>600</v>
      </c>
    </row>
    <row r="1248" spans="1:4" hidden="1" outlineLevel="1">
      <c r="A1248" s="315" t="s">
        <v>817</v>
      </c>
      <c r="B1248" s="316">
        <v>79000</v>
      </c>
      <c r="C1248" s="307"/>
      <c r="D1248" s="307">
        <f t="shared" si="36"/>
        <v>0</v>
      </c>
    </row>
    <row r="1249" spans="1:4" hidden="1" outlineLevel="1">
      <c r="A1249" s="317" t="s">
        <v>1069</v>
      </c>
      <c r="B1249" s="318">
        <v>49000</v>
      </c>
      <c r="C1249" s="307">
        <v>0.55000000000000004</v>
      </c>
      <c r="D1249" s="307">
        <f t="shared" si="36"/>
        <v>26950.000000000004</v>
      </c>
    </row>
    <row r="1250" spans="1:4" hidden="1" outlineLevel="1">
      <c r="A1250" s="317" t="s">
        <v>818</v>
      </c>
      <c r="B1250" s="318">
        <v>30000</v>
      </c>
      <c r="C1250" s="307">
        <v>0.55000000000000004</v>
      </c>
      <c r="D1250" s="307">
        <f t="shared" si="36"/>
        <v>16500</v>
      </c>
    </row>
    <row r="1251" spans="1:4" hidden="1" outlineLevel="1">
      <c r="A1251" s="315" t="s">
        <v>819</v>
      </c>
      <c r="B1251" s="316">
        <v>355103</v>
      </c>
      <c r="C1251" s="307"/>
      <c r="D1251" s="307">
        <f t="shared" ref="D1251:D1260" si="37">B1251*C1251</f>
        <v>0</v>
      </c>
    </row>
    <row r="1252" spans="1:4" hidden="1" outlineLevel="1">
      <c r="A1252" s="317" t="s">
        <v>820</v>
      </c>
      <c r="B1252" s="318">
        <v>3000</v>
      </c>
      <c r="C1252" s="307">
        <v>1.58</v>
      </c>
      <c r="D1252" s="307">
        <f t="shared" si="37"/>
        <v>4740</v>
      </c>
    </row>
    <row r="1253" spans="1:4" hidden="1" outlineLevel="1">
      <c r="A1253" s="317" t="s">
        <v>821</v>
      </c>
      <c r="B1253" s="320">
        <v>200</v>
      </c>
      <c r="C1253" s="307">
        <v>2.2000000000000002</v>
      </c>
      <c r="D1253" s="307">
        <f t="shared" si="37"/>
        <v>440.00000000000006</v>
      </c>
    </row>
    <row r="1254" spans="1:4" hidden="1" outlineLevel="1">
      <c r="A1254" s="317" t="s">
        <v>822</v>
      </c>
      <c r="B1254" s="318">
        <v>21750</v>
      </c>
      <c r="C1254" s="307">
        <v>2.14</v>
      </c>
      <c r="D1254" s="307">
        <f t="shared" si="37"/>
        <v>46545</v>
      </c>
    </row>
    <row r="1255" spans="1:4" hidden="1" outlineLevel="1">
      <c r="A1255" s="317" t="s">
        <v>1070</v>
      </c>
      <c r="B1255" s="318">
        <v>7650</v>
      </c>
      <c r="C1255" s="307">
        <v>6.77</v>
      </c>
      <c r="D1255" s="307">
        <f t="shared" si="37"/>
        <v>51790.5</v>
      </c>
    </row>
    <row r="1256" spans="1:4" hidden="1" outlineLevel="1">
      <c r="A1256" s="317" t="s">
        <v>823</v>
      </c>
      <c r="B1256" s="318">
        <v>224000</v>
      </c>
      <c r="C1256" s="307">
        <v>1.56</v>
      </c>
      <c r="D1256" s="307">
        <f t="shared" si="37"/>
        <v>349440</v>
      </c>
    </row>
    <row r="1257" spans="1:4" hidden="1" outlineLevel="1">
      <c r="A1257" s="317" t="s">
        <v>1071</v>
      </c>
      <c r="B1257" s="318">
        <v>20600</v>
      </c>
      <c r="C1257" s="307">
        <v>3.06</v>
      </c>
      <c r="D1257" s="307">
        <f t="shared" si="37"/>
        <v>63036</v>
      </c>
    </row>
    <row r="1258" spans="1:4" hidden="1" outlineLevel="1">
      <c r="A1258" s="317" t="s">
        <v>1072</v>
      </c>
      <c r="B1258" s="318">
        <v>48000</v>
      </c>
      <c r="C1258" s="307">
        <v>1.56</v>
      </c>
      <c r="D1258" s="307">
        <f t="shared" si="37"/>
        <v>74880</v>
      </c>
    </row>
    <row r="1259" spans="1:4" hidden="1" outlineLevel="1">
      <c r="A1259" s="317" t="s">
        <v>824</v>
      </c>
      <c r="B1259" s="318">
        <v>17300</v>
      </c>
      <c r="C1259" s="307">
        <v>1.19</v>
      </c>
      <c r="D1259" s="307">
        <f t="shared" si="37"/>
        <v>20587</v>
      </c>
    </row>
    <row r="1260" spans="1:4" hidden="1" outlineLevel="1">
      <c r="A1260" s="317" t="s">
        <v>1073</v>
      </c>
      <c r="B1260" s="318">
        <v>1400</v>
      </c>
      <c r="C1260" s="307">
        <v>1.19</v>
      </c>
      <c r="D1260" s="307">
        <f t="shared" si="37"/>
        <v>1666</v>
      </c>
    </row>
    <row r="1261" spans="1:4" hidden="1" outlineLevel="1">
      <c r="A1261" s="317" t="s">
        <v>1074</v>
      </c>
      <c r="B1261" s="318">
        <v>8500</v>
      </c>
      <c r="C1261" s="307">
        <v>1.19</v>
      </c>
      <c r="D1261" s="307">
        <f t="shared" ref="D1261:D1301" si="38">B1261*C1261</f>
        <v>10115</v>
      </c>
    </row>
    <row r="1262" spans="1:4" hidden="1" outlineLevel="1">
      <c r="A1262" s="317" t="s">
        <v>1075</v>
      </c>
      <c r="B1262" s="320">
        <v>200</v>
      </c>
      <c r="C1262" s="307">
        <v>1.7</v>
      </c>
      <c r="D1262" s="307">
        <f t="shared" si="38"/>
        <v>340</v>
      </c>
    </row>
    <row r="1263" spans="1:4" hidden="1" outlineLevel="1">
      <c r="A1263" s="317" t="s">
        <v>1076</v>
      </c>
      <c r="B1263" s="320">
        <v>200</v>
      </c>
      <c r="C1263" s="307">
        <v>1.7</v>
      </c>
      <c r="D1263" s="307">
        <f t="shared" si="38"/>
        <v>340</v>
      </c>
    </row>
    <row r="1264" spans="1:4" hidden="1" outlineLevel="1">
      <c r="A1264" s="317" t="s">
        <v>1079</v>
      </c>
      <c r="B1264" s="318">
        <v>1553</v>
      </c>
      <c r="C1264" s="307">
        <v>5.01</v>
      </c>
      <c r="D1264" s="307">
        <f t="shared" si="38"/>
        <v>7780.53</v>
      </c>
    </row>
    <row r="1265" spans="1:5" hidden="1" outlineLevel="1">
      <c r="A1265" s="315" t="s">
        <v>1080</v>
      </c>
      <c r="B1265" s="316"/>
      <c r="C1265" s="307"/>
      <c r="D1265" s="307">
        <f t="shared" si="38"/>
        <v>0</v>
      </c>
    </row>
    <row r="1266" spans="1:5" hidden="1" outlineLevel="1">
      <c r="A1266" s="317" t="s">
        <v>1081</v>
      </c>
      <c r="B1266" s="320">
        <v>356</v>
      </c>
      <c r="C1266" s="321">
        <f>(256*128.43+100*130.17)/356</f>
        <v>128.91876404494383</v>
      </c>
      <c r="D1266" s="307">
        <f t="shared" si="38"/>
        <v>45895.08</v>
      </c>
    </row>
    <row r="1267" spans="1:5" hidden="1" outlineLevel="1">
      <c r="A1267" s="317" t="s">
        <v>1082</v>
      </c>
      <c r="B1267" s="320">
        <v>313</v>
      </c>
      <c r="C1267" s="307">
        <v>128.43</v>
      </c>
      <c r="D1267" s="307">
        <f t="shared" si="38"/>
        <v>40198.590000000004</v>
      </c>
    </row>
    <row r="1268" spans="1:5" hidden="1" outlineLevel="1">
      <c r="A1268" s="317" t="s">
        <v>1532</v>
      </c>
      <c r="B1268" s="320">
        <v>150</v>
      </c>
      <c r="C1268" s="307">
        <v>225</v>
      </c>
      <c r="D1268" s="307">
        <f t="shared" si="38"/>
        <v>33750</v>
      </c>
    </row>
    <row r="1269" spans="1:5" hidden="1" outlineLevel="1">
      <c r="A1269" s="315" t="s">
        <v>168</v>
      </c>
      <c r="B1269" s="316">
        <v>3312</v>
      </c>
      <c r="C1269" s="307">
        <v>24.12</v>
      </c>
      <c r="D1269" s="307">
        <f t="shared" si="38"/>
        <v>79885.440000000002</v>
      </c>
    </row>
    <row r="1270" spans="1:5" hidden="1" outlineLevel="1">
      <c r="A1270" s="315" t="s">
        <v>303</v>
      </c>
      <c r="B1270" s="316">
        <v>1080</v>
      </c>
      <c r="C1270" s="307"/>
      <c r="D1270" s="307">
        <f t="shared" si="38"/>
        <v>0</v>
      </c>
    </row>
    <row r="1271" spans="1:5" hidden="1" outlineLevel="1">
      <c r="A1271" s="317" t="s">
        <v>74</v>
      </c>
      <c r="B1271" s="318">
        <v>1080</v>
      </c>
      <c r="C1271" s="307">
        <v>46</v>
      </c>
      <c r="D1271" s="307">
        <f t="shared" si="38"/>
        <v>49680</v>
      </c>
    </row>
    <row r="1272" spans="1:5" hidden="1" outlineLevel="1">
      <c r="A1272" s="315" t="s">
        <v>1087</v>
      </c>
      <c r="B1272" s="319"/>
      <c r="C1272" s="307"/>
      <c r="D1272" s="307">
        <f t="shared" si="38"/>
        <v>0</v>
      </c>
    </row>
    <row r="1273" spans="1:5" hidden="1" outlineLevel="1">
      <c r="A1273" s="317" t="s">
        <v>1088</v>
      </c>
      <c r="B1273" s="320">
        <v>20</v>
      </c>
      <c r="C1273" s="307">
        <v>9.52</v>
      </c>
      <c r="D1273" s="307">
        <f t="shared" si="38"/>
        <v>190.39999999999998</v>
      </c>
    </row>
    <row r="1274" spans="1:5" hidden="1" outlineLevel="1">
      <c r="A1274" s="317" t="s">
        <v>164</v>
      </c>
      <c r="B1274" s="320">
        <v>250</v>
      </c>
      <c r="C1274" s="307">
        <v>12.66</v>
      </c>
      <c r="D1274" s="307">
        <f t="shared" si="38"/>
        <v>3165</v>
      </c>
    </row>
    <row r="1275" spans="1:5" hidden="1" outlineLevel="1">
      <c r="A1275" s="315" t="s">
        <v>1089</v>
      </c>
      <c r="B1275" s="319">
        <v>178.55</v>
      </c>
      <c r="C1275" s="307"/>
      <c r="D1275" s="307">
        <f t="shared" si="38"/>
        <v>0</v>
      </c>
    </row>
    <row r="1276" spans="1:5" hidden="1" outlineLevel="1">
      <c r="A1276" s="317"/>
      <c r="B1276" s="320">
        <v>9.35</v>
      </c>
      <c r="C1276" s="345">
        <v>121.75</v>
      </c>
      <c r="D1276" s="307">
        <f t="shared" si="38"/>
        <v>1138.3625</v>
      </c>
      <c r="E1276" s="333" t="s">
        <v>1816</v>
      </c>
    </row>
    <row r="1277" spans="1:5" hidden="1" outlineLevel="1">
      <c r="A1277" s="317" t="s">
        <v>1090</v>
      </c>
      <c r="B1277" s="320">
        <v>16.2</v>
      </c>
      <c r="C1277" s="307">
        <v>158.75</v>
      </c>
      <c r="D1277" s="307">
        <f t="shared" si="38"/>
        <v>2571.75</v>
      </c>
    </row>
    <row r="1278" spans="1:5" hidden="1" outlineLevel="1">
      <c r="A1278" s="317" t="s">
        <v>1091</v>
      </c>
      <c r="B1278" s="320">
        <v>153</v>
      </c>
      <c r="C1278" s="345">
        <v>121.75</v>
      </c>
      <c r="D1278" s="307">
        <f t="shared" si="38"/>
        <v>18627.75</v>
      </c>
      <c r="E1278" s="333" t="s">
        <v>1816</v>
      </c>
    </row>
    <row r="1279" spans="1:5" hidden="1" outlineLevel="1">
      <c r="A1279" s="315" t="s">
        <v>825</v>
      </c>
      <c r="B1279" s="316">
        <v>1500</v>
      </c>
      <c r="C1279" s="307">
        <v>17.8</v>
      </c>
      <c r="D1279" s="307">
        <f t="shared" si="38"/>
        <v>26700</v>
      </c>
    </row>
    <row r="1280" spans="1:5" hidden="1" outlineLevel="1">
      <c r="A1280" s="315" t="s">
        <v>98</v>
      </c>
      <c r="B1280" s="319">
        <v>582</v>
      </c>
      <c r="C1280" s="307">
        <v>233.09</v>
      </c>
      <c r="D1280" s="307">
        <f t="shared" si="38"/>
        <v>135658.38</v>
      </c>
      <c r="E1280" s="333" t="s">
        <v>1800</v>
      </c>
    </row>
    <row r="1281" spans="1:4" hidden="1" outlineLevel="1">
      <c r="A1281" s="315" t="s">
        <v>170</v>
      </c>
      <c r="B1281" s="316">
        <v>360000</v>
      </c>
      <c r="C1281" s="307">
        <v>0.31</v>
      </c>
      <c r="D1281" s="307">
        <f t="shared" si="38"/>
        <v>111600</v>
      </c>
    </row>
    <row r="1282" spans="1:4" hidden="1" outlineLevel="1">
      <c r="A1282" s="315" t="s">
        <v>171</v>
      </c>
      <c r="B1282" s="316">
        <v>1327</v>
      </c>
      <c r="C1282" s="307"/>
      <c r="D1282" s="307">
        <f t="shared" si="38"/>
        <v>0</v>
      </c>
    </row>
    <row r="1283" spans="1:4" hidden="1" outlineLevel="1">
      <c r="A1283" s="317" t="s">
        <v>1092</v>
      </c>
      <c r="B1283" s="320">
        <v>530</v>
      </c>
      <c r="C1283" s="321">
        <v>45.7</v>
      </c>
      <c r="D1283" s="307">
        <f t="shared" si="38"/>
        <v>24221</v>
      </c>
    </row>
    <row r="1284" spans="1:4" hidden="1" outlineLevel="1">
      <c r="A1284" s="317" t="s">
        <v>172</v>
      </c>
      <c r="B1284" s="320">
        <v>797</v>
      </c>
      <c r="C1284" s="307">
        <v>79.8</v>
      </c>
      <c r="D1284" s="307">
        <f t="shared" si="38"/>
        <v>63600.6</v>
      </c>
    </row>
    <row r="1285" spans="1:4" hidden="1" outlineLevel="1">
      <c r="A1285" s="315" t="s">
        <v>173</v>
      </c>
      <c r="B1285" s="316">
        <v>369800</v>
      </c>
      <c r="C1285" s="307"/>
      <c r="D1285" s="307">
        <f t="shared" si="38"/>
        <v>0</v>
      </c>
    </row>
    <row r="1286" spans="1:4" hidden="1" outlineLevel="1">
      <c r="A1286" s="317" t="s">
        <v>811</v>
      </c>
      <c r="B1286" s="318">
        <v>107000</v>
      </c>
      <c r="C1286" s="307">
        <v>1.3</v>
      </c>
      <c r="D1286" s="307">
        <f t="shared" si="38"/>
        <v>139100</v>
      </c>
    </row>
    <row r="1287" spans="1:4" hidden="1" outlineLevel="1">
      <c r="A1287" s="317" t="s">
        <v>1093</v>
      </c>
      <c r="B1287" s="318">
        <v>29000</v>
      </c>
      <c r="C1287" s="321">
        <f>(15000*1.23+14000*1.2)/29000</f>
        <v>1.2155172413793103</v>
      </c>
      <c r="D1287" s="307">
        <f t="shared" si="38"/>
        <v>35250</v>
      </c>
    </row>
    <row r="1288" spans="1:4" hidden="1" outlineLevel="1">
      <c r="A1288" s="317" t="s">
        <v>1094</v>
      </c>
      <c r="B1288" s="318">
        <v>9000</v>
      </c>
      <c r="C1288" s="307">
        <v>1.4</v>
      </c>
      <c r="D1288" s="307">
        <f t="shared" si="38"/>
        <v>12600</v>
      </c>
    </row>
    <row r="1289" spans="1:4" hidden="1" outlineLevel="1">
      <c r="A1289" s="317" t="s">
        <v>1095</v>
      </c>
      <c r="B1289" s="318">
        <v>9000</v>
      </c>
      <c r="C1289" s="307">
        <v>1.3</v>
      </c>
      <c r="D1289" s="307">
        <f t="shared" si="38"/>
        <v>11700</v>
      </c>
    </row>
    <row r="1290" spans="1:4" hidden="1" outlineLevel="1">
      <c r="A1290" s="317" t="s">
        <v>65</v>
      </c>
      <c r="B1290" s="318">
        <v>23800</v>
      </c>
      <c r="C1290" s="321">
        <f>(1.26*12000+14800*1.2)/26800</f>
        <v>1.2268656716417909</v>
      </c>
      <c r="D1290" s="307">
        <f t="shared" si="38"/>
        <v>29199.402985074623</v>
      </c>
    </row>
    <row r="1291" spans="1:4" hidden="1" outlineLevel="1">
      <c r="A1291" s="317" t="s">
        <v>1096</v>
      </c>
      <c r="B1291" s="318">
        <v>22000</v>
      </c>
      <c r="C1291" s="307">
        <v>1.3</v>
      </c>
      <c r="D1291" s="307">
        <f t="shared" si="38"/>
        <v>28600</v>
      </c>
    </row>
    <row r="1292" spans="1:4" hidden="1" outlineLevel="1">
      <c r="A1292" s="317" t="s">
        <v>164</v>
      </c>
      <c r="B1292" s="318">
        <v>170000</v>
      </c>
      <c r="C1292" s="307">
        <v>0.65</v>
      </c>
      <c r="D1292" s="307">
        <f t="shared" si="38"/>
        <v>110500</v>
      </c>
    </row>
    <row r="1293" spans="1:4" hidden="1" outlineLevel="1">
      <c r="A1293" s="315" t="s">
        <v>174</v>
      </c>
      <c r="B1293" s="316">
        <v>179036</v>
      </c>
      <c r="C1293" s="307"/>
      <c r="D1293" s="307">
        <f t="shared" si="38"/>
        <v>0</v>
      </c>
    </row>
    <row r="1294" spans="1:4" hidden="1" outlineLevel="1">
      <c r="A1294" s="317" t="s">
        <v>1097</v>
      </c>
      <c r="B1294" s="318">
        <v>20086</v>
      </c>
      <c r="C1294" s="307">
        <v>3.79</v>
      </c>
      <c r="D1294" s="307">
        <f t="shared" si="38"/>
        <v>76125.94</v>
      </c>
    </row>
    <row r="1295" spans="1:4" hidden="1" outlineLevel="1">
      <c r="A1295" s="317" t="s">
        <v>1098</v>
      </c>
      <c r="B1295" s="318">
        <v>2000</v>
      </c>
      <c r="C1295" s="307">
        <v>1.55</v>
      </c>
      <c r="D1295" s="307">
        <f t="shared" si="38"/>
        <v>3100</v>
      </c>
    </row>
    <row r="1296" spans="1:4" hidden="1" outlineLevel="1">
      <c r="A1296" s="317" t="s">
        <v>1099</v>
      </c>
      <c r="B1296" s="318">
        <v>8000</v>
      </c>
      <c r="C1296" s="307">
        <v>1.55</v>
      </c>
      <c r="D1296" s="307">
        <f t="shared" si="38"/>
        <v>12400</v>
      </c>
    </row>
    <row r="1297" spans="1:4" hidden="1" outlineLevel="1">
      <c r="A1297" s="317" t="s">
        <v>1093</v>
      </c>
      <c r="B1297" s="318">
        <v>2000</v>
      </c>
      <c r="C1297" s="307">
        <v>1.35</v>
      </c>
      <c r="D1297" s="307">
        <f t="shared" si="38"/>
        <v>2700</v>
      </c>
    </row>
    <row r="1298" spans="1:4" hidden="1" outlineLevel="1">
      <c r="A1298" s="317" t="s">
        <v>1100</v>
      </c>
      <c r="B1298" s="318">
        <v>11000</v>
      </c>
      <c r="C1298" s="307">
        <v>1.55</v>
      </c>
      <c r="D1298" s="307">
        <f t="shared" si="38"/>
        <v>17050</v>
      </c>
    </row>
    <row r="1299" spans="1:4" hidden="1" outlineLevel="1">
      <c r="A1299" s="317" t="s">
        <v>826</v>
      </c>
      <c r="B1299" s="318">
        <v>4500</v>
      </c>
      <c r="C1299" s="307">
        <v>1.55</v>
      </c>
      <c r="D1299" s="307">
        <f t="shared" si="38"/>
        <v>6975</v>
      </c>
    </row>
    <row r="1300" spans="1:4" hidden="1" outlineLevel="1">
      <c r="A1300" s="317" t="s">
        <v>1101</v>
      </c>
      <c r="B1300" s="318">
        <v>24000</v>
      </c>
      <c r="C1300" s="307">
        <v>1.55</v>
      </c>
      <c r="D1300" s="307">
        <f t="shared" si="38"/>
        <v>37200</v>
      </c>
    </row>
    <row r="1301" spans="1:4" hidden="1" outlineLevel="1">
      <c r="A1301" s="317" t="s">
        <v>1102</v>
      </c>
      <c r="B1301" s="320">
        <v>400</v>
      </c>
      <c r="C1301" s="307">
        <v>3.79</v>
      </c>
      <c r="D1301" s="307">
        <f t="shared" si="38"/>
        <v>1516</v>
      </c>
    </row>
    <row r="1302" spans="1:4" hidden="1" outlineLevel="1">
      <c r="A1302" s="317" t="s">
        <v>175</v>
      </c>
      <c r="B1302" s="318">
        <v>21500</v>
      </c>
      <c r="C1302" s="307">
        <v>1.55</v>
      </c>
      <c r="D1302" s="307">
        <f t="shared" ref="D1302:D1356" si="39">B1302*C1302</f>
        <v>33325</v>
      </c>
    </row>
    <row r="1303" spans="1:4" hidden="1" outlineLevel="1">
      <c r="A1303" s="317" t="s">
        <v>1095</v>
      </c>
      <c r="B1303" s="318">
        <v>3500</v>
      </c>
      <c r="C1303" s="307">
        <v>1.3</v>
      </c>
      <c r="D1303" s="307">
        <f t="shared" si="39"/>
        <v>4550</v>
      </c>
    </row>
    <row r="1304" spans="1:4" hidden="1" outlineLevel="1">
      <c r="A1304" s="317" t="s">
        <v>1103</v>
      </c>
      <c r="B1304" s="318">
        <v>8000</v>
      </c>
      <c r="C1304" s="307">
        <v>1.55</v>
      </c>
      <c r="D1304" s="307">
        <f t="shared" si="39"/>
        <v>12400</v>
      </c>
    </row>
    <row r="1305" spans="1:4" hidden="1" outlineLevel="1">
      <c r="A1305" s="317" t="s">
        <v>1811</v>
      </c>
      <c r="B1305" s="318">
        <v>7000</v>
      </c>
      <c r="C1305" s="307">
        <v>1.55</v>
      </c>
      <c r="D1305" s="307">
        <f t="shared" si="39"/>
        <v>10850</v>
      </c>
    </row>
    <row r="1306" spans="1:4" hidden="1" outlineLevel="1">
      <c r="A1306" s="317" t="s">
        <v>176</v>
      </c>
      <c r="B1306" s="318">
        <v>17500</v>
      </c>
      <c r="C1306" s="307">
        <v>1.55</v>
      </c>
      <c r="D1306" s="307">
        <f t="shared" si="39"/>
        <v>27125</v>
      </c>
    </row>
    <row r="1307" spans="1:4" hidden="1" outlineLevel="1">
      <c r="A1307" s="317" t="s">
        <v>1104</v>
      </c>
      <c r="B1307" s="318">
        <v>4000</v>
      </c>
      <c r="C1307" s="307">
        <v>1.55</v>
      </c>
      <c r="D1307" s="307">
        <f t="shared" si="39"/>
        <v>6200</v>
      </c>
    </row>
    <row r="1308" spans="1:4" hidden="1" outlineLevel="1">
      <c r="A1308" s="317" t="s">
        <v>1040</v>
      </c>
      <c r="B1308" s="318">
        <v>7000</v>
      </c>
      <c r="C1308" s="307">
        <v>1.35</v>
      </c>
      <c r="D1308" s="307">
        <f t="shared" si="39"/>
        <v>9450</v>
      </c>
    </row>
    <row r="1309" spans="1:4" hidden="1" outlineLevel="1">
      <c r="A1309" s="317" t="s">
        <v>1105</v>
      </c>
      <c r="B1309" s="318">
        <v>11500</v>
      </c>
      <c r="C1309" s="307">
        <v>1.55</v>
      </c>
      <c r="D1309" s="307">
        <f t="shared" si="39"/>
        <v>17825</v>
      </c>
    </row>
    <row r="1310" spans="1:4" hidden="1" outlineLevel="1">
      <c r="A1310" s="317" t="s">
        <v>1106</v>
      </c>
      <c r="B1310" s="318">
        <v>1000</v>
      </c>
      <c r="C1310" s="307">
        <v>1.55</v>
      </c>
      <c r="D1310" s="307">
        <f t="shared" si="39"/>
        <v>1550</v>
      </c>
    </row>
    <row r="1311" spans="1:4" hidden="1" outlineLevel="1">
      <c r="A1311" s="317" t="s">
        <v>1107</v>
      </c>
      <c r="B1311" s="318">
        <v>5050</v>
      </c>
      <c r="C1311" s="307">
        <v>1.55</v>
      </c>
      <c r="D1311" s="307">
        <f t="shared" si="39"/>
        <v>7827.5</v>
      </c>
    </row>
    <row r="1312" spans="1:4" hidden="1" outlineLevel="1">
      <c r="A1312" s="317" t="s">
        <v>164</v>
      </c>
      <c r="B1312" s="318">
        <v>21000</v>
      </c>
      <c r="C1312" s="307">
        <v>1.4</v>
      </c>
      <c r="D1312" s="307">
        <f t="shared" si="39"/>
        <v>29399.999999999996</v>
      </c>
    </row>
    <row r="1313" spans="1:5" hidden="1" outlineLevel="1">
      <c r="A1313" s="315" t="s">
        <v>1108</v>
      </c>
      <c r="B1313" s="316">
        <v>75000</v>
      </c>
      <c r="C1313" s="307"/>
      <c r="D1313" s="307">
        <f t="shared" si="39"/>
        <v>0</v>
      </c>
    </row>
    <row r="1314" spans="1:5" hidden="1" outlineLevel="1">
      <c r="A1314" s="317" t="s">
        <v>1093</v>
      </c>
      <c r="B1314" s="318">
        <v>1000</v>
      </c>
      <c r="C1314" s="307">
        <v>1.4</v>
      </c>
      <c r="D1314" s="307">
        <f t="shared" si="39"/>
        <v>1400</v>
      </c>
    </row>
    <row r="1315" spans="1:5" hidden="1" outlineLevel="1">
      <c r="A1315" s="317" t="s">
        <v>1109</v>
      </c>
      <c r="B1315" s="318">
        <v>17000</v>
      </c>
      <c r="C1315" s="321">
        <v>1.3</v>
      </c>
      <c r="D1315" s="307">
        <f t="shared" si="39"/>
        <v>22100</v>
      </c>
    </row>
    <row r="1316" spans="1:5" hidden="1" outlineLevel="1">
      <c r="A1316" s="317" t="s">
        <v>1110</v>
      </c>
      <c r="B1316" s="318">
        <v>2000</v>
      </c>
      <c r="C1316" s="307">
        <v>1.4</v>
      </c>
      <c r="D1316" s="307">
        <f t="shared" si="39"/>
        <v>2800</v>
      </c>
    </row>
    <row r="1317" spans="1:5" hidden="1" outlineLevel="1">
      <c r="A1317" s="317" t="s">
        <v>1111</v>
      </c>
      <c r="B1317" s="318">
        <v>1000</v>
      </c>
      <c r="C1317" s="307">
        <v>1.8</v>
      </c>
      <c r="D1317" s="307">
        <f t="shared" si="39"/>
        <v>1800</v>
      </c>
    </row>
    <row r="1318" spans="1:5" hidden="1" outlineLevel="1">
      <c r="A1318" s="317" t="s">
        <v>1095</v>
      </c>
      <c r="B1318" s="318">
        <v>4000</v>
      </c>
      <c r="C1318" s="307">
        <v>1.4</v>
      </c>
      <c r="D1318" s="307">
        <f t="shared" si="39"/>
        <v>5600</v>
      </c>
    </row>
    <row r="1319" spans="1:5" hidden="1" outlineLevel="1">
      <c r="A1319" s="317" t="s">
        <v>1039</v>
      </c>
      <c r="B1319" s="318">
        <v>2000</v>
      </c>
      <c r="C1319" s="307">
        <v>1.4</v>
      </c>
      <c r="D1319" s="307">
        <f t="shared" si="39"/>
        <v>2800</v>
      </c>
    </row>
    <row r="1320" spans="1:5" hidden="1" outlineLevel="1">
      <c r="A1320" s="317" t="s">
        <v>164</v>
      </c>
      <c r="B1320" s="318">
        <v>48000</v>
      </c>
      <c r="C1320" s="307">
        <v>0.8</v>
      </c>
      <c r="D1320" s="307">
        <f t="shared" si="39"/>
        <v>38400</v>
      </c>
    </row>
    <row r="1321" spans="1:5" hidden="1" outlineLevel="1">
      <c r="A1321" s="315" t="s">
        <v>1112</v>
      </c>
      <c r="B1321" s="316">
        <v>350560</v>
      </c>
      <c r="C1321" s="307"/>
      <c r="D1321" s="307">
        <f t="shared" si="39"/>
        <v>0</v>
      </c>
    </row>
    <row r="1322" spans="1:5" hidden="1" outlineLevel="1">
      <c r="A1322" s="317" t="s">
        <v>1113</v>
      </c>
      <c r="B1322" s="318">
        <v>31000</v>
      </c>
      <c r="C1322" s="307">
        <v>2.4</v>
      </c>
      <c r="D1322" s="307">
        <f t="shared" si="39"/>
        <v>74400</v>
      </c>
    </row>
    <row r="1323" spans="1:5" hidden="1" outlineLevel="1">
      <c r="A1323" s="317" t="s">
        <v>811</v>
      </c>
      <c r="B1323" s="318">
        <v>28000</v>
      </c>
      <c r="C1323" s="307">
        <v>1.45</v>
      </c>
      <c r="D1323" s="307">
        <f t="shared" si="39"/>
        <v>40600</v>
      </c>
    </row>
    <row r="1324" spans="1:5" hidden="1" outlineLevel="1">
      <c r="A1324" s="317" t="s">
        <v>1097</v>
      </c>
      <c r="B1324" s="318">
        <v>14500</v>
      </c>
      <c r="C1324" s="307">
        <v>1.45</v>
      </c>
      <c r="D1324" s="307">
        <f t="shared" si="39"/>
        <v>21025</v>
      </c>
    </row>
    <row r="1325" spans="1:5" hidden="1" outlineLevel="1">
      <c r="A1325" s="317" t="s">
        <v>1100</v>
      </c>
      <c r="B1325" s="318">
        <v>1000</v>
      </c>
      <c r="C1325" s="307">
        <v>4.3</v>
      </c>
      <c r="D1325" s="307">
        <f t="shared" si="39"/>
        <v>4300</v>
      </c>
    </row>
    <row r="1326" spans="1:5" hidden="1" outlineLevel="1">
      <c r="A1326" s="317" t="s">
        <v>1109</v>
      </c>
      <c r="B1326" s="318">
        <v>48900</v>
      </c>
      <c r="C1326" s="307">
        <v>1.45</v>
      </c>
      <c r="D1326" s="307">
        <f t="shared" si="39"/>
        <v>70905</v>
      </c>
    </row>
    <row r="1327" spans="1:5" hidden="1" outlineLevel="1">
      <c r="A1327" s="317" t="s">
        <v>1812</v>
      </c>
      <c r="B1327" s="318">
        <v>5000</v>
      </c>
      <c r="D1327" s="307">
        <f t="shared" si="39"/>
        <v>0</v>
      </c>
      <c r="E1327" s="333" t="s">
        <v>1817</v>
      </c>
    </row>
    <row r="1328" spans="1:5" hidden="1" outlineLevel="1">
      <c r="A1328" s="317" t="s">
        <v>1101</v>
      </c>
      <c r="B1328" s="318">
        <v>25800</v>
      </c>
      <c r="C1328" s="307">
        <v>1.45</v>
      </c>
      <c r="D1328" s="307">
        <f t="shared" si="39"/>
        <v>37410</v>
      </c>
    </row>
    <row r="1329" spans="1:4" hidden="1" outlineLevel="1">
      <c r="A1329" s="317" t="s">
        <v>1114</v>
      </c>
      <c r="B1329" s="318">
        <v>5000</v>
      </c>
      <c r="C1329" s="307">
        <v>4.3</v>
      </c>
      <c r="D1329" s="307">
        <f t="shared" si="39"/>
        <v>21500</v>
      </c>
    </row>
    <row r="1330" spans="1:4" hidden="1" outlineLevel="1">
      <c r="A1330" s="317" t="s">
        <v>1102</v>
      </c>
      <c r="B1330" s="318">
        <v>10000</v>
      </c>
      <c r="C1330" s="307">
        <v>1.45</v>
      </c>
      <c r="D1330" s="307">
        <f t="shared" si="39"/>
        <v>14500</v>
      </c>
    </row>
    <row r="1331" spans="1:4" hidden="1" outlineLevel="1">
      <c r="A1331" s="317" t="s">
        <v>175</v>
      </c>
      <c r="B1331" s="318">
        <v>21300</v>
      </c>
      <c r="C1331" s="307">
        <v>1.45</v>
      </c>
      <c r="D1331" s="307">
        <f t="shared" si="39"/>
        <v>30885</v>
      </c>
    </row>
    <row r="1332" spans="1:4" hidden="1" outlineLevel="1">
      <c r="A1332" s="317" t="s">
        <v>1095</v>
      </c>
      <c r="B1332" s="318">
        <v>41000</v>
      </c>
      <c r="C1332" s="307">
        <v>1.45</v>
      </c>
      <c r="D1332" s="307">
        <f t="shared" si="39"/>
        <v>59450</v>
      </c>
    </row>
    <row r="1333" spans="1:4" hidden="1" outlineLevel="1">
      <c r="A1333" s="317" t="s">
        <v>65</v>
      </c>
      <c r="B1333" s="318">
        <v>2000</v>
      </c>
      <c r="C1333" s="307">
        <v>1.45</v>
      </c>
      <c r="D1333" s="307">
        <f t="shared" si="39"/>
        <v>2900</v>
      </c>
    </row>
    <row r="1334" spans="1:4" hidden="1" outlineLevel="1">
      <c r="A1334" s="317" t="s">
        <v>1096</v>
      </c>
      <c r="B1334" s="318">
        <v>1260</v>
      </c>
      <c r="C1334" s="307">
        <v>1.45</v>
      </c>
      <c r="D1334" s="307">
        <f t="shared" si="39"/>
        <v>1827</v>
      </c>
    </row>
    <row r="1335" spans="1:4" hidden="1" outlineLevel="1">
      <c r="A1335" s="317" t="s">
        <v>1115</v>
      </c>
      <c r="B1335" s="318">
        <v>4800</v>
      </c>
      <c r="C1335" s="321">
        <v>1.3</v>
      </c>
      <c r="D1335" s="307">
        <f t="shared" si="39"/>
        <v>6240</v>
      </c>
    </row>
    <row r="1336" spans="1:4" hidden="1" outlineLevel="1">
      <c r="A1336" s="317" t="s">
        <v>1106</v>
      </c>
      <c r="B1336" s="318">
        <v>29000</v>
      </c>
      <c r="C1336" s="307">
        <v>1.45</v>
      </c>
      <c r="D1336" s="307">
        <f t="shared" si="39"/>
        <v>42050</v>
      </c>
    </row>
    <row r="1337" spans="1:4" hidden="1" outlineLevel="1">
      <c r="A1337" s="317" t="s">
        <v>164</v>
      </c>
      <c r="B1337" s="318">
        <v>77000</v>
      </c>
      <c r="C1337" s="307">
        <v>1.45</v>
      </c>
      <c r="D1337" s="307">
        <f t="shared" si="39"/>
        <v>111650</v>
      </c>
    </row>
    <row r="1338" spans="1:4" hidden="1" outlineLevel="1">
      <c r="A1338" s="317" t="s">
        <v>1116</v>
      </c>
      <c r="B1338" s="318">
        <v>5000</v>
      </c>
      <c r="C1338" s="307">
        <v>1.45</v>
      </c>
      <c r="D1338" s="307">
        <f t="shared" si="39"/>
        <v>7250</v>
      </c>
    </row>
    <row r="1339" spans="1:4" hidden="1" outlineLevel="1">
      <c r="A1339" s="315" t="s">
        <v>1117</v>
      </c>
      <c r="B1339" s="316"/>
      <c r="C1339" s="307"/>
      <c r="D1339" s="307">
        <f t="shared" si="39"/>
        <v>0</v>
      </c>
    </row>
    <row r="1340" spans="1:4" hidden="1" outlineLevel="1">
      <c r="A1340" s="317" t="s">
        <v>1118</v>
      </c>
      <c r="B1340" s="320">
        <v>75</v>
      </c>
      <c r="C1340" s="307">
        <v>145</v>
      </c>
      <c r="D1340" s="307">
        <f t="shared" si="39"/>
        <v>10875</v>
      </c>
    </row>
    <row r="1341" spans="1:4" hidden="1" outlineLevel="1">
      <c r="A1341" s="317" t="s">
        <v>1119</v>
      </c>
      <c r="B1341" s="320">
        <v>382</v>
      </c>
      <c r="C1341" s="307">
        <v>145</v>
      </c>
      <c r="D1341" s="307">
        <f t="shared" si="39"/>
        <v>55390</v>
      </c>
    </row>
    <row r="1342" spans="1:4" hidden="1" outlineLevel="1">
      <c r="A1342" s="317" t="s">
        <v>1120</v>
      </c>
      <c r="B1342" s="320">
        <v>129</v>
      </c>
      <c r="C1342" s="307">
        <v>144.76</v>
      </c>
      <c r="D1342" s="307">
        <f t="shared" si="39"/>
        <v>18674.039999999997</v>
      </c>
    </row>
    <row r="1343" spans="1:4" hidden="1" outlineLevel="1">
      <c r="A1343" s="317" t="s">
        <v>1121</v>
      </c>
      <c r="B1343" s="320">
        <v>645</v>
      </c>
      <c r="C1343" s="307">
        <v>145</v>
      </c>
      <c r="D1343" s="307">
        <f t="shared" si="39"/>
        <v>93525</v>
      </c>
    </row>
    <row r="1344" spans="1:4" hidden="1" outlineLevel="1">
      <c r="A1344" s="317" t="s">
        <v>1122</v>
      </c>
      <c r="B1344" s="320">
        <v>101</v>
      </c>
      <c r="C1344" s="307">
        <v>144.76</v>
      </c>
      <c r="D1344" s="307">
        <f t="shared" si="39"/>
        <v>14620.759999999998</v>
      </c>
    </row>
    <row r="1345" spans="1:4" hidden="1" outlineLevel="1">
      <c r="A1345" s="317" t="s">
        <v>1123</v>
      </c>
      <c r="B1345" s="318">
        <v>1056</v>
      </c>
      <c r="C1345" s="307">
        <v>145</v>
      </c>
      <c r="D1345" s="307">
        <f t="shared" si="39"/>
        <v>153120</v>
      </c>
    </row>
    <row r="1346" spans="1:4" hidden="1" outlineLevel="1">
      <c r="A1346" s="317" t="s">
        <v>1124</v>
      </c>
      <c r="B1346" s="320">
        <v>249</v>
      </c>
      <c r="C1346" s="307">
        <v>145</v>
      </c>
      <c r="D1346" s="307">
        <f t="shared" si="39"/>
        <v>36105</v>
      </c>
    </row>
    <row r="1347" spans="1:4" hidden="1" outlineLevel="1">
      <c r="A1347" s="317" t="s">
        <v>1125</v>
      </c>
      <c r="B1347" s="320">
        <v>300</v>
      </c>
      <c r="C1347" s="307">
        <v>145</v>
      </c>
      <c r="D1347" s="307">
        <f t="shared" si="39"/>
        <v>43500</v>
      </c>
    </row>
    <row r="1348" spans="1:4" hidden="1" outlineLevel="1">
      <c r="A1348" s="317" t="s">
        <v>1126</v>
      </c>
      <c r="B1348" s="320">
        <v>526</v>
      </c>
      <c r="C1348" s="307">
        <v>165.55</v>
      </c>
      <c r="D1348" s="307">
        <f t="shared" si="39"/>
        <v>87079.3</v>
      </c>
    </row>
    <row r="1349" spans="1:4" hidden="1" outlineLevel="1">
      <c r="A1349" s="317" t="s">
        <v>1127</v>
      </c>
      <c r="B1349" s="320">
        <v>948</v>
      </c>
      <c r="C1349" s="307">
        <v>145</v>
      </c>
      <c r="D1349" s="307">
        <f t="shared" si="39"/>
        <v>137460</v>
      </c>
    </row>
    <row r="1350" spans="1:4" hidden="1" outlineLevel="1">
      <c r="A1350" s="317" t="s">
        <v>1128</v>
      </c>
      <c r="B1350" s="320">
        <v>661</v>
      </c>
      <c r="C1350" s="307">
        <v>145</v>
      </c>
      <c r="D1350" s="307">
        <f t="shared" si="39"/>
        <v>95845</v>
      </c>
    </row>
    <row r="1351" spans="1:4" hidden="1" outlineLevel="1">
      <c r="A1351" s="315" t="s">
        <v>212</v>
      </c>
      <c r="B1351" s="316">
        <v>135553.29999999999</v>
      </c>
      <c r="C1351" s="307"/>
      <c r="D1351" s="307">
        <f t="shared" si="39"/>
        <v>0</v>
      </c>
    </row>
    <row r="1352" spans="1:4" hidden="1" outlineLevel="1">
      <c r="A1352" s="317" t="s">
        <v>215</v>
      </c>
      <c r="B1352" s="318">
        <v>1453.5</v>
      </c>
      <c r="C1352" s="307">
        <v>29.33</v>
      </c>
      <c r="D1352" s="307">
        <f t="shared" si="39"/>
        <v>42631.154999999999</v>
      </c>
    </row>
    <row r="1353" spans="1:4" hidden="1" outlineLevel="1">
      <c r="A1353" s="317" t="s">
        <v>216</v>
      </c>
      <c r="B1353" s="318">
        <v>1879</v>
      </c>
      <c r="C1353" s="307">
        <v>29.33</v>
      </c>
      <c r="D1353" s="307">
        <f t="shared" si="39"/>
        <v>55111.07</v>
      </c>
    </row>
    <row r="1354" spans="1:4" hidden="1" outlineLevel="1">
      <c r="A1354" s="317" t="s">
        <v>217</v>
      </c>
      <c r="B1354" s="318">
        <v>1413.6</v>
      </c>
      <c r="C1354" s="307">
        <v>46.35</v>
      </c>
      <c r="D1354" s="307">
        <f t="shared" si="39"/>
        <v>65520.36</v>
      </c>
    </row>
    <row r="1355" spans="1:4" hidden="1" outlineLevel="1">
      <c r="A1355" s="317" t="s">
        <v>218</v>
      </c>
      <c r="B1355" s="318">
        <v>1197</v>
      </c>
      <c r="C1355" s="307">
        <v>29.33</v>
      </c>
      <c r="D1355" s="307">
        <f t="shared" si="39"/>
        <v>35108.009999999995</v>
      </c>
    </row>
    <row r="1356" spans="1:4" hidden="1" outlineLevel="1">
      <c r="A1356" s="317" t="s">
        <v>1130</v>
      </c>
      <c r="B1356" s="320">
        <v>895.5</v>
      </c>
      <c r="C1356" s="307">
        <v>29.33</v>
      </c>
      <c r="D1356" s="307">
        <f t="shared" si="39"/>
        <v>26265.014999999999</v>
      </c>
    </row>
    <row r="1357" spans="1:4" ht="25.5" hidden="1" outlineLevel="1">
      <c r="A1357" s="317" t="s">
        <v>219</v>
      </c>
      <c r="B1357" s="318">
        <v>1322.5</v>
      </c>
      <c r="C1357" s="307">
        <v>29.33</v>
      </c>
      <c r="D1357" s="307">
        <f t="shared" ref="D1357:D1417" si="40">B1357*C1357</f>
        <v>38788.924999999996</v>
      </c>
    </row>
    <row r="1358" spans="1:4" hidden="1" outlineLevel="1">
      <c r="A1358" s="317" t="s">
        <v>220</v>
      </c>
      <c r="B1358" s="318">
        <v>1532</v>
      </c>
      <c r="C1358" s="307">
        <v>49.52</v>
      </c>
      <c r="D1358" s="307">
        <f t="shared" si="40"/>
        <v>75864.639999999999</v>
      </c>
    </row>
    <row r="1359" spans="1:4" hidden="1" outlineLevel="1">
      <c r="A1359" s="317" t="s">
        <v>1131</v>
      </c>
      <c r="B1359" s="320">
        <v>200</v>
      </c>
      <c r="C1359" s="307">
        <v>49.52</v>
      </c>
      <c r="D1359" s="307">
        <f t="shared" si="40"/>
        <v>9904</v>
      </c>
    </row>
    <row r="1360" spans="1:4" hidden="1" outlineLevel="1">
      <c r="A1360" s="317" t="s">
        <v>221</v>
      </c>
      <c r="B1360" s="320">
        <v>808.5</v>
      </c>
      <c r="C1360" s="307">
        <v>24.42</v>
      </c>
      <c r="D1360" s="307">
        <f t="shared" si="40"/>
        <v>19743.57</v>
      </c>
    </row>
    <row r="1361" spans="1:5" hidden="1" outlineLevel="1">
      <c r="A1361" s="317" t="s">
        <v>222</v>
      </c>
      <c r="B1361" s="318">
        <v>2085</v>
      </c>
      <c r="C1361" s="307">
        <v>35.159999999999997</v>
      </c>
      <c r="D1361" s="307">
        <f t="shared" si="40"/>
        <v>73308.599999999991</v>
      </c>
    </row>
    <row r="1362" spans="1:5" hidden="1" outlineLevel="1">
      <c r="A1362" s="317" t="s">
        <v>223</v>
      </c>
      <c r="B1362" s="318">
        <v>4224.5</v>
      </c>
      <c r="C1362" s="307">
        <v>35.159999999999997</v>
      </c>
      <c r="D1362" s="307">
        <f t="shared" si="40"/>
        <v>148533.41999999998</v>
      </c>
      <c r="E1362" s="333" t="s">
        <v>1819</v>
      </c>
    </row>
    <row r="1363" spans="1:5" hidden="1" outlineLevel="1">
      <c r="A1363" s="317" t="s">
        <v>224</v>
      </c>
      <c r="B1363" s="318">
        <v>1189.5</v>
      </c>
      <c r="C1363" s="307">
        <v>24.42</v>
      </c>
      <c r="D1363" s="307">
        <f t="shared" si="40"/>
        <v>29047.590000000004</v>
      </c>
    </row>
    <row r="1364" spans="1:5" hidden="1" outlineLevel="1">
      <c r="A1364" s="317" t="s">
        <v>1132</v>
      </c>
      <c r="B1364" s="320">
        <v>982.5</v>
      </c>
      <c r="C1364" s="307">
        <v>20.23</v>
      </c>
      <c r="D1364" s="307">
        <f t="shared" si="40"/>
        <v>19875.975000000002</v>
      </c>
    </row>
    <row r="1365" spans="1:5" hidden="1" outlineLevel="1">
      <c r="A1365" s="317" t="s">
        <v>225</v>
      </c>
      <c r="B1365" s="318">
        <v>1793</v>
      </c>
      <c r="C1365" s="307">
        <v>24.19</v>
      </c>
      <c r="D1365" s="307">
        <f t="shared" si="40"/>
        <v>43372.670000000006</v>
      </c>
    </row>
    <row r="1366" spans="1:5" hidden="1" outlineLevel="1">
      <c r="A1366" s="317" t="s">
        <v>1133</v>
      </c>
      <c r="B1366" s="320">
        <v>575</v>
      </c>
      <c r="C1366" s="307">
        <v>24.42</v>
      </c>
      <c r="D1366" s="307">
        <f t="shared" si="40"/>
        <v>14041.500000000002</v>
      </c>
    </row>
    <row r="1367" spans="1:5" hidden="1" outlineLevel="1">
      <c r="A1367" s="317" t="s">
        <v>227</v>
      </c>
      <c r="B1367" s="318">
        <v>1386.5</v>
      </c>
      <c r="C1367" s="307">
        <v>24.42</v>
      </c>
      <c r="D1367" s="307">
        <f t="shared" si="40"/>
        <v>33858.33</v>
      </c>
    </row>
    <row r="1368" spans="1:5" hidden="1" outlineLevel="1">
      <c r="A1368" s="317" t="s">
        <v>1134</v>
      </c>
      <c r="B1368" s="320">
        <v>922.5</v>
      </c>
      <c r="C1368" s="307">
        <v>20.23</v>
      </c>
      <c r="D1368" s="307">
        <f t="shared" si="40"/>
        <v>18662.174999999999</v>
      </c>
    </row>
    <row r="1369" spans="1:5" hidden="1" outlineLevel="1">
      <c r="A1369" s="317" t="s">
        <v>228</v>
      </c>
      <c r="B1369" s="318">
        <v>2855.5</v>
      </c>
      <c r="C1369" s="307">
        <v>39.619999999999997</v>
      </c>
      <c r="D1369" s="307">
        <f t="shared" si="40"/>
        <v>113134.90999999999</v>
      </c>
    </row>
    <row r="1370" spans="1:5" hidden="1" outlineLevel="1">
      <c r="A1370" s="317" t="s">
        <v>229</v>
      </c>
      <c r="B1370" s="320">
        <v>736</v>
      </c>
      <c r="C1370" s="307">
        <v>24.42</v>
      </c>
      <c r="D1370" s="307">
        <f t="shared" si="40"/>
        <v>17973.120000000003</v>
      </c>
    </row>
    <row r="1371" spans="1:5" hidden="1" outlineLevel="1">
      <c r="A1371" s="317" t="s">
        <v>230</v>
      </c>
      <c r="B1371" s="318">
        <v>3458</v>
      </c>
      <c r="C1371" s="307">
        <v>39.619999999999997</v>
      </c>
      <c r="D1371" s="307">
        <f t="shared" si="40"/>
        <v>137005.96</v>
      </c>
    </row>
    <row r="1372" spans="1:5" hidden="1" outlineLevel="1">
      <c r="A1372" s="317" t="s">
        <v>231</v>
      </c>
      <c r="B1372" s="318">
        <v>3195.5</v>
      </c>
      <c r="C1372" s="307">
        <v>39.89</v>
      </c>
      <c r="D1372" s="307">
        <f t="shared" si="40"/>
        <v>127468.495</v>
      </c>
    </row>
    <row r="1373" spans="1:5" hidden="1" outlineLevel="1">
      <c r="A1373" s="317" t="s">
        <v>1135</v>
      </c>
      <c r="B1373" s="320">
        <v>395.5</v>
      </c>
      <c r="C1373" s="307">
        <v>37.450000000000003</v>
      </c>
      <c r="D1373" s="307">
        <f t="shared" si="40"/>
        <v>14811.475</v>
      </c>
    </row>
    <row r="1374" spans="1:5" hidden="1" outlineLevel="1">
      <c r="A1374" s="317" t="s">
        <v>238</v>
      </c>
      <c r="B1374" s="318">
        <v>2738.5</v>
      </c>
      <c r="C1374" s="307">
        <v>62.13</v>
      </c>
      <c r="D1374" s="307">
        <f t="shared" si="40"/>
        <v>170143.005</v>
      </c>
    </row>
    <row r="1375" spans="1:5" hidden="1" outlineLevel="1">
      <c r="A1375" s="317" t="s">
        <v>239</v>
      </c>
      <c r="B1375" s="318">
        <v>1655.5</v>
      </c>
      <c r="C1375" s="307">
        <v>68.430000000000007</v>
      </c>
      <c r="D1375" s="307">
        <f t="shared" si="40"/>
        <v>113285.86500000001</v>
      </c>
    </row>
    <row r="1376" spans="1:5" hidden="1" outlineLevel="1">
      <c r="A1376" s="317" t="s">
        <v>240</v>
      </c>
      <c r="B1376" s="320">
        <v>999.5</v>
      </c>
      <c r="C1376" s="307">
        <v>68.430000000000007</v>
      </c>
      <c r="D1376" s="307">
        <f t="shared" si="40"/>
        <v>68395.785000000003</v>
      </c>
    </row>
    <row r="1377" spans="1:4" hidden="1" outlineLevel="1">
      <c r="A1377" s="317" t="s">
        <v>1136</v>
      </c>
      <c r="B1377" s="318">
        <v>1400</v>
      </c>
      <c r="C1377" s="307">
        <v>68.430000000000007</v>
      </c>
      <c r="D1377" s="307">
        <f t="shared" si="40"/>
        <v>95802.000000000015</v>
      </c>
    </row>
    <row r="1378" spans="1:4" hidden="1" outlineLevel="1">
      <c r="A1378" s="317" t="s">
        <v>241</v>
      </c>
      <c r="B1378" s="318">
        <v>3217.5</v>
      </c>
      <c r="C1378" s="307">
        <v>49.52</v>
      </c>
      <c r="D1378" s="307">
        <f t="shared" si="40"/>
        <v>159330.6</v>
      </c>
    </row>
    <row r="1379" spans="1:4" hidden="1" outlineLevel="1">
      <c r="A1379" s="317" t="s">
        <v>1139</v>
      </c>
      <c r="B1379" s="318">
        <v>1600</v>
      </c>
      <c r="C1379" s="307">
        <v>82.84</v>
      </c>
      <c r="D1379" s="307">
        <f t="shared" si="40"/>
        <v>132544</v>
      </c>
    </row>
    <row r="1380" spans="1:4" hidden="1" outlineLevel="1">
      <c r="A1380" s="317" t="s">
        <v>1140</v>
      </c>
      <c r="B1380" s="318">
        <v>1545.5</v>
      </c>
      <c r="C1380" s="307">
        <v>82.84</v>
      </c>
      <c r="D1380" s="307">
        <f t="shared" si="40"/>
        <v>128029.22</v>
      </c>
    </row>
    <row r="1381" spans="1:4" hidden="1" outlineLevel="1">
      <c r="A1381" s="317" t="s">
        <v>1141</v>
      </c>
      <c r="B1381" s="318">
        <v>1242.5</v>
      </c>
      <c r="C1381" s="307">
        <v>50.57</v>
      </c>
      <c r="D1381" s="307">
        <f t="shared" si="40"/>
        <v>62833.224999999999</v>
      </c>
    </row>
    <row r="1382" spans="1:4" hidden="1" outlineLevel="1">
      <c r="A1382" s="317" t="s">
        <v>1142</v>
      </c>
      <c r="B1382" s="318">
        <v>1238.5</v>
      </c>
      <c r="C1382" s="307">
        <v>82.84</v>
      </c>
      <c r="D1382" s="307">
        <f t="shared" si="40"/>
        <v>102597.34000000001</v>
      </c>
    </row>
    <row r="1383" spans="1:4" hidden="1" outlineLevel="1">
      <c r="A1383" s="317" t="s">
        <v>1143</v>
      </c>
      <c r="B1383" s="318">
        <v>2942.5</v>
      </c>
      <c r="C1383" s="307">
        <v>82.84</v>
      </c>
      <c r="D1383" s="307">
        <f t="shared" si="40"/>
        <v>243756.7</v>
      </c>
    </row>
    <row r="1384" spans="1:4" hidden="1" outlineLevel="1">
      <c r="A1384" s="317" t="s">
        <v>1144</v>
      </c>
      <c r="B1384" s="318">
        <v>1883.7</v>
      </c>
      <c r="C1384" s="307">
        <v>82.84</v>
      </c>
      <c r="D1384" s="307">
        <f t="shared" si="40"/>
        <v>156045.70800000001</v>
      </c>
    </row>
    <row r="1385" spans="1:4" hidden="1" outlineLevel="1">
      <c r="A1385" s="317" t="s">
        <v>1145</v>
      </c>
      <c r="B1385" s="318">
        <v>2578</v>
      </c>
      <c r="C1385" s="307">
        <v>50.57</v>
      </c>
      <c r="D1385" s="307">
        <f t="shared" si="40"/>
        <v>130369.46</v>
      </c>
    </row>
    <row r="1386" spans="1:4" hidden="1" outlineLevel="1">
      <c r="A1386" s="317" t="s">
        <v>1146</v>
      </c>
      <c r="B1386" s="318">
        <v>1054</v>
      </c>
      <c r="C1386" s="307">
        <v>83.4</v>
      </c>
      <c r="D1386" s="307">
        <f t="shared" si="40"/>
        <v>87903.6</v>
      </c>
    </row>
    <row r="1387" spans="1:4" hidden="1" outlineLevel="1">
      <c r="A1387" s="317" t="s">
        <v>1147</v>
      </c>
      <c r="B1387" s="318">
        <v>2000</v>
      </c>
      <c r="C1387" s="307">
        <v>65.959999999999994</v>
      </c>
      <c r="D1387" s="307">
        <f t="shared" si="40"/>
        <v>131920</v>
      </c>
    </row>
    <row r="1388" spans="1:4" hidden="1" outlineLevel="1">
      <c r="A1388" s="317" t="s">
        <v>1148</v>
      </c>
      <c r="B1388" s="318">
        <v>1869.5</v>
      </c>
      <c r="C1388" s="307">
        <v>65.959999999999994</v>
      </c>
      <c r="D1388" s="307">
        <f t="shared" si="40"/>
        <v>123312.21999999999</v>
      </c>
    </row>
    <row r="1389" spans="1:4" hidden="1" outlineLevel="1">
      <c r="A1389" s="317" t="s">
        <v>1149</v>
      </c>
      <c r="B1389" s="318">
        <v>2058.5</v>
      </c>
      <c r="C1389" s="307">
        <v>65.959999999999994</v>
      </c>
      <c r="D1389" s="307">
        <f t="shared" si="40"/>
        <v>135778.65999999997</v>
      </c>
    </row>
    <row r="1390" spans="1:4" hidden="1" outlineLevel="1">
      <c r="A1390" s="317" t="s">
        <v>1150</v>
      </c>
      <c r="B1390" s="318">
        <v>1998</v>
      </c>
      <c r="C1390" s="307">
        <v>65.959999999999994</v>
      </c>
      <c r="D1390" s="307">
        <f t="shared" si="40"/>
        <v>131788.07999999999</v>
      </c>
    </row>
    <row r="1391" spans="1:4" hidden="1" outlineLevel="1">
      <c r="A1391" s="317" t="s">
        <v>1151</v>
      </c>
      <c r="B1391" s="318">
        <v>1800</v>
      </c>
      <c r="C1391" s="307">
        <v>65.959999999999994</v>
      </c>
      <c r="D1391" s="307">
        <f t="shared" si="40"/>
        <v>118727.99999999999</v>
      </c>
    </row>
    <row r="1392" spans="1:4" hidden="1" outlineLevel="1">
      <c r="A1392" s="317" t="s">
        <v>252</v>
      </c>
      <c r="B1392" s="318">
        <v>2340</v>
      </c>
      <c r="C1392" s="307">
        <v>37.049999999999997</v>
      </c>
      <c r="D1392" s="307">
        <f t="shared" si="40"/>
        <v>86697</v>
      </c>
    </row>
    <row r="1393" spans="1:4" hidden="1" outlineLevel="1">
      <c r="A1393" s="317" t="s">
        <v>1152</v>
      </c>
      <c r="B1393" s="318">
        <v>1300</v>
      </c>
      <c r="C1393" s="307">
        <v>72.03</v>
      </c>
      <c r="D1393" s="307">
        <f t="shared" si="40"/>
        <v>93639</v>
      </c>
    </row>
    <row r="1394" spans="1:4" hidden="1" outlineLevel="1">
      <c r="A1394" s="317" t="s">
        <v>1153</v>
      </c>
      <c r="B1394" s="318">
        <v>1959.5</v>
      </c>
      <c r="C1394" s="307">
        <v>72.03</v>
      </c>
      <c r="D1394" s="307">
        <f t="shared" si="40"/>
        <v>141142.785</v>
      </c>
    </row>
    <row r="1395" spans="1:4" hidden="1" outlineLevel="1">
      <c r="A1395" s="317" t="s">
        <v>1154</v>
      </c>
      <c r="B1395" s="318">
        <v>1953.5</v>
      </c>
      <c r="C1395" s="307">
        <v>72.03</v>
      </c>
      <c r="D1395" s="307">
        <f t="shared" si="40"/>
        <v>140710.60500000001</v>
      </c>
    </row>
    <row r="1396" spans="1:4" hidden="1" outlineLevel="1">
      <c r="A1396" s="317" t="s">
        <v>1155</v>
      </c>
      <c r="B1396" s="318">
        <v>1480.5</v>
      </c>
      <c r="C1396" s="307">
        <v>72.03</v>
      </c>
      <c r="D1396" s="307">
        <f t="shared" si="40"/>
        <v>106640.41500000001</v>
      </c>
    </row>
    <row r="1397" spans="1:4" hidden="1" outlineLevel="1">
      <c r="A1397" s="317" t="s">
        <v>1156</v>
      </c>
      <c r="B1397" s="318">
        <v>1775</v>
      </c>
      <c r="C1397" s="307">
        <v>72.03</v>
      </c>
      <c r="D1397" s="307">
        <f t="shared" si="40"/>
        <v>127853.25</v>
      </c>
    </row>
    <row r="1398" spans="1:4" hidden="1" outlineLevel="1">
      <c r="A1398" s="317" t="s">
        <v>254</v>
      </c>
      <c r="B1398" s="318">
        <v>4187.5</v>
      </c>
      <c r="C1398" s="307">
        <v>72.03</v>
      </c>
      <c r="D1398" s="307">
        <f t="shared" si="40"/>
        <v>301625.625</v>
      </c>
    </row>
    <row r="1399" spans="1:4" hidden="1" outlineLevel="1">
      <c r="A1399" s="317" t="s">
        <v>1157</v>
      </c>
      <c r="B1399" s="320">
        <v>485</v>
      </c>
      <c r="C1399" s="307">
        <v>72.03</v>
      </c>
      <c r="D1399" s="307">
        <f t="shared" si="40"/>
        <v>34934.550000000003</v>
      </c>
    </row>
    <row r="1400" spans="1:4" hidden="1" outlineLevel="1">
      <c r="A1400" s="317" t="s">
        <v>1158</v>
      </c>
      <c r="B1400" s="318">
        <v>1999.4</v>
      </c>
      <c r="C1400" s="307">
        <v>72.03</v>
      </c>
      <c r="D1400" s="307">
        <f t="shared" si="40"/>
        <v>144016.78200000001</v>
      </c>
    </row>
    <row r="1401" spans="1:4" ht="25.5" hidden="1" outlineLevel="1">
      <c r="A1401" s="317" t="s">
        <v>1159</v>
      </c>
      <c r="B1401" s="318">
        <v>2066.5</v>
      </c>
      <c r="C1401" s="307">
        <v>72.03</v>
      </c>
      <c r="D1401" s="307">
        <f t="shared" si="40"/>
        <v>148849.995</v>
      </c>
    </row>
    <row r="1402" spans="1:4" hidden="1" outlineLevel="1">
      <c r="A1402" s="317" t="s">
        <v>1160</v>
      </c>
      <c r="B1402" s="318">
        <v>1898</v>
      </c>
      <c r="C1402" s="307">
        <v>72.03</v>
      </c>
      <c r="D1402" s="307">
        <f t="shared" si="40"/>
        <v>136712.94</v>
      </c>
    </row>
    <row r="1403" spans="1:4" hidden="1" outlineLevel="1">
      <c r="A1403" s="317" t="s">
        <v>1161</v>
      </c>
      <c r="B1403" s="318">
        <v>2109.5</v>
      </c>
      <c r="C1403" s="307">
        <v>72.03</v>
      </c>
      <c r="D1403" s="307">
        <f t="shared" si="40"/>
        <v>151947.285</v>
      </c>
    </row>
    <row r="1404" spans="1:4" ht="25.5" hidden="1" outlineLevel="1">
      <c r="A1404" s="317" t="s">
        <v>255</v>
      </c>
      <c r="B1404" s="318">
        <v>2809</v>
      </c>
      <c r="C1404" s="307">
        <v>72.03</v>
      </c>
      <c r="D1404" s="307">
        <f t="shared" si="40"/>
        <v>202332.27</v>
      </c>
    </row>
    <row r="1405" spans="1:4" hidden="1" outlineLevel="1">
      <c r="A1405" s="317" t="s">
        <v>1162</v>
      </c>
      <c r="B1405" s="318">
        <v>1490</v>
      </c>
      <c r="C1405" s="307">
        <v>32.840000000000003</v>
      </c>
      <c r="D1405" s="307">
        <f t="shared" si="40"/>
        <v>48931.600000000006</v>
      </c>
    </row>
    <row r="1406" spans="1:4" hidden="1" outlineLevel="1">
      <c r="A1406" s="317" t="s">
        <v>256</v>
      </c>
      <c r="B1406" s="320">
        <v>487</v>
      </c>
      <c r="C1406" s="307">
        <v>32.840000000000003</v>
      </c>
      <c r="D1406" s="307">
        <f t="shared" si="40"/>
        <v>15993.080000000002</v>
      </c>
    </row>
    <row r="1407" spans="1:4" hidden="1" outlineLevel="1">
      <c r="A1407" s="317" t="s">
        <v>257</v>
      </c>
      <c r="B1407" s="320">
        <v>868.5</v>
      </c>
      <c r="C1407" s="307">
        <v>32.840000000000003</v>
      </c>
      <c r="D1407" s="307">
        <f t="shared" si="40"/>
        <v>28521.540000000005</v>
      </c>
    </row>
    <row r="1408" spans="1:4" hidden="1" outlineLevel="1">
      <c r="A1408" s="317" t="s">
        <v>258</v>
      </c>
      <c r="B1408" s="320">
        <v>674.5</v>
      </c>
      <c r="C1408" s="307">
        <v>32.840000000000003</v>
      </c>
      <c r="D1408" s="307">
        <f t="shared" si="40"/>
        <v>22150.58</v>
      </c>
    </row>
    <row r="1409" spans="1:4" hidden="1" outlineLevel="1">
      <c r="A1409" s="317" t="s">
        <v>259</v>
      </c>
      <c r="B1409" s="318">
        <v>2305</v>
      </c>
      <c r="C1409" s="307">
        <v>32.840000000000003</v>
      </c>
      <c r="D1409" s="307">
        <f t="shared" si="40"/>
        <v>75696.200000000012</v>
      </c>
    </row>
    <row r="1410" spans="1:4" hidden="1" outlineLevel="1">
      <c r="A1410" s="317" t="s">
        <v>260</v>
      </c>
      <c r="B1410" s="320">
        <v>243.1</v>
      </c>
      <c r="C1410" s="307">
        <v>32.840000000000003</v>
      </c>
      <c r="D1410" s="307">
        <f t="shared" si="40"/>
        <v>7983.4040000000005</v>
      </c>
    </row>
    <row r="1411" spans="1:4" hidden="1" outlineLevel="1">
      <c r="A1411" s="317" t="s">
        <v>1163</v>
      </c>
      <c r="B1411" s="320">
        <v>298</v>
      </c>
      <c r="C1411" s="307">
        <v>37.380000000000003</v>
      </c>
      <c r="D1411" s="307">
        <f t="shared" si="40"/>
        <v>11139.240000000002</v>
      </c>
    </row>
    <row r="1412" spans="1:4" hidden="1" outlineLevel="1">
      <c r="A1412" s="317" t="s">
        <v>263</v>
      </c>
      <c r="B1412" s="320">
        <v>965.7</v>
      </c>
      <c r="C1412" s="307">
        <v>43.6</v>
      </c>
      <c r="D1412" s="307">
        <f t="shared" si="40"/>
        <v>42104.520000000004</v>
      </c>
    </row>
    <row r="1413" spans="1:4" hidden="1" outlineLevel="1">
      <c r="A1413" s="317" t="s">
        <v>264</v>
      </c>
      <c r="B1413" s="318">
        <v>1055.7</v>
      </c>
      <c r="C1413" s="307">
        <v>43.6</v>
      </c>
      <c r="D1413" s="307">
        <f t="shared" si="40"/>
        <v>46028.520000000004</v>
      </c>
    </row>
    <row r="1414" spans="1:4" hidden="1" outlineLevel="1">
      <c r="A1414" s="317" t="s">
        <v>1164</v>
      </c>
      <c r="B1414" s="318">
        <v>1543.5</v>
      </c>
      <c r="C1414" s="307">
        <v>108.5</v>
      </c>
      <c r="D1414" s="307">
        <f t="shared" si="40"/>
        <v>167469.75</v>
      </c>
    </row>
    <row r="1415" spans="1:4" hidden="1" outlineLevel="1">
      <c r="A1415" s="317" t="s">
        <v>1165</v>
      </c>
      <c r="B1415" s="318">
        <v>1598</v>
      </c>
      <c r="C1415" s="307">
        <v>108.5</v>
      </c>
      <c r="D1415" s="307">
        <f t="shared" si="40"/>
        <v>173383</v>
      </c>
    </row>
    <row r="1416" spans="1:4" hidden="1" outlineLevel="1">
      <c r="A1416" s="317" t="s">
        <v>267</v>
      </c>
      <c r="B1416" s="320">
        <v>945.7</v>
      </c>
      <c r="C1416" s="307">
        <v>43.6</v>
      </c>
      <c r="D1416" s="307">
        <f t="shared" si="40"/>
        <v>41232.520000000004</v>
      </c>
    </row>
    <row r="1417" spans="1:4" hidden="1" outlineLevel="1">
      <c r="A1417" s="317" t="s">
        <v>268</v>
      </c>
      <c r="B1417" s="318">
        <v>1157</v>
      </c>
      <c r="C1417" s="307">
        <v>40.56</v>
      </c>
      <c r="D1417" s="307">
        <f t="shared" si="40"/>
        <v>46927.920000000006</v>
      </c>
    </row>
    <row r="1418" spans="1:4" hidden="1" outlineLevel="1">
      <c r="A1418" s="317" t="s">
        <v>269</v>
      </c>
      <c r="B1418" s="318">
        <v>1865.5</v>
      </c>
      <c r="C1418" s="307">
        <v>54.25</v>
      </c>
      <c r="D1418" s="307">
        <f t="shared" ref="D1418:D1462" si="41">B1418*C1418</f>
        <v>101203.375</v>
      </c>
    </row>
    <row r="1419" spans="1:4" hidden="1" outlineLevel="1">
      <c r="A1419" s="317" t="s">
        <v>270</v>
      </c>
      <c r="B1419" s="318">
        <v>1092</v>
      </c>
      <c r="C1419" s="307">
        <v>103.08</v>
      </c>
      <c r="D1419" s="307">
        <f t="shared" si="41"/>
        <v>112563.36</v>
      </c>
    </row>
    <row r="1420" spans="1:4" hidden="1" outlineLevel="1">
      <c r="A1420" s="317" t="s">
        <v>271</v>
      </c>
      <c r="B1420" s="318">
        <v>2205.9</v>
      </c>
      <c r="C1420" s="307">
        <v>103.8</v>
      </c>
      <c r="D1420" s="307">
        <f t="shared" si="41"/>
        <v>228972.42</v>
      </c>
    </row>
    <row r="1421" spans="1:4" hidden="1" outlineLevel="1">
      <c r="A1421" s="317" t="s">
        <v>1166</v>
      </c>
      <c r="B1421" s="318">
        <v>1759</v>
      </c>
      <c r="C1421" s="307">
        <v>54.41</v>
      </c>
      <c r="D1421" s="307">
        <f t="shared" si="41"/>
        <v>95707.189999999988</v>
      </c>
    </row>
    <row r="1422" spans="1:4" hidden="1" outlineLevel="1">
      <c r="A1422" s="317" t="s">
        <v>1167</v>
      </c>
      <c r="B1422" s="318">
        <v>1834</v>
      </c>
      <c r="C1422" s="307">
        <v>54.25</v>
      </c>
      <c r="D1422" s="307">
        <f t="shared" si="41"/>
        <v>99494.5</v>
      </c>
    </row>
    <row r="1423" spans="1:4" ht="25.5" hidden="1" outlineLevel="1">
      <c r="A1423" s="317" t="s">
        <v>1168</v>
      </c>
      <c r="B1423" s="320">
        <v>719.5</v>
      </c>
      <c r="C1423" s="307">
        <v>54.25</v>
      </c>
      <c r="D1423" s="307">
        <f t="shared" si="41"/>
        <v>39032.875</v>
      </c>
    </row>
    <row r="1424" spans="1:4" hidden="1" outlineLevel="1">
      <c r="A1424" s="317" t="s">
        <v>276</v>
      </c>
      <c r="B1424" s="318">
        <v>5130.6000000000004</v>
      </c>
      <c r="C1424" s="307">
        <v>91.09</v>
      </c>
      <c r="D1424" s="307">
        <f t="shared" si="41"/>
        <v>467346.35400000005</v>
      </c>
    </row>
    <row r="1425" spans="1:4" hidden="1" outlineLevel="1">
      <c r="A1425" s="317" t="s">
        <v>280</v>
      </c>
      <c r="B1425" s="318">
        <v>2449</v>
      </c>
      <c r="C1425" s="307">
        <v>102.65</v>
      </c>
      <c r="D1425" s="307">
        <f t="shared" si="41"/>
        <v>251389.85</v>
      </c>
    </row>
    <row r="1426" spans="1:4" hidden="1" outlineLevel="1">
      <c r="A1426" s="317" t="s">
        <v>281</v>
      </c>
      <c r="B1426" s="318">
        <v>1039.5</v>
      </c>
      <c r="C1426" s="307">
        <v>103.65</v>
      </c>
      <c r="D1426" s="307">
        <f t="shared" si="41"/>
        <v>107744.175</v>
      </c>
    </row>
    <row r="1427" spans="1:4" hidden="1" outlineLevel="1">
      <c r="A1427" s="317" t="s">
        <v>282</v>
      </c>
      <c r="B1427" s="318">
        <v>7437.5</v>
      </c>
      <c r="C1427" s="307">
        <v>103.35</v>
      </c>
      <c r="D1427" s="307">
        <f t="shared" si="41"/>
        <v>768665.625</v>
      </c>
    </row>
    <row r="1428" spans="1:4" hidden="1" outlineLevel="1">
      <c r="A1428" s="315" t="s">
        <v>1169</v>
      </c>
      <c r="B1428" s="316">
        <v>7975.1</v>
      </c>
      <c r="C1428" s="307"/>
      <c r="D1428" s="307">
        <f t="shared" si="41"/>
        <v>0</v>
      </c>
    </row>
    <row r="1429" spans="1:4" hidden="1" outlineLevel="1">
      <c r="A1429" s="317" t="s">
        <v>1170</v>
      </c>
      <c r="B1429" s="320">
        <v>498.3</v>
      </c>
      <c r="C1429" s="307">
        <v>190</v>
      </c>
      <c r="D1429" s="307">
        <f t="shared" si="41"/>
        <v>94677</v>
      </c>
    </row>
    <row r="1430" spans="1:4" hidden="1" outlineLevel="1">
      <c r="A1430" s="317" t="s">
        <v>1171</v>
      </c>
      <c r="B1430" s="318">
        <v>1672.7</v>
      </c>
      <c r="C1430" s="307">
        <v>190</v>
      </c>
      <c r="D1430" s="307">
        <f t="shared" si="41"/>
        <v>317813</v>
      </c>
    </row>
    <row r="1431" spans="1:4" hidden="1" outlineLevel="1">
      <c r="A1431" s="317" t="s">
        <v>1172</v>
      </c>
      <c r="B1431" s="320">
        <v>206.3</v>
      </c>
      <c r="C1431" s="307">
        <v>136.80000000000001</v>
      </c>
      <c r="D1431" s="307">
        <f t="shared" si="41"/>
        <v>28221.840000000004</v>
      </c>
    </row>
    <row r="1432" spans="1:4" hidden="1" outlineLevel="1">
      <c r="A1432" s="317" t="s">
        <v>1173</v>
      </c>
      <c r="B1432" s="320">
        <v>811.8</v>
      </c>
      <c r="C1432" s="307">
        <v>180</v>
      </c>
      <c r="D1432" s="307">
        <f t="shared" si="41"/>
        <v>146124</v>
      </c>
    </row>
    <row r="1433" spans="1:4" hidden="1" outlineLevel="1">
      <c r="A1433" s="317" t="s">
        <v>1174</v>
      </c>
      <c r="B1433" s="320">
        <v>499.5</v>
      </c>
      <c r="C1433" s="307">
        <v>180</v>
      </c>
      <c r="D1433" s="307">
        <f t="shared" si="41"/>
        <v>89910</v>
      </c>
    </row>
    <row r="1434" spans="1:4" hidden="1" outlineLevel="1">
      <c r="A1434" s="317" t="s">
        <v>1175</v>
      </c>
      <c r="B1434" s="320">
        <v>810.5</v>
      </c>
      <c r="C1434" s="307">
        <v>180</v>
      </c>
      <c r="D1434" s="307">
        <f t="shared" si="41"/>
        <v>145890</v>
      </c>
    </row>
    <row r="1435" spans="1:4" hidden="1" outlineLevel="1">
      <c r="A1435" s="317" t="s">
        <v>1176</v>
      </c>
      <c r="B1435" s="320">
        <v>852</v>
      </c>
      <c r="C1435" s="307">
        <v>180</v>
      </c>
      <c r="D1435" s="307">
        <f t="shared" si="41"/>
        <v>153360</v>
      </c>
    </row>
    <row r="1436" spans="1:4" hidden="1" outlineLevel="1">
      <c r="A1436" s="317" t="s">
        <v>1177</v>
      </c>
      <c r="B1436" s="320">
        <v>766.4</v>
      </c>
      <c r="C1436" s="307">
        <v>180</v>
      </c>
      <c r="D1436" s="307">
        <f t="shared" si="41"/>
        <v>137952</v>
      </c>
    </row>
    <row r="1437" spans="1:4" hidden="1" outlineLevel="1">
      <c r="A1437" s="317" t="s">
        <v>1178</v>
      </c>
      <c r="B1437" s="320">
        <v>857.8</v>
      </c>
      <c r="C1437" s="307">
        <v>180</v>
      </c>
      <c r="D1437" s="307">
        <f t="shared" si="41"/>
        <v>154404</v>
      </c>
    </row>
    <row r="1438" spans="1:4" hidden="1" outlineLevel="1">
      <c r="A1438" s="317" t="s">
        <v>1179</v>
      </c>
      <c r="B1438" s="320">
        <v>498.8</v>
      </c>
      <c r="C1438" s="307">
        <v>230</v>
      </c>
      <c r="D1438" s="307">
        <f t="shared" si="41"/>
        <v>114724</v>
      </c>
    </row>
    <row r="1439" spans="1:4" hidden="1" outlineLevel="1">
      <c r="A1439" s="317" t="s">
        <v>1180</v>
      </c>
      <c r="B1439" s="320">
        <v>501</v>
      </c>
      <c r="C1439" s="307">
        <v>230</v>
      </c>
      <c r="D1439" s="307">
        <f t="shared" si="41"/>
        <v>115230</v>
      </c>
    </row>
    <row r="1440" spans="1:4" hidden="1" outlineLevel="1">
      <c r="A1440" s="315" t="s">
        <v>1181</v>
      </c>
      <c r="B1440" s="316">
        <v>1941.1</v>
      </c>
      <c r="C1440" s="307">
        <v>30.92</v>
      </c>
      <c r="D1440" s="307">
        <f t="shared" si="41"/>
        <v>60018.811999999998</v>
      </c>
    </row>
    <row r="1441" spans="1:5" hidden="1" outlineLevel="1">
      <c r="A1441" s="315" t="s">
        <v>1182</v>
      </c>
      <c r="B1441" s="319">
        <v>96.2</v>
      </c>
      <c r="C1441" s="307">
        <v>30.92</v>
      </c>
      <c r="D1441" s="307">
        <f t="shared" si="41"/>
        <v>2974.5040000000004</v>
      </c>
    </row>
    <row r="1442" spans="1:5" hidden="1" outlineLevel="1">
      <c r="A1442" s="315" t="s">
        <v>1183</v>
      </c>
      <c r="B1442" s="319">
        <v>134.4</v>
      </c>
      <c r="C1442" s="307"/>
      <c r="D1442" s="307">
        <f t="shared" si="41"/>
        <v>0</v>
      </c>
    </row>
    <row r="1443" spans="1:5" hidden="1" outlineLevel="1">
      <c r="A1443" s="317" t="s">
        <v>1184</v>
      </c>
      <c r="B1443" s="320">
        <v>134.4</v>
      </c>
      <c r="C1443" s="307">
        <v>106</v>
      </c>
      <c r="D1443" s="307">
        <f t="shared" si="41"/>
        <v>14246.400000000001</v>
      </c>
    </row>
    <row r="1444" spans="1:5" hidden="1" outlineLevel="1">
      <c r="A1444" s="315" t="s">
        <v>1185</v>
      </c>
      <c r="B1444" s="319">
        <v>299.60000000000002</v>
      </c>
      <c r="C1444" s="307">
        <v>98.8</v>
      </c>
      <c r="D1444" s="307">
        <f t="shared" si="41"/>
        <v>29600.480000000003</v>
      </c>
    </row>
    <row r="1445" spans="1:5" hidden="1" outlineLevel="1">
      <c r="A1445" s="315" t="s">
        <v>1186</v>
      </c>
      <c r="B1445" s="316">
        <v>52545</v>
      </c>
      <c r="C1445" s="307"/>
      <c r="D1445" s="307">
        <f t="shared" si="41"/>
        <v>0</v>
      </c>
    </row>
    <row r="1446" spans="1:5" hidden="1" outlineLevel="1">
      <c r="A1446" s="317"/>
      <c r="B1446" s="318">
        <v>2845</v>
      </c>
      <c r="C1446" s="321">
        <f>(2.01*745+1.8*2100)/2845</f>
        <v>1.8549912126537784</v>
      </c>
      <c r="D1446" s="307">
        <f t="shared" si="41"/>
        <v>5277.45</v>
      </c>
    </row>
    <row r="1447" spans="1:5" hidden="1" outlineLevel="1">
      <c r="A1447" s="317" t="s">
        <v>1187</v>
      </c>
      <c r="B1447" s="318">
        <v>49700</v>
      </c>
      <c r="C1447" s="307">
        <v>2.0099999999999998</v>
      </c>
      <c r="D1447" s="307">
        <f t="shared" si="41"/>
        <v>99896.999999999985</v>
      </c>
    </row>
    <row r="1448" spans="1:5" hidden="1" outlineLevel="1">
      <c r="A1448" s="315" t="s">
        <v>1189</v>
      </c>
      <c r="B1448" s="319"/>
      <c r="C1448" s="307"/>
      <c r="D1448" s="307">
        <f t="shared" si="41"/>
        <v>0</v>
      </c>
    </row>
    <row r="1449" spans="1:5" hidden="1" outlineLevel="1">
      <c r="A1449" s="317" t="s">
        <v>1556</v>
      </c>
      <c r="B1449" s="320">
        <v>56.4</v>
      </c>
      <c r="C1449" s="307">
        <v>221.51</v>
      </c>
      <c r="D1449" s="307">
        <f t="shared" si="41"/>
        <v>12493.163999999999</v>
      </c>
      <c r="E1449" s="333" t="s">
        <v>1327</v>
      </c>
    </row>
    <row r="1450" spans="1:5" hidden="1" outlineLevel="1">
      <c r="A1450" s="317" t="s">
        <v>1557</v>
      </c>
      <c r="B1450" s="320">
        <v>101.2</v>
      </c>
      <c r="C1450" s="307">
        <v>221.51</v>
      </c>
      <c r="D1450" s="307">
        <f t="shared" si="41"/>
        <v>22416.811999999998</v>
      </c>
      <c r="E1450" s="333" t="s">
        <v>1327</v>
      </c>
    </row>
    <row r="1451" spans="1:5" hidden="1" outlineLevel="1">
      <c r="A1451" s="317" t="s">
        <v>1560</v>
      </c>
      <c r="B1451" s="320">
        <v>64.5</v>
      </c>
      <c r="C1451" s="307">
        <v>221.41</v>
      </c>
      <c r="D1451" s="307">
        <f t="shared" si="41"/>
        <v>14280.945</v>
      </c>
      <c r="E1451" s="333" t="s">
        <v>1327</v>
      </c>
    </row>
    <row r="1452" spans="1:5" hidden="1" outlineLevel="1">
      <c r="A1452" s="317" t="s">
        <v>1562</v>
      </c>
      <c r="B1452" s="320">
        <v>47</v>
      </c>
      <c r="C1452" s="307">
        <v>221.41</v>
      </c>
      <c r="D1452" s="307">
        <f t="shared" si="41"/>
        <v>10406.27</v>
      </c>
      <c r="E1452" s="333" t="s">
        <v>1327</v>
      </c>
    </row>
    <row r="1453" spans="1:5" hidden="1" outlineLevel="1">
      <c r="A1453" s="317" t="s">
        <v>1563</v>
      </c>
      <c r="B1453" s="320">
        <v>66.2</v>
      </c>
      <c r="C1453" s="307">
        <v>221.41</v>
      </c>
      <c r="D1453" s="307">
        <f t="shared" si="41"/>
        <v>14657.342000000001</v>
      </c>
      <c r="E1453" s="333" t="s">
        <v>1327</v>
      </c>
    </row>
    <row r="1454" spans="1:5" hidden="1" outlineLevel="1">
      <c r="A1454" s="317" t="s">
        <v>1564</v>
      </c>
      <c r="B1454" s="320">
        <v>18.3</v>
      </c>
      <c r="C1454" s="307">
        <v>221.41</v>
      </c>
      <c r="D1454" s="307">
        <f t="shared" si="41"/>
        <v>4051.8029999999999</v>
      </c>
      <c r="E1454" s="333" t="s">
        <v>1327</v>
      </c>
    </row>
    <row r="1455" spans="1:5" hidden="1" outlineLevel="1">
      <c r="A1455" s="317" t="s">
        <v>1565</v>
      </c>
      <c r="B1455" s="320">
        <v>55.6</v>
      </c>
      <c r="C1455" s="307">
        <v>197.04</v>
      </c>
      <c r="D1455" s="307">
        <f t="shared" si="41"/>
        <v>10955.423999999999</v>
      </c>
      <c r="E1455" s="333" t="s">
        <v>1327</v>
      </c>
    </row>
    <row r="1456" spans="1:5" hidden="1" outlineLevel="1">
      <c r="A1456" s="317" t="s">
        <v>1571</v>
      </c>
      <c r="B1456" s="320">
        <v>14.7</v>
      </c>
      <c r="C1456" s="307">
        <v>231.54</v>
      </c>
      <c r="D1456" s="307">
        <f t="shared" si="41"/>
        <v>3403.6379999999999</v>
      </c>
      <c r="E1456" s="333" t="s">
        <v>1327</v>
      </c>
    </row>
    <row r="1457" spans="1:5" hidden="1" outlineLevel="1">
      <c r="A1457" s="317" t="s">
        <v>1572</v>
      </c>
      <c r="B1457" s="320">
        <v>40.5</v>
      </c>
      <c r="C1457" s="307">
        <v>243.22</v>
      </c>
      <c r="D1457" s="307">
        <f t="shared" si="41"/>
        <v>9850.41</v>
      </c>
      <c r="E1457" s="333" t="s">
        <v>1327</v>
      </c>
    </row>
    <row r="1458" spans="1:5" hidden="1" outlineLevel="1">
      <c r="A1458" s="317" t="s">
        <v>1573</v>
      </c>
      <c r="B1458" s="320">
        <v>101.5</v>
      </c>
      <c r="C1458" s="307">
        <v>275.13</v>
      </c>
      <c r="D1458" s="307">
        <f t="shared" si="41"/>
        <v>27925.695</v>
      </c>
      <c r="E1458" s="333" t="s">
        <v>1327</v>
      </c>
    </row>
    <row r="1459" spans="1:5" hidden="1" outlineLevel="1">
      <c r="A1459" s="315" t="s">
        <v>1190</v>
      </c>
      <c r="B1459" s="316">
        <v>1294.05</v>
      </c>
      <c r="C1459" s="307"/>
      <c r="D1459" s="307">
        <f t="shared" si="41"/>
        <v>0</v>
      </c>
    </row>
    <row r="1460" spans="1:5" hidden="1" outlineLevel="1">
      <c r="A1460" s="317" t="s">
        <v>1191</v>
      </c>
      <c r="B1460" s="320">
        <v>44.9</v>
      </c>
      <c r="C1460" s="307">
        <v>91.51</v>
      </c>
      <c r="D1460" s="307">
        <f t="shared" si="41"/>
        <v>4108.799</v>
      </c>
    </row>
    <row r="1461" spans="1:5" hidden="1" outlineLevel="1">
      <c r="A1461" s="317" t="s">
        <v>1192</v>
      </c>
      <c r="B1461" s="320">
        <v>143.69999999999999</v>
      </c>
      <c r="C1461" s="307">
        <v>91.21</v>
      </c>
      <c r="D1461" s="307">
        <f t="shared" si="41"/>
        <v>13106.876999999999</v>
      </c>
    </row>
    <row r="1462" spans="1:5" hidden="1" outlineLevel="1">
      <c r="A1462" s="317" t="s">
        <v>1591</v>
      </c>
      <c r="B1462" s="320">
        <v>936.5</v>
      </c>
      <c r="C1462" s="307">
        <v>170.54</v>
      </c>
      <c r="D1462" s="307">
        <f t="shared" si="41"/>
        <v>159710.71</v>
      </c>
    </row>
    <row r="1463" spans="1:5" hidden="1" outlineLevel="1">
      <c r="A1463" s="317" t="s">
        <v>1193</v>
      </c>
      <c r="B1463" s="320">
        <v>3.6</v>
      </c>
      <c r="C1463" s="307">
        <v>170.54</v>
      </c>
      <c r="D1463" s="307">
        <f t="shared" ref="D1463:D1518" si="42">B1463*C1463</f>
        <v>613.94399999999996</v>
      </c>
    </row>
    <row r="1464" spans="1:5" hidden="1" outlineLevel="1">
      <c r="A1464" s="317" t="s">
        <v>1194</v>
      </c>
      <c r="B1464" s="320">
        <v>164.6</v>
      </c>
      <c r="C1464" s="307">
        <v>170.54</v>
      </c>
      <c r="D1464" s="307">
        <f t="shared" si="42"/>
        <v>28070.883999999998</v>
      </c>
    </row>
    <row r="1465" spans="1:5" hidden="1" outlineLevel="1">
      <c r="A1465" s="317" t="s">
        <v>164</v>
      </c>
      <c r="B1465" s="320">
        <v>0.75</v>
      </c>
      <c r="C1465" s="307">
        <v>170.54</v>
      </c>
      <c r="D1465" s="307">
        <f t="shared" si="42"/>
        <v>127.905</v>
      </c>
    </row>
    <row r="1466" spans="1:5" hidden="1" outlineLevel="1">
      <c r="A1466" s="315" t="s">
        <v>1594</v>
      </c>
      <c r="B1466" s="319">
        <v>10.8</v>
      </c>
      <c r="C1466" s="307">
        <v>223.91</v>
      </c>
      <c r="D1466" s="307">
        <f t="shared" si="42"/>
        <v>2418.2280000000001</v>
      </c>
    </row>
    <row r="1467" spans="1:5" hidden="1" outlineLevel="1">
      <c r="A1467" s="315" t="s">
        <v>1595</v>
      </c>
      <c r="B1467" s="319">
        <v>110.8</v>
      </c>
      <c r="C1467" s="307">
        <v>138.49</v>
      </c>
      <c r="D1467" s="307">
        <f t="shared" si="42"/>
        <v>15344.692000000001</v>
      </c>
    </row>
    <row r="1468" spans="1:5" hidden="1" outlineLevel="1">
      <c r="A1468" s="315" t="s">
        <v>1596</v>
      </c>
      <c r="B1468" s="319">
        <v>66.7</v>
      </c>
      <c r="C1468" s="307"/>
      <c r="D1468" s="307">
        <f t="shared" si="42"/>
        <v>0</v>
      </c>
    </row>
    <row r="1469" spans="1:5" hidden="1" outlineLevel="1">
      <c r="A1469" s="317" t="s">
        <v>1597</v>
      </c>
      <c r="B1469" s="320">
        <v>4.9000000000000004</v>
      </c>
      <c r="C1469" s="307">
        <v>239.57</v>
      </c>
      <c r="D1469" s="307">
        <f t="shared" si="42"/>
        <v>1173.893</v>
      </c>
    </row>
    <row r="1470" spans="1:5" hidden="1" outlineLevel="1">
      <c r="A1470" s="317" t="s">
        <v>1598</v>
      </c>
      <c r="B1470" s="320">
        <v>6</v>
      </c>
      <c r="C1470" s="307">
        <v>239.57</v>
      </c>
      <c r="D1470" s="307">
        <f t="shared" si="42"/>
        <v>1437.42</v>
      </c>
    </row>
    <row r="1471" spans="1:5" hidden="1" outlineLevel="1">
      <c r="A1471" s="317" t="s">
        <v>1599</v>
      </c>
      <c r="B1471" s="320">
        <v>24.8</v>
      </c>
      <c r="C1471" s="307">
        <v>239.57</v>
      </c>
      <c r="D1471" s="307">
        <f t="shared" si="42"/>
        <v>5941.3360000000002</v>
      </c>
    </row>
    <row r="1472" spans="1:5" hidden="1" outlineLevel="1">
      <c r="A1472" s="317" t="s">
        <v>1600</v>
      </c>
      <c r="B1472" s="320">
        <v>5.8</v>
      </c>
      <c r="C1472" s="307">
        <v>292</v>
      </c>
      <c r="D1472" s="307">
        <f t="shared" si="42"/>
        <v>1693.6</v>
      </c>
    </row>
    <row r="1473" spans="1:4" hidden="1" outlineLevel="1">
      <c r="A1473" s="317" t="s">
        <v>1602</v>
      </c>
      <c r="B1473" s="320">
        <v>25.2</v>
      </c>
      <c r="C1473" s="307">
        <v>152.88</v>
      </c>
      <c r="D1473" s="307">
        <f t="shared" si="42"/>
        <v>3852.5759999999996</v>
      </c>
    </row>
    <row r="1474" spans="1:4" hidden="1" outlineLevel="1">
      <c r="A1474" s="315" t="s">
        <v>1603</v>
      </c>
      <c r="B1474" s="319">
        <v>94.8</v>
      </c>
      <c r="C1474" s="307">
        <v>185.31</v>
      </c>
      <c r="D1474" s="307">
        <f t="shared" si="42"/>
        <v>17567.387999999999</v>
      </c>
    </row>
    <row r="1475" spans="1:4" hidden="1" outlineLevel="1">
      <c r="A1475" s="315" t="s">
        <v>827</v>
      </c>
      <c r="B1475" s="316">
        <v>1746000</v>
      </c>
      <c r="C1475" s="307"/>
      <c r="D1475" s="307">
        <f t="shared" si="42"/>
        <v>0</v>
      </c>
    </row>
    <row r="1476" spans="1:4" hidden="1" outlineLevel="1">
      <c r="A1476" s="317" t="s">
        <v>828</v>
      </c>
      <c r="B1476" s="318">
        <v>11500</v>
      </c>
      <c r="C1476" s="307">
        <v>0.75</v>
      </c>
      <c r="D1476" s="307">
        <f t="shared" si="42"/>
        <v>8625</v>
      </c>
    </row>
    <row r="1477" spans="1:4" hidden="1" outlineLevel="1">
      <c r="A1477" s="317" t="s">
        <v>830</v>
      </c>
      <c r="B1477" s="318">
        <v>574500</v>
      </c>
      <c r="C1477" s="321">
        <v>0.83</v>
      </c>
      <c r="D1477" s="307">
        <f t="shared" si="42"/>
        <v>476835</v>
      </c>
    </row>
    <row r="1478" spans="1:4" hidden="1" outlineLevel="1">
      <c r="A1478" s="317" t="s">
        <v>831</v>
      </c>
      <c r="B1478" s="318">
        <v>368500</v>
      </c>
      <c r="C1478" s="307">
        <v>0.72</v>
      </c>
      <c r="D1478" s="307">
        <f t="shared" si="42"/>
        <v>265320</v>
      </c>
    </row>
    <row r="1479" spans="1:4" hidden="1" outlineLevel="1">
      <c r="A1479" s="317" t="s">
        <v>1196</v>
      </c>
      <c r="B1479" s="318">
        <v>391500</v>
      </c>
      <c r="C1479" s="307">
        <v>0.43</v>
      </c>
      <c r="D1479" s="307">
        <f t="shared" si="42"/>
        <v>168345</v>
      </c>
    </row>
    <row r="1480" spans="1:4" hidden="1" outlineLevel="1">
      <c r="A1480" s="317" t="s">
        <v>1197</v>
      </c>
      <c r="B1480" s="318">
        <v>400000</v>
      </c>
      <c r="C1480" s="307">
        <v>0.43</v>
      </c>
      <c r="D1480" s="307">
        <f t="shared" si="42"/>
        <v>172000</v>
      </c>
    </row>
    <row r="1481" spans="1:4" hidden="1" outlineLevel="1">
      <c r="A1481" s="315" t="s">
        <v>1198</v>
      </c>
      <c r="B1481" s="316">
        <v>5591.8</v>
      </c>
      <c r="C1481" s="307"/>
      <c r="D1481" s="307">
        <f t="shared" si="42"/>
        <v>0</v>
      </c>
    </row>
    <row r="1482" spans="1:4" hidden="1" outlineLevel="1">
      <c r="A1482" s="317" t="s">
        <v>1199</v>
      </c>
      <c r="B1482" s="320">
        <v>432.08</v>
      </c>
      <c r="C1482" s="307">
        <v>293.18</v>
      </c>
      <c r="D1482" s="307">
        <f t="shared" si="42"/>
        <v>126677.2144</v>
      </c>
    </row>
    <row r="1483" spans="1:4" hidden="1" outlineLevel="1">
      <c r="A1483" s="317" t="s">
        <v>1200</v>
      </c>
      <c r="B1483" s="320">
        <v>229.2</v>
      </c>
      <c r="C1483" s="307">
        <v>310.95</v>
      </c>
      <c r="D1483" s="307">
        <f t="shared" si="42"/>
        <v>71269.739999999991</v>
      </c>
    </row>
    <row r="1484" spans="1:4" hidden="1" outlineLevel="1">
      <c r="A1484" s="317" t="s">
        <v>1201</v>
      </c>
      <c r="B1484" s="320">
        <v>297.10000000000002</v>
      </c>
      <c r="C1484" s="307">
        <v>310.95</v>
      </c>
      <c r="D1484" s="307">
        <f t="shared" si="42"/>
        <v>92383.24500000001</v>
      </c>
    </row>
    <row r="1485" spans="1:4" hidden="1" outlineLevel="1">
      <c r="A1485" s="317" t="s">
        <v>1202</v>
      </c>
      <c r="B1485" s="320">
        <v>209.9</v>
      </c>
      <c r="C1485" s="307">
        <v>310.95</v>
      </c>
      <c r="D1485" s="307">
        <f t="shared" si="42"/>
        <v>65268.404999999999</v>
      </c>
    </row>
    <row r="1486" spans="1:4" hidden="1" outlineLevel="1">
      <c r="A1486" s="317" t="s">
        <v>1203</v>
      </c>
      <c r="B1486" s="320">
        <v>307.5</v>
      </c>
      <c r="C1486" s="307">
        <v>310.95</v>
      </c>
      <c r="D1486" s="307">
        <f t="shared" si="42"/>
        <v>95617.125</v>
      </c>
    </row>
    <row r="1487" spans="1:4" hidden="1" outlineLevel="1">
      <c r="A1487" s="317" t="s">
        <v>1204</v>
      </c>
      <c r="B1487" s="320">
        <v>412.86</v>
      </c>
      <c r="C1487" s="307">
        <v>293.18</v>
      </c>
      <c r="D1487" s="307">
        <f t="shared" si="42"/>
        <v>121042.2948</v>
      </c>
    </row>
    <row r="1488" spans="1:4" hidden="1" outlineLevel="1">
      <c r="A1488" s="317" t="s">
        <v>1205</v>
      </c>
      <c r="B1488" s="320">
        <v>427.4</v>
      </c>
      <c r="C1488" s="307">
        <v>310.95</v>
      </c>
      <c r="D1488" s="307">
        <f t="shared" si="42"/>
        <v>132900.03</v>
      </c>
    </row>
    <row r="1489" spans="1:4" hidden="1" outlineLevel="1">
      <c r="A1489" s="317" t="s">
        <v>1206</v>
      </c>
      <c r="B1489" s="320">
        <v>398.18</v>
      </c>
      <c r="C1489" s="307">
        <v>310.95</v>
      </c>
      <c r="D1489" s="307">
        <f t="shared" si="42"/>
        <v>123814.071</v>
      </c>
    </row>
    <row r="1490" spans="1:4" hidden="1" outlineLevel="1">
      <c r="A1490" s="317" t="s">
        <v>1207</v>
      </c>
      <c r="B1490" s="320">
        <v>384.42</v>
      </c>
      <c r="C1490" s="307">
        <v>310.95</v>
      </c>
      <c r="D1490" s="307">
        <f t="shared" si="42"/>
        <v>119535.399</v>
      </c>
    </row>
    <row r="1491" spans="1:4" hidden="1" outlineLevel="1">
      <c r="A1491" s="317" t="s">
        <v>1208</v>
      </c>
      <c r="B1491" s="320">
        <v>421.08</v>
      </c>
      <c r="C1491" s="307">
        <v>293.18</v>
      </c>
      <c r="D1491" s="307">
        <f t="shared" si="42"/>
        <v>123452.2344</v>
      </c>
    </row>
    <row r="1492" spans="1:4" hidden="1" outlineLevel="1">
      <c r="A1492" s="317" t="s">
        <v>1209</v>
      </c>
      <c r="B1492" s="320">
        <v>306.38</v>
      </c>
      <c r="C1492" s="307">
        <v>293.18</v>
      </c>
      <c r="D1492" s="307">
        <f t="shared" si="42"/>
        <v>89824.488400000002</v>
      </c>
    </row>
    <row r="1493" spans="1:4" hidden="1" outlineLevel="1">
      <c r="A1493" s="317" t="s">
        <v>1210</v>
      </c>
      <c r="B1493" s="320">
        <v>468.5</v>
      </c>
      <c r="C1493" s="307">
        <v>293.18</v>
      </c>
      <c r="D1493" s="307">
        <f t="shared" si="42"/>
        <v>137354.83000000002</v>
      </c>
    </row>
    <row r="1494" spans="1:4" hidden="1" outlineLevel="1">
      <c r="A1494" s="317" t="s">
        <v>1211</v>
      </c>
      <c r="B1494" s="320">
        <v>411.9</v>
      </c>
      <c r="C1494" s="307">
        <v>293.18</v>
      </c>
      <c r="D1494" s="307">
        <f t="shared" si="42"/>
        <v>120760.84199999999</v>
      </c>
    </row>
    <row r="1495" spans="1:4" hidden="1" outlineLevel="1">
      <c r="A1495" s="317" t="s">
        <v>1212</v>
      </c>
      <c r="B1495" s="320">
        <v>472.82</v>
      </c>
      <c r="C1495" s="307">
        <v>293.18</v>
      </c>
      <c r="D1495" s="307">
        <f t="shared" si="42"/>
        <v>138621.3676</v>
      </c>
    </row>
    <row r="1496" spans="1:4" hidden="1" outlineLevel="1">
      <c r="A1496" s="317" t="s">
        <v>1213</v>
      </c>
      <c r="B1496" s="320">
        <v>412.48</v>
      </c>
      <c r="C1496" s="307">
        <v>293.18</v>
      </c>
      <c r="D1496" s="307">
        <f t="shared" si="42"/>
        <v>120930.8864</v>
      </c>
    </row>
    <row r="1497" spans="1:4" hidden="1" outlineLevel="1">
      <c r="A1497" s="315" t="s">
        <v>1214</v>
      </c>
      <c r="B1497" s="316">
        <v>10092.5</v>
      </c>
      <c r="C1497" s="307"/>
      <c r="D1497" s="307">
        <f t="shared" si="42"/>
        <v>0</v>
      </c>
    </row>
    <row r="1498" spans="1:4" hidden="1" outlineLevel="1">
      <c r="A1498" s="317" t="s">
        <v>1215</v>
      </c>
      <c r="B1498" s="320">
        <v>25.8</v>
      </c>
      <c r="C1498" s="307">
        <v>150.62</v>
      </c>
      <c r="D1498" s="307">
        <f t="shared" si="42"/>
        <v>3885.9960000000001</v>
      </c>
    </row>
    <row r="1499" spans="1:4" hidden="1" outlineLevel="1">
      <c r="A1499" s="317" t="s">
        <v>966</v>
      </c>
      <c r="B1499" s="320">
        <v>809.4</v>
      </c>
      <c r="C1499" s="307">
        <v>202.51</v>
      </c>
      <c r="D1499" s="307">
        <f t="shared" si="42"/>
        <v>163911.59399999998</v>
      </c>
    </row>
    <row r="1500" spans="1:4" hidden="1" outlineLevel="1">
      <c r="A1500" s="317" t="s">
        <v>1216</v>
      </c>
      <c r="B1500" s="318">
        <v>1004.2</v>
      </c>
      <c r="C1500" s="307">
        <v>234.01</v>
      </c>
      <c r="D1500" s="307">
        <f t="shared" si="42"/>
        <v>234992.842</v>
      </c>
    </row>
    <row r="1501" spans="1:4" hidden="1" outlineLevel="1">
      <c r="A1501" s="317" t="s">
        <v>1217</v>
      </c>
      <c r="B1501" s="320">
        <v>52.3</v>
      </c>
      <c r="C1501" s="307">
        <v>152.26</v>
      </c>
      <c r="D1501" s="307">
        <f t="shared" si="42"/>
        <v>7963.1979999999994</v>
      </c>
    </row>
    <row r="1502" spans="1:4" hidden="1" outlineLevel="1">
      <c r="A1502" s="317" t="s">
        <v>1218</v>
      </c>
      <c r="B1502" s="318">
        <v>1004.8</v>
      </c>
      <c r="C1502" s="307">
        <v>220.22</v>
      </c>
      <c r="D1502" s="307">
        <f t="shared" si="42"/>
        <v>221277.05599999998</v>
      </c>
    </row>
    <row r="1503" spans="1:4" hidden="1" outlineLevel="1">
      <c r="A1503" s="317" t="s">
        <v>1219</v>
      </c>
      <c r="B1503" s="320">
        <v>695.7</v>
      </c>
      <c r="C1503" s="307">
        <v>229.51</v>
      </c>
      <c r="D1503" s="307">
        <f t="shared" si="42"/>
        <v>159670.10700000002</v>
      </c>
    </row>
    <row r="1504" spans="1:4" hidden="1" outlineLevel="1">
      <c r="A1504" s="317" t="s">
        <v>1220</v>
      </c>
      <c r="B1504" s="320">
        <v>475.7</v>
      </c>
      <c r="C1504" s="307">
        <v>150.62</v>
      </c>
      <c r="D1504" s="307">
        <f t="shared" si="42"/>
        <v>71649.933999999994</v>
      </c>
    </row>
    <row r="1505" spans="1:4" hidden="1" outlineLevel="1">
      <c r="A1505" s="317" t="s">
        <v>1221</v>
      </c>
      <c r="B1505" s="320">
        <v>50.6</v>
      </c>
      <c r="C1505" s="307">
        <v>150.62</v>
      </c>
      <c r="D1505" s="307">
        <f t="shared" si="42"/>
        <v>7621.3720000000003</v>
      </c>
    </row>
    <row r="1506" spans="1:4" hidden="1" outlineLevel="1">
      <c r="A1506" s="317" t="s">
        <v>1222</v>
      </c>
      <c r="B1506" s="320">
        <v>622.5</v>
      </c>
      <c r="C1506" s="307">
        <v>226.55</v>
      </c>
      <c r="D1506" s="307">
        <f t="shared" si="42"/>
        <v>141027.375</v>
      </c>
    </row>
    <row r="1507" spans="1:4" hidden="1" outlineLevel="1">
      <c r="A1507" s="317" t="s">
        <v>1223</v>
      </c>
      <c r="B1507" s="320">
        <v>185.8</v>
      </c>
      <c r="C1507" s="307">
        <v>226.55</v>
      </c>
      <c r="D1507" s="307">
        <f t="shared" si="42"/>
        <v>42092.990000000005</v>
      </c>
    </row>
    <row r="1508" spans="1:4" hidden="1" outlineLevel="1">
      <c r="A1508" s="317" t="s">
        <v>1224</v>
      </c>
      <c r="B1508" s="320">
        <v>98.8</v>
      </c>
      <c r="C1508" s="307">
        <v>199.09</v>
      </c>
      <c r="D1508" s="307">
        <f t="shared" si="42"/>
        <v>19670.092000000001</v>
      </c>
    </row>
    <row r="1509" spans="1:4" hidden="1" outlineLevel="1">
      <c r="A1509" s="317" t="s">
        <v>1225</v>
      </c>
      <c r="B1509" s="320">
        <v>850</v>
      </c>
      <c r="C1509" s="307">
        <v>152.26</v>
      </c>
      <c r="D1509" s="307">
        <f t="shared" si="42"/>
        <v>129420.99999999999</v>
      </c>
    </row>
    <row r="1510" spans="1:4" hidden="1" outlineLevel="1">
      <c r="A1510" s="317" t="s">
        <v>1226</v>
      </c>
      <c r="B1510" s="320">
        <v>483.3</v>
      </c>
      <c r="C1510" s="307">
        <v>127.09</v>
      </c>
      <c r="D1510" s="307">
        <f t="shared" si="42"/>
        <v>61422.597000000002</v>
      </c>
    </row>
    <row r="1511" spans="1:4" hidden="1" outlineLevel="1">
      <c r="A1511" s="317" t="s">
        <v>1227</v>
      </c>
      <c r="B1511" s="320">
        <v>764.5</v>
      </c>
      <c r="C1511" s="307">
        <v>215.68</v>
      </c>
      <c r="D1511" s="307">
        <f t="shared" si="42"/>
        <v>164887.36000000002</v>
      </c>
    </row>
    <row r="1512" spans="1:4" hidden="1" outlineLevel="1">
      <c r="A1512" s="317" t="s">
        <v>1228</v>
      </c>
      <c r="B1512" s="320">
        <v>26.6</v>
      </c>
      <c r="C1512" s="307">
        <v>152.26</v>
      </c>
      <c r="D1512" s="307">
        <f t="shared" si="42"/>
        <v>4050.116</v>
      </c>
    </row>
    <row r="1513" spans="1:4" hidden="1" outlineLevel="1">
      <c r="A1513" s="317" t="s">
        <v>1229</v>
      </c>
      <c r="B1513" s="320">
        <v>673.8</v>
      </c>
      <c r="C1513" s="307">
        <v>229.51</v>
      </c>
      <c r="D1513" s="307">
        <f t="shared" si="42"/>
        <v>154643.83799999999</v>
      </c>
    </row>
    <row r="1514" spans="1:4" hidden="1" outlineLevel="1">
      <c r="A1514" s="317" t="s">
        <v>1230</v>
      </c>
      <c r="B1514" s="320">
        <v>732.5</v>
      </c>
      <c r="C1514" s="307">
        <v>215.68</v>
      </c>
      <c r="D1514" s="307">
        <f t="shared" si="42"/>
        <v>157985.60000000001</v>
      </c>
    </row>
    <row r="1515" spans="1:4" hidden="1" outlineLevel="1">
      <c r="A1515" s="317" t="s">
        <v>967</v>
      </c>
      <c r="B1515" s="320">
        <v>121.7</v>
      </c>
      <c r="C1515" s="307">
        <v>199.09</v>
      </c>
      <c r="D1515" s="307">
        <f t="shared" si="42"/>
        <v>24229.253000000001</v>
      </c>
    </row>
    <row r="1516" spans="1:4" hidden="1" outlineLevel="1">
      <c r="A1516" s="317" t="s">
        <v>1231</v>
      </c>
      <c r="B1516" s="320">
        <v>536.6</v>
      </c>
      <c r="C1516" s="307">
        <v>199.09</v>
      </c>
      <c r="D1516" s="307">
        <f t="shared" si="42"/>
        <v>106831.694</v>
      </c>
    </row>
    <row r="1517" spans="1:4" hidden="1" outlineLevel="1">
      <c r="A1517" s="317" t="s">
        <v>968</v>
      </c>
      <c r="B1517" s="320">
        <v>877.9</v>
      </c>
      <c r="C1517" s="307">
        <v>199.9</v>
      </c>
      <c r="D1517" s="307">
        <f t="shared" si="42"/>
        <v>175492.21</v>
      </c>
    </row>
    <row r="1518" spans="1:4" hidden="1" outlineLevel="1">
      <c r="A1518" s="315" t="s">
        <v>1232</v>
      </c>
      <c r="B1518" s="316">
        <v>1147150</v>
      </c>
      <c r="C1518" s="307">
        <v>0.15</v>
      </c>
      <c r="D1518" s="307">
        <f t="shared" si="42"/>
        <v>172072.5</v>
      </c>
    </row>
    <row r="1519" spans="1:4" hidden="1" outlineLevel="1">
      <c r="A1519" s="315" t="s">
        <v>1234</v>
      </c>
      <c r="B1519" s="316">
        <v>11500</v>
      </c>
      <c r="C1519" s="307"/>
      <c r="D1519" s="307">
        <f t="shared" ref="D1519:D1530" si="43">B1519*C1519</f>
        <v>0</v>
      </c>
    </row>
    <row r="1520" spans="1:4" hidden="1" outlineLevel="1">
      <c r="A1520" s="317" t="s">
        <v>1235</v>
      </c>
      <c r="B1520" s="318">
        <v>11500</v>
      </c>
      <c r="C1520" s="307">
        <v>1</v>
      </c>
      <c r="D1520" s="307">
        <f t="shared" si="43"/>
        <v>11500</v>
      </c>
    </row>
    <row r="1521" spans="1:4" hidden="1" outlineLevel="1">
      <c r="A1521" s="315" t="s">
        <v>832</v>
      </c>
      <c r="B1521" s="316">
        <v>21303</v>
      </c>
      <c r="C1521" s="307"/>
      <c r="D1521" s="307">
        <f t="shared" si="43"/>
        <v>0</v>
      </c>
    </row>
    <row r="1522" spans="1:4" hidden="1" outlineLevel="1">
      <c r="A1522" s="317" t="s">
        <v>1236</v>
      </c>
      <c r="B1522" s="318">
        <v>4430</v>
      </c>
      <c r="C1522" s="307">
        <v>2</v>
      </c>
      <c r="D1522" s="307">
        <f t="shared" si="43"/>
        <v>8860</v>
      </c>
    </row>
    <row r="1523" spans="1:4" hidden="1" outlineLevel="1">
      <c r="A1523" s="317" t="s">
        <v>1237</v>
      </c>
      <c r="B1523" s="318">
        <v>6700</v>
      </c>
      <c r="C1523" s="307">
        <v>3.8</v>
      </c>
      <c r="D1523" s="307">
        <f t="shared" si="43"/>
        <v>25460</v>
      </c>
    </row>
    <row r="1524" spans="1:4" hidden="1" outlineLevel="1">
      <c r="A1524" s="317" t="s">
        <v>1238</v>
      </c>
      <c r="B1524" s="318">
        <v>2000</v>
      </c>
      <c r="C1524" s="307">
        <v>5.2</v>
      </c>
      <c r="D1524" s="307">
        <f t="shared" si="43"/>
        <v>10400</v>
      </c>
    </row>
    <row r="1525" spans="1:4" hidden="1" outlineLevel="1">
      <c r="A1525" s="317" t="s">
        <v>1239</v>
      </c>
      <c r="B1525" s="318">
        <v>4813</v>
      </c>
      <c r="C1525" s="307">
        <v>2</v>
      </c>
      <c r="D1525" s="307">
        <f t="shared" si="43"/>
        <v>9626</v>
      </c>
    </row>
    <row r="1526" spans="1:4" hidden="1" outlineLevel="1">
      <c r="A1526" s="317" t="s">
        <v>833</v>
      </c>
      <c r="B1526" s="318">
        <v>3360</v>
      </c>
      <c r="C1526" s="307">
        <v>2.2200000000000002</v>
      </c>
      <c r="D1526" s="307">
        <f t="shared" si="43"/>
        <v>7459.2000000000007</v>
      </c>
    </row>
    <row r="1527" spans="1:4" hidden="1" outlineLevel="1">
      <c r="A1527" s="315" t="s">
        <v>206</v>
      </c>
      <c r="B1527" s="319">
        <v>238</v>
      </c>
      <c r="C1527" s="321">
        <v>575.66</v>
      </c>
      <c r="D1527" s="307">
        <f t="shared" si="43"/>
        <v>137007.07999999999</v>
      </c>
    </row>
    <row r="1528" spans="1:4" hidden="1" outlineLevel="1">
      <c r="A1528" s="315" t="s">
        <v>1240</v>
      </c>
      <c r="B1528" s="316">
        <v>8050</v>
      </c>
      <c r="C1528" s="307">
        <v>0.6</v>
      </c>
      <c r="D1528" s="307">
        <f t="shared" si="43"/>
        <v>4830</v>
      </c>
    </row>
    <row r="1529" spans="1:4" hidden="1" outlineLevel="1">
      <c r="A1529" s="315" t="s">
        <v>860</v>
      </c>
      <c r="B1529" s="316">
        <v>1580</v>
      </c>
      <c r="C1529" s="307">
        <v>0.6</v>
      </c>
      <c r="D1529" s="307">
        <f t="shared" si="43"/>
        <v>948</v>
      </c>
    </row>
    <row r="1530" spans="1:4" hidden="1" outlineLevel="1">
      <c r="A1530" s="315" t="s">
        <v>305</v>
      </c>
      <c r="B1530" s="316"/>
      <c r="C1530" s="307"/>
      <c r="D1530" s="307">
        <f t="shared" si="43"/>
        <v>0</v>
      </c>
    </row>
    <row r="1531" spans="1:4" hidden="1" outlineLevel="1">
      <c r="A1531" s="317"/>
      <c r="B1531" s="318">
        <v>26050</v>
      </c>
      <c r="C1531" s="307">
        <v>0.6</v>
      </c>
      <c r="D1531" s="307">
        <f t="shared" ref="D1531:D1593" si="44">B1531*C1531</f>
        <v>15630</v>
      </c>
    </row>
    <row r="1532" spans="1:4" hidden="1" outlineLevel="1">
      <c r="A1532" s="317" t="s">
        <v>1242</v>
      </c>
      <c r="B1532" s="318">
        <v>5730</v>
      </c>
      <c r="C1532" s="307">
        <v>0.6</v>
      </c>
      <c r="D1532" s="307">
        <f t="shared" si="44"/>
        <v>3438</v>
      </c>
    </row>
    <row r="1533" spans="1:4" hidden="1" outlineLevel="1">
      <c r="A1533" s="317" t="s">
        <v>1243</v>
      </c>
      <c r="B1533" s="320">
        <v>600</v>
      </c>
      <c r="C1533" s="307">
        <v>0.6</v>
      </c>
      <c r="D1533" s="307">
        <f t="shared" si="44"/>
        <v>360</v>
      </c>
    </row>
    <row r="1534" spans="1:4" hidden="1" outlineLevel="1">
      <c r="A1534" s="317" t="s">
        <v>1244</v>
      </c>
      <c r="B1534" s="318">
        <v>3000</v>
      </c>
      <c r="C1534" s="307">
        <v>0.6</v>
      </c>
      <c r="D1534" s="307">
        <f t="shared" si="44"/>
        <v>1800</v>
      </c>
    </row>
    <row r="1535" spans="1:4" hidden="1" outlineLevel="1">
      <c r="A1535" s="317" t="s">
        <v>1245</v>
      </c>
      <c r="B1535" s="318">
        <v>3150</v>
      </c>
      <c r="C1535" s="307">
        <v>0.64</v>
      </c>
      <c r="D1535" s="307">
        <f t="shared" si="44"/>
        <v>2016</v>
      </c>
    </row>
    <row r="1536" spans="1:4" hidden="1" outlineLevel="1">
      <c r="A1536" s="317" t="s">
        <v>1246</v>
      </c>
      <c r="B1536" s="318">
        <v>7500</v>
      </c>
      <c r="C1536" s="307">
        <v>0.6</v>
      </c>
      <c r="D1536" s="307">
        <f t="shared" si="44"/>
        <v>4500</v>
      </c>
    </row>
    <row r="1537" spans="1:4" hidden="1" outlineLevel="1">
      <c r="A1537" s="317" t="s">
        <v>1247</v>
      </c>
      <c r="B1537" s="318">
        <v>5160</v>
      </c>
      <c r="C1537" s="307">
        <v>0.6</v>
      </c>
      <c r="D1537" s="307">
        <f t="shared" si="44"/>
        <v>3096</v>
      </c>
    </row>
    <row r="1538" spans="1:4" hidden="1" outlineLevel="1">
      <c r="A1538" s="317" t="s">
        <v>1248</v>
      </c>
      <c r="B1538" s="318">
        <v>3750</v>
      </c>
      <c r="C1538" s="307">
        <v>0.6</v>
      </c>
      <c r="D1538" s="307">
        <f t="shared" si="44"/>
        <v>2250</v>
      </c>
    </row>
    <row r="1539" spans="1:4" hidden="1" outlineLevel="1">
      <c r="A1539" s="317" t="s">
        <v>1249</v>
      </c>
      <c r="B1539" s="318">
        <v>1000</v>
      </c>
      <c r="C1539" s="307">
        <v>0.6</v>
      </c>
      <c r="D1539" s="307">
        <f t="shared" si="44"/>
        <v>600</v>
      </c>
    </row>
    <row r="1540" spans="1:4" hidden="1" outlineLevel="1">
      <c r="A1540" s="317" t="s">
        <v>1250</v>
      </c>
      <c r="B1540" s="318">
        <v>1550</v>
      </c>
      <c r="C1540" s="307">
        <v>0.6</v>
      </c>
      <c r="D1540" s="307">
        <f t="shared" si="44"/>
        <v>930</v>
      </c>
    </row>
    <row r="1541" spans="1:4" hidden="1" outlineLevel="1">
      <c r="A1541" s="317" t="s">
        <v>1251</v>
      </c>
      <c r="B1541" s="318">
        <v>3000</v>
      </c>
      <c r="C1541" s="307">
        <v>0.6</v>
      </c>
      <c r="D1541" s="307">
        <f t="shared" si="44"/>
        <v>1800</v>
      </c>
    </row>
    <row r="1542" spans="1:4" hidden="1" outlineLevel="1">
      <c r="A1542" s="317" t="s">
        <v>1252</v>
      </c>
      <c r="B1542" s="318">
        <v>5800</v>
      </c>
      <c r="C1542" s="307">
        <v>0.6</v>
      </c>
      <c r="D1542" s="307">
        <f t="shared" si="44"/>
        <v>3480</v>
      </c>
    </row>
    <row r="1543" spans="1:4" hidden="1" outlineLevel="1">
      <c r="A1543" s="317" t="s">
        <v>1253</v>
      </c>
      <c r="B1543" s="318">
        <v>10038</v>
      </c>
      <c r="C1543" s="307">
        <v>0.6</v>
      </c>
      <c r="D1543" s="307">
        <f t="shared" si="44"/>
        <v>6022.8</v>
      </c>
    </row>
    <row r="1544" spans="1:4" hidden="1" outlineLevel="1">
      <c r="A1544" s="317" t="s">
        <v>1254</v>
      </c>
      <c r="B1544" s="318">
        <v>1150</v>
      </c>
      <c r="C1544" s="307">
        <v>0.6</v>
      </c>
      <c r="D1544" s="307">
        <f t="shared" si="44"/>
        <v>690</v>
      </c>
    </row>
    <row r="1545" spans="1:4" hidden="1" outlineLevel="1">
      <c r="A1545" s="317" t="s">
        <v>1255</v>
      </c>
      <c r="B1545" s="318">
        <v>2320</v>
      </c>
      <c r="C1545" s="307">
        <v>0.64</v>
      </c>
      <c r="D1545" s="307">
        <f t="shared" si="44"/>
        <v>1484.8</v>
      </c>
    </row>
    <row r="1546" spans="1:4" hidden="1" outlineLevel="1">
      <c r="A1546" s="317" t="s">
        <v>1256</v>
      </c>
      <c r="B1546" s="318">
        <v>1050</v>
      </c>
      <c r="C1546" s="307">
        <v>0.6</v>
      </c>
      <c r="D1546" s="307">
        <f t="shared" si="44"/>
        <v>630</v>
      </c>
    </row>
    <row r="1547" spans="1:4" hidden="1" outlineLevel="1">
      <c r="A1547" s="317" t="s">
        <v>1257</v>
      </c>
      <c r="B1547" s="318">
        <v>10950</v>
      </c>
      <c r="C1547" s="307">
        <v>0.6</v>
      </c>
      <c r="D1547" s="307">
        <f t="shared" si="44"/>
        <v>6570</v>
      </c>
    </row>
    <row r="1548" spans="1:4" hidden="1" outlineLevel="1">
      <c r="A1548" s="317" t="s">
        <v>1258</v>
      </c>
      <c r="B1548" s="318">
        <v>9380</v>
      </c>
      <c r="C1548" s="307">
        <v>0.6</v>
      </c>
      <c r="D1548" s="307">
        <f t="shared" si="44"/>
        <v>5628</v>
      </c>
    </row>
    <row r="1549" spans="1:4" hidden="1" outlineLevel="1">
      <c r="A1549" s="317" t="s">
        <v>1259</v>
      </c>
      <c r="B1549" s="318">
        <v>2900</v>
      </c>
      <c r="C1549" s="307">
        <v>0.6</v>
      </c>
      <c r="D1549" s="307">
        <f t="shared" si="44"/>
        <v>1740</v>
      </c>
    </row>
    <row r="1550" spans="1:4" hidden="1" outlineLevel="1">
      <c r="A1550" s="317" t="s">
        <v>1260</v>
      </c>
      <c r="B1550" s="320">
        <v>300</v>
      </c>
      <c r="C1550" s="307">
        <v>0.6</v>
      </c>
      <c r="D1550" s="307">
        <f t="shared" si="44"/>
        <v>180</v>
      </c>
    </row>
    <row r="1551" spans="1:4" hidden="1" outlineLevel="1">
      <c r="A1551" s="317" t="s">
        <v>1261</v>
      </c>
      <c r="B1551" s="318">
        <v>5400</v>
      </c>
      <c r="C1551" s="307">
        <v>0.6</v>
      </c>
      <c r="D1551" s="307">
        <f t="shared" si="44"/>
        <v>3240</v>
      </c>
    </row>
    <row r="1552" spans="1:4" hidden="1" outlineLevel="1">
      <c r="A1552" s="317" t="s">
        <v>1262</v>
      </c>
      <c r="B1552" s="318">
        <v>2400</v>
      </c>
      <c r="C1552" s="307">
        <v>0.6</v>
      </c>
      <c r="D1552" s="307">
        <f t="shared" si="44"/>
        <v>1440</v>
      </c>
    </row>
    <row r="1553" spans="1:4" hidden="1" outlineLevel="1">
      <c r="A1553" s="317" t="s">
        <v>1263</v>
      </c>
      <c r="B1553" s="318">
        <v>4550</v>
      </c>
      <c r="C1553" s="307">
        <v>0.6</v>
      </c>
      <c r="D1553" s="307">
        <f t="shared" si="44"/>
        <v>2730</v>
      </c>
    </row>
    <row r="1554" spans="1:4" hidden="1" outlineLevel="1">
      <c r="A1554" s="317" t="s">
        <v>1264</v>
      </c>
      <c r="B1554" s="320">
        <v>150</v>
      </c>
      <c r="C1554" s="307">
        <v>0.6</v>
      </c>
      <c r="D1554" s="307">
        <f t="shared" si="44"/>
        <v>90</v>
      </c>
    </row>
    <row r="1555" spans="1:4" hidden="1" outlineLevel="1">
      <c r="A1555" s="317" t="s">
        <v>1265</v>
      </c>
      <c r="B1555" s="318">
        <v>3355</v>
      </c>
      <c r="C1555" s="307">
        <v>0.64</v>
      </c>
      <c r="D1555" s="307">
        <f t="shared" si="44"/>
        <v>2147.1999999999998</v>
      </c>
    </row>
    <row r="1556" spans="1:4" hidden="1" outlineLevel="1">
      <c r="A1556" s="317" t="s">
        <v>1266</v>
      </c>
      <c r="B1556" s="318">
        <v>1600</v>
      </c>
      <c r="C1556" s="307">
        <v>0.6</v>
      </c>
      <c r="D1556" s="307">
        <f t="shared" si="44"/>
        <v>960</v>
      </c>
    </row>
    <row r="1557" spans="1:4" hidden="1" outlineLevel="1">
      <c r="A1557" s="317" t="s">
        <v>1267</v>
      </c>
      <c r="B1557" s="318">
        <v>5100</v>
      </c>
      <c r="C1557" s="307">
        <v>0.6</v>
      </c>
      <c r="D1557" s="307">
        <f t="shared" si="44"/>
        <v>3060</v>
      </c>
    </row>
    <row r="1558" spans="1:4" hidden="1" outlineLevel="1">
      <c r="A1558" s="317" t="s">
        <v>1268</v>
      </c>
      <c r="B1558" s="318">
        <v>3100</v>
      </c>
      <c r="C1558" s="307">
        <v>0.54</v>
      </c>
      <c r="D1558" s="307">
        <f t="shared" si="44"/>
        <v>1674</v>
      </c>
    </row>
    <row r="1559" spans="1:4" hidden="1" outlineLevel="1">
      <c r="A1559" s="317" t="s">
        <v>1269</v>
      </c>
      <c r="B1559" s="320">
        <v>300</v>
      </c>
      <c r="C1559" s="307">
        <v>0.6</v>
      </c>
      <c r="D1559" s="307">
        <f t="shared" si="44"/>
        <v>180</v>
      </c>
    </row>
    <row r="1560" spans="1:4" hidden="1" outlineLevel="1">
      <c r="A1560" s="317" t="s">
        <v>768</v>
      </c>
      <c r="B1560" s="318">
        <v>7100</v>
      </c>
      <c r="C1560" s="307">
        <v>0.6</v>
      </c>
      <c r="D1560" s="307">
        <f t="shared" si="44"/>
        <v>4260</v>
      </c>
    </row>
    <row r="1561" spans="1:4" hidden="1" outlineLevel="1">
      <c r="A1561" s="317" t="s">
        <v>1270</v>
      </c>
      <c r="B1561" s="318">
        <v>2050</v>
      </c>
      <c r="C1561" s="307">
        <v>0.6</v>
      </c>
      <c r="D1561" s="307">
        <f t="shared" si="44"/>
        <v>1230</v>
      </c>
    </row>
    <row r="1562" spans="1:4" hidden="1" outlineLevel="1">
      <c r="A1562" s="317" t="s">
        <v>769</v>
      </c>
      <c r="B1562" s="318">
        <v>9811</v>
      </c>
      <c r="C1562" s="307">
        <v>0.6</v>
      </c>
      <c r="D1562" s="307">
        <f t="shared" si="44"/>
        <v>5886.5999999999995</v>
      </c>
    </row>
    <row r="1563" spans="1:4" hidden="1" outlineLevel="1">
      <c r="A1563" s="317" t="s">
        <v>1763</v>
      </c>
      <c r="B1563" s="318">
        <v>11700</v>
      </c>
      <c r="C1563" s="307">
        <v>0.54</v>
      </c>
      <c r="D1563" s="307">
        <f t="shared" si="44"/>
        <v>6318</v>
      </c>
    </row>
    <row r="1564" spans="1:4" hidden="1" outlineLevel="1">
      <c r="A1564" s="317" t="s">
        <v>1271</v>
      </c>
      <c r="B1564" s="318">
        <v>1950</v>
      </c>
      <c r="C1564" s="307">
        <v>0.6</v>
      </c>
      <c r="D1564" s="307">
        <f t="shared" si="44"/>
        <v>1170</v>
      </c>
    </row>
    <row r="1565" spans="1:4" hidden="1" outlineLevel="1">
      <c r="A1565" s="317" t="s">
        <v>1272</v>
      </c>
      <c r="B1565" s="318">
        <v>1050</v>
      </c>
      <c r="C1565" s="307">
        <v>0.6</v>
      </c>
      <c r="D1565" s="307">
        <f t="shared" si="44"/>
        <v>630</v>
      </c>
    </row>
    <row r="1566" spans="1:4" hidden="1" outlineLevel="1">
      <c r="A1566" s="317" t="s">
        <v>1273</v>
      </c>
      <c r="B1566" s="318">
        <v>6860</v>
      </c>
      <c r="C1566" s="307">
        <v>0.6</v>
      </c>
      <c r="D1566" s="307">
        <f t="shared" si="44"/>
        <v>4116</v>
      </c>
    </row>
    <row r="1567" spans="1:4" hidden="1" outlineLevel="1">
      <c r="A1567" s="315" t="s">
        <v>306</v>
      </c>
      <c r="B1567" s="316">
        <v>676871</v>
      </c>
      <c r="C1567" s="307"/>
      <c r="D1567" s="307">
        <f t="shared" si="44"/>
        <v>0</v>
      </c>
    </row>
    <row r="1568" spans="1:4" hidden="1" outlineLevel="1">
      <c r="A1568" s="317" t="s">
        <v>770</v>
      </c>
      <c r="B1568" s="318">
        <v>128520</v>
      </c>
      <c r="C1568" s="307">
        <v>0.7</v>
      </c>
      <c r="D1568" s="307">
        <f t="shared" si="44"/>
        <v>89964</v>
      </c>
    </row>
    <row r="1569" spans="1:5" hidden="1" outlineLevel="1">
      <c r="A1569" s="317" t="s">
        <v>1274</v>
      </c>
      <c r="B1569" s="318">
        <v>26100</v>
      </c>
      <c r="C1569" s="307">
        <v>0.6</v>
      </c>
      <c r="D1569" s="307">
        <f t="shared" si="44"/>
        <v>15660</v>
      </c>
    </row>
    <row r="1570" spans="1:5" hidden="1" outlineLevel="1">
      <c r="A1570" s="317" t="s">
        <v>1620</v>
      </c>
      <c r="B1570" s="318">
        <v>10400</v>
      </c>
      <c r="C1570" s="307">
        <v>0.54</v>
      </c>
      <c r="D1570" s="307">
        <f t="shared" si="44"/>
        <v>5616</v>
      </c>
    </row>
    <row r="1571" spans="1:5" hidden="1" outlineLevel="1">
      <c r="A1571" s="317" t="s">
        <v>1275</v>
      </c>
      <c r="B1571" s="318">
        <v>16784</v>
      </c>
      <c r="C1571" s="307">
        <v>0.6</v>
      </c>
      <c r="D1571" s="307">
        <f t="shared" si="44"/>
        <v>10070.4</v>
      </c>
    </row>
    <row r="1572" spans="1:5" hidden="1" outlineLevel="1">
      <c r="A1572" s="317" t="s">
        <v>1276</v>
      </c>
      <c r="B1572" s="318">
        <v>10120</v>
      </c>
      <c r="C1572" s="307">
        <v>0.64</v>
      </c>
      <c r="D1572" s="307">
        <f t="shared" si="44"/>
        <v>6476.8</v>
      </c>
    </row>
    <row r="1573" spans="1:5" hidden="1" outlineLevel="1">
      <c r="A1573" s="317" t="s">
        <v>1277</v>
      </c>
      <c r="B1573" s="318">
        <v>10800</v>
      </c>
      <c r="C1573" s="307">
        <v>0.6</v>
      </c>
      <c r="D1573" s="307">
        <f t="shared" si="44"/>
        <v>6480</v>
      </c>
    </row>
    <row r="1574" spans="1:5" hidden="1" outlineLevel="1">
      <c r="A1574" s="317" t="s">
        <v>1278</v>
      </c>
      <c r="B1574" s="318">
        <v>4420</v>
      </c>
      <c r="C1574" s="307">
        <v>0.54</v>
      </c>
      <c r="D1574" s="307">
        <f t="shared" si="44"/>
        <v>2386.8000000000002</v>
      </c>
      <c r="E1574" s="333" t="s">
        <v>1800</v>
      </c>
    </row>
    <row r="1575" spans="1:5" hidden="1" outlineLevel="1">
      <c r="A1575" s="317" t="s">
        <v>1279</v>
      </c>
      <c r="B1575" s="318">
        <v>5100</v>
      </c>
      <c r="C1575" s="307">
        <v>0.6</v>
      </c>
      <c r="D1575" s="307">
        <f t="shared" si="44"/>
        <v>3060</v>
      </c>
    </row>
    <row r="1576" spans="1:5" hidden="1" outlineLevel="1">
      <c r="A1576" s="317" t="s">
        <v>1280</v>
      </c>
      <c r="B1576" s="318">
        <v>8340</v>
      </c>
      <c r="C1576" s="307">
        <v>0.6</v>
      </c>
      <c r="D1576" s="307">
        <f t="shared" si="44"/>
        <v>5004</v>
      </c>
    </row>
    <row r="1577" spans="1:5" hidden="1" outlineLevel="1">
      <c r="A1577" s="317" t="s">
        <v>1281</v>
      </c>
      <c r="B1577" s="318">
        <v>14100</v>
      </c>
      <c r="C1577" s="307">
        <v>0.6</v>
      </c>
      <c r="D1577" s="307">
        <f t="shared" si="44"/>
        <v>8460</v>
      </c>
    </row>
    <row r="1578" spans="1:5" hidden="1" outlineLevel="1">
      <c r="A1578" s="317" t="s">
        <v>1241</v>
      </c>
      <c r="B1578" s="318">
        <v>16450</v>
      </c>
      <c r="C1578" s="307">
        <v>0.54</v>
      </c>
      <c r="D1578" s="307">
        <f t="shared" si="44"/>
        <v>8883</v>
      </c>
    </row>
    <row r="1579" spans="1:5" hidden="1" outlineLevel="1">
      <c r="A1579" s="317" t="s">
        <v>1282</v>
      </c>
      <c r="B1579" s="318">
        <v>2320</v>
      </c>
      <c r="C1579" s="307">
        <v>0.54</v>
      </c>
      <c r="D1579" s="307">
        <f t="shared" si="44"/>
        <v>1252.8000000000002</v>
      </c>
      <c r="E1579" s="333" t="s">
        <v>1800</v>
      </c>
    </row>
    <row r="1580" spans="1:5" hidden="1" outlineLevel="1">
      <c r="A1580" s="317" t="s">
        <v>1283</v>
      </c>
      <c r="B1580" s="318">
        <v>9650</v>
      </c>
      <c r="C1580" s="307">
        <v>0.6</v>
      </c>
      <c r="D1580" s="307">
        <f t="shared" si="44"/>
        <v>5790</v>
      </c>
    </row>
    <row r="1581" spans="1:5" hidden="1" outlineLevel="1">
      <c r="A1581" s="317" t="s">
        <v>1284</v>
      </c>
      <c r="B1581" s="318">
        <v>2250</v>
      </c>
      <c r="C1581" s="307">
        <v>0.54</v>
      </c>
      <c r="D1581" s="307">
        <f t="shared" si="44"/>
        <v>1215</v>
      </c>
    </row>
    <row r="1582" spans="1:5" hidden="1" outlineLevel="1">
      <c r="A1582" s="317" t="s">
        <v>1285</v>
      </c>
      <c r="B1582" s="318">
        <v>15000</v>
      </c>
      <c r="C1582" s="307">
        <v>0.6</v>
      </c>
      <c r="D1582" s="307">
        <f t="shared" si="44"/>
        <v>9000</v>
      </c>
    </row>
    <row r="1583" spans="1:5" hidden="1" outlineLevel="1">
      <c r="A1583" s="317" t="s">
        <v>1764</v>
      </c>
      <c r="B1583" s="318">
        <v>15400</v>
      </c>
      <c r="C1583" s="307">
        <v>0.54</v>
      </c>
      <c r="D1583" s="307">
        <f t="shared" si="44"/>
        <v>8316</v>
      </c>
    </row>
    <row r="1584" spans="1:5" hidden="1" outlineLevel="1">
      <c r="A1584" s="317" t="s">
        <v>1286</v>
      </c>
      <c r="B1584" s="320">
        <v>820</v>
      </c>
      <c r="C1584" s="307">
        <v>0.54</v>
      </c>
      <c r="D1584" s="307">
        <f t="shared" si="44"/>
        <v>442.8</v>
      </c>
      <c r="E1584" s="333" t="s">
        <v>1800</v>
      </c>
    </row>
    <row r="1585" spans="1:5" hidden="1" outlineLevel="1">
      <c r="A1585" s="317" t="s">
        <v>1287</v>
      </c>
      <c r="B1585" s="318">
        <v>3270</v>
      </c>
      <c r="C1585" s="307">
        <v>0.64</v>
      </c>
      <c r="D1585" s="307">
        <f t="shared" si="44"/>
        <v>2092.8000000000002</v>
      </c>
    </row>
    <row r="1586" spans="1:5" hidden="1" outlineLevel="1">
      <c r="A1586" s="317" t="s">
        <v>1288</v>
      </c>
      <c r="B1586" s="318">
        <v>20374</v>
      </c>
      <c r="C1586" s="307">
        <v>0.6</v>
      </c>
      <c r="D1586" s="307">
        <f t="shared" si="44"/>
        <v>12224.4</v>
      </c>
    </row>
    <row r="1587" spans="1:5" hidden="1" outlineLevel="1">
      <c r="A1587" s="317" t="s">
        <v>1289</v>
      </c>
      <c r="B1587" s="318">
        <v>12000</v>
      </c>
      <c r="C1587" s="307">
        <v>0.54</v>
      </c>
      <c r="D1587" s="307">
        <f t="shared" si="44"/>
        <v>6480</v>
      </c>
      <c r="E1587" s="333" t="s">
        <v>1800</v>
      </c>
    </row>
    <row r="1588" spans="1:5" hidden="1" outlineLevel="1">
      <c r="A1588" s="317" t="s">
        <v>1290</v>
      </c>
      <c r="B1588" s="318">
        <v>19450</v>
      </c>
      <c r="C1588" s="307">
        <v>0.6</v>
      </c>
      <c r="D1588" s="307">
        <f t="shared" si="44"/>
        <v>11670</v>
      </c>
    </row>
    <row r="1589" spans="1:5" hidden="1" outlineLevel="1">
      <c r="A1589" s="317" t="s">
        <v>1291</v>
      </c>
      <c r="B1589" s="318">
        <v>31250</v>
      </c>
      <c r="C1589" s="307">
        <v>0.6</v>
      </c>
      <c r="D1589" s="307">
        <f t="shared" si="44"/>
        <v>18750</v>
      </c>
    </row>
    <row r="1590" spans="1:5" hidden="1" outlineLevel="1">
      <c r="A1590" s="317" t="s">
        <v>1292</v>
      </c>
      <c r="B1590" s="318">
        <v>22450</v>
      </c>
      <c r="C1590" s="307">
        <v>0.6</v>
      </c>
      <c r="D1590" s="307">
        <f t="shared" si="44"/>
        <v>13470</v>
      </c>
    </row>
    <row r="1591" spans="1:5" hidden="1" outlineLevel="1">
      <c r="A1591" s="317" t="s">
        <v>863</v>
      </c>
      <c r="B1591" s="318">
        <v>5200</v>
      </c>
      <c r="C1591" s="307">
        <v>0.54</v>
      </c>
      <c r="D1591" s="307">
        <f t="shared" si="44"/>
        <v>2808</v>
      </c>
    </row>
    <row r="1592" spans="1:5" hidden="1" outlineLevel="1">
      <c r="A1592" s="317" t="s">
        <v>1293</v>
      </c>
      <c r="B1592" s="318">
        <v>2600</v>
      </c>
      <c r="C1592" s="307">
        <v>0.54</v>
      </c>
      <c r="D1592" s="307">
        <f t="shared" si="44"/>
        <v>1404</v>
      </c>
    </row>
    <row r="1593" spans="1:5" hidden="1" outlineLevel="1">
      <c r="A1593" s="317" t="s">
        <v>1294</v>
      </c>
      <c r="B1593" s="318">
        <v>4950</v>
      </c>
      <c r="C1593" s="307">
        <v>0.6</v>
      </c>
      <c r="D1593" s="307">
        <f t="shared" si="44"/>
        <v>2970</v>
      </c>
    </row>
    <row r="1594" spans="1:5" hidden="1" outlineLevel="1">
      <c r="A1594" s="317" t="s">
        <v>864</v>
      </c>
      <c r="B1594" s="318">
        <v>5200</v>
      </c>
      <c r="C1594" s="307">
        <v>0.54</v>
      </c>
      <c r="D1594" s="307">
        <f t="shared" ref="D1594:D1626" si="45">B1594*C1594</f>
        <v>2808</v>
      </c>
    </row>
    <row r="1595" spans="1:5" hidden="1" outlineLevel="1">
      <c r="A1595" s="317" t="s">
        <v>1295</v>
      </c>
      <c r="B1595" s="318">
        <v>10850</v>
      </c>
      <c r="C1595" s="307">
        <v>0.54</v>
      </c>
      <c r="D1595" s="307">
        <f t="shared" si="45"/>
        <v>5859</v>
      </c>
    </row>
    <row r="1596" spans="1:5" hidden="1" outlineLevel="1">
      <c r="A1596" s="317" t="s">
        <v>1813</v>
      </c>
      <c r="B1596" s="318">
        <v>3550</v>
      </c>
      <c r="C1596" s="307">
        <v>0.54</v>
      </c>
      <c r="D1596" s="307">
        <f t="shared" si="45"/>
        <v>1917.0000000000002</v>
      </c>
    </row>
    <row r="1597" spans="1:5" hidden="1" outlineLevel="1">
      <c r="A1597" s="317" t="s">
        <v>1296</v>
      </c>
      <c r="B1597" s="318">
        <v>8400</v>
      </c>
      <c r="C1597" s="307">
        <v>0.6</v>
      </c>
      <c r="D1597" s="307">
        <f t="shared" si="45"/>
        <v>5040</v>
      </c>
    </row>
    <row r="1598" spans="1:5" hidden="1" outlineLevel="1">
      <c r="A1598" s="317" t="s">
        <v>865</v>
      </c>
      <c r="B1598" s="318">
        <v>62440</v>
      </c>
      <c r="C1598" s="307">
        <v>0.6</v>
      </c>
      <c r="D1598" s="307">
        <f t="shared" si="45"/>
        <v>37464</v>
      </c>
    </row>
    <row r="1599" spans="1:5" hidden="1" outlineLevel="1">
      <c r="A1599" s="317" t="s">
        <v>1297</v>
      </c>
      <c r="B1599" s="318">
        <v>16750</v>
      </c>
      <c r="C1599" s="307">
        <v>0.6</v>
      </c>
      <c r="D1599" s="307">
        <f t="shared" si="45"/>
        <v>10050</v>
      </c>
    </row>
    <row r="1600" spans="1:5" hidden="1" outlineLevel="1">
      <c r="A1600" s="317" t="s">
        <v>1298</v>
      </c>
      <c r="B1600" s="318">
        <v>14550</v>
      </c>
      <c r="C1600" s="307">
        <v>0.6</v>
      </c>
      <c r="D1600" s="307">
        <f t="shared" si="45"/>
        <v>8730</v>
      </c>
    </row>
    <row r="1601" spans="1:4" hidden="1" outlineLevel="1">
      <c r="A1601" s="317" t="s">
        <v>1299</v>
      </c>
      <c r="B1601" s="318">
        <v>11400</v>
      </c>
      <c r="C1601" s="307">
        <v>0.6</v>
      </c>
      <c r="D1601" s="307">
        <f t="shared" si="45"/>
        <v>6840</v>
      </c>
    </row>
    <row r="1602" spans="1:4" hidden="1" outlineLevel="1">
      <c r="A1602" s="317" t="s">
        <v>866</v>
      </c>
      <c r="B1602" s="318">
        <v>4900</v>
      </c>
      <c r="C1602" s="307">
        <v>0.6</v>
      </c>
      <c r="D1602" s="307">
        <f t="shared" si="45"/>
        <v>2940</v>
      </c>
    </row>
    <row r="1603" spans="1:4" hidden="1" outlineLevel="1">
      <c r="A1603" s="317" t="s">
        <v>867</v>
      </c>
      <c r="B1603" s="318">
        <v>10520</v>
      </c>
      <c r="C1603" s="307">
        <v>0.6</v>
      </c>
      <c r="D1603" s="307">
        <f t="shared" si="45"/>
        <v>6312</v>
      </c>
    </row>
    <row r="1604" spans="1:4" hidden="1" outlineLevel="1">
      <c r="A1604" s="317" t="s">
        <v>1300</v>
      </c>
      <c r="B1604" s="318">
        <v>7200</v>
      </c>
      <c r="C1604" s="307">
        <v>0.6</v>
      </c>
      <c r="D1604" s="307">
        <f t="shared" si="45"/>
        <v>4320</v>
      </c>
    </row>
    <row r="1605" spans="1:4" hidden="1" outlineLevel="1">
      <c r="A1605" s="317" t="s">
        <v>868</v>
      </c>
      <c r="B1605" s="320">
        <v>390</v>
      </c>
      <c r="C1605" s="307">
        <v>0.6</v>
      </c>
      <c r="D1605" s="307">
        <f t="shared" si="45"/>
        <v>234</v>
      </c>
    </row>
    <row r="1606" spans="1:4" hidden="1" outlineLevel="1">
      <c r="A1606" s="317" t="s">
        <v>869</v>
      </c>
      <c r="B1606" s="318">
        <v>30200</v>
      </c>
      <c r="C1606" s="307">
        <v>0.6</v>
      </c>
      <c r="D1606" s="307">
        <f t="shared" si="45"/>
        <v>18120</v>
      </c>
    </row>
    <row r="1607" spans="1:4" hidden="1" outlineLevel="1">
      <c r="A1607" s="317" t="s">
        <v>862</v>
      </c>
      <c r="B1607" s="318">
        <v>9350</v>
      </c>
      <c r="C1607" s="307">
        <v>0.6</v>
      </c>
      <c r="D1607" s="307">
        <f t="shared" si="45"/>
        <v>5610</v>
      </c>
    </row>
    <row r="1608" spans="1:4" hidden="1" outlineLevel="1">
      <c r="A1608" s="317" t="s">
        <v>870</v>
      </c>
      <c r="B1608" s="318">
        <v>1313</v>
      </c>
      <c r="C1608" s="307">
        <v>0.6</v>
      </c>
      <c r="D1608" s="307">
        <f t="shared" si="45"/>
        <v>787.8</v>
      </c>
    </row>
    <row r="1609" spans="1:4" hidden="1" outlineLevel="1">
      <c r="A1609" s="317" t="s">
        <v>1301</v>
      </c>
      <c r="B1609" s="318">
        <v>1150</v>
      </c>
      <c r="C1609" s="307">
        <v>0.54</v>
      </c>
      <c r="D1609" s="307">
        <f t="shared" si="45"/>
        <v>621</v>
      </c>
    </row>
    <row r="1610" spans="1:4" hidden="1" outlineLevel="1">
      <c r="A1610" s="317" t="s">
        <v>859</v>
      </c>
      <c r="B1610" s="318">
        <v>32890</v>
      </c>
      <c r="C1610" s="307">
        <v>0.6</v>
      </c>
      <c r="D1610" s="307">
        <f t="shared" si="45"/>
        <v>19734</v>
      </c>
    </row>
    <row r="1611" spans="1:4" hidden="1" outlineLevel="1">
      <c r="A1611" s="317" t="s">
        <v>771</v>
      </c>
      <c r="B1611" s="318">
        <v>25900</v>
      </c>
      <c r="C1611" s="307">
        <v>0.54</v>
      </c>
      <c r="D1611" s="307">
        <f t="shared" si="45"/>
        <v>13986.000000000002</v>
      </c>
    </row>
    <row r="1612" spans="1:4" hidden="1" outlineLevel="1">
      <c r="A1612" s="317" t="s">
        <v>1302</v>
      </c>
      <c r="B1612" s="320">
        <v>900</v>
      </c>
      <c r="C1612" s="307">
        <v>0.6</v>
      </c>
      <c r="D1612" s="307">
        <f t="shared" si="45"/>
        <v>540</v>
      </c>
    </row>
    <row r="1613" spans="1:4" hidden="1" outlineLevel="1">
      <c r="A1613" s="317" t="s">
        <v>781</v>
      </c>
      <c r="B1613" s="320">
        <v>900</v>
      </c>
      <c r="C1613" s="307">
        <v>0.6</v>
      </c>
      <c r="D1613" s="307">
        <f t="shared" si="45"/>
        <v>540</v>
      </c>
    </row>
    <row r="1614" spans="1:4" hidden="1" outlineLevel="1">
      <c r="A1614" s="315" t="s">
        <v>307</v>
      </c>
      <c r="B1614" s="316">
        <v>25567</v>
      </c>
      <c r="C1614" s="307">
        <v>0.79</v>
      </c>
      <c r="D1614" s="307">
        <f t="shared" si="45"/>
        <v>20197.93</v>
      </c>
    </row>
    <row r="1615" spans="1:4" hidden="1" outlineLevel="1">
      <c r="A1615" s="315" t="s">
        <v>308</v>
      </c>
      <c r="B1615" s="316">
        <v>23900</v>
      </c>
      <c r="C1615" s="307"/>
      <c r="D1615" s="307">
        <f t="shared" si="45"/>
        <v>0</v>
      </c>
    </row>
    <row r="1616" spans="1:4" hidden="1" outlineLevel="1">
      <c r="A1616" s="317" t="s">
        <v>785</v>
      </c>
      <c r="B1616" s="318">
        <v>12100</v>
      </c>
      <c r="C1616" s="307">
        <v>2.2200000000000002</v>
      </c>
      <c r="D1616" s="307">
        <f t="shared" si="45"/>
        <v>26862.000000000004</v>
      </c>
    </row>
    <row r="1617" spans="1:5" hidden="1" outlineLevel="1">
      <c r="A1617" s="317" t="s">
        <v>309</v>
      </c>
      <c r="B1617" s="318">
        <v>11800</v>
      </c>
      <c r="C1617" s="307">
        <v>5.43</v>
      </c>
      <c r="D1617" s="307">
        <f t="shared" si="45"/>
        <v>64074</v>
      </c>
    </row>
    <row r="1618" spans="1:5" hidden="1" outlineLevel="1">
      <c r="A1618" s="315" t="s">
        <v>310</v>
      </c>
      <c r="B1618" s="316">
        <v>136450</v>
      </c>
      <c r="C1618" s="307"/>
      <c r="D1618" s="307">
        <f t="shared" si="45"/>
        <v>0</v>
      </c>
    </row>
    <row r="1619" spans="1:5" hidden="1" outlineLevel="1">
      <c r="A1619" s="317" t="s">
        <v>1303</v>
      </c>
      <c r="B1619" s="318">
        <v>95300</v>
      </c>
      <c r="C1619" s="307">
        <v>0.44</v>
      </c>
      <c r="D1619" s="307">
        <f t="shared" si="45"/>
        <v>41932</v>
      </c>
    </row>
    <row r="1620" spans="1:5" hidden="1" outlineLevel="1">
      <c r="A1620" s="317" t="s">
        <v>1304</v>
      </c>
      <c r="B1620" s="318">
        <v>1000</v>
      </c>
      <c r="C1620" s="307">
        <v>0.44</v>
      </c>
      <c r="D1620" s="307">
        <f t="shared" si="45"/>
        <v>440</v>
      </c>
    </row>
    <row r="1621" spans="1:5" hidden="1" outlineLevel="1">
      <c r="A1621" s="317" t="s">
        <v>1305</v>
      </c>
      <c r="B1621" s="318">
        <v>15000</v>
      </c>
      <c r="C1621" s="307">
        <v>0.44</v>
      </c>
      <c r="D1621" s="307">
        <f t="shared" si="45"/>
        <v>6600</v>
      </c>
    </row>
    <row r="1622" spans="1:5" hidden="1" outlineLevel="1">
      <c r="A1622" s="317" t="s">
        <v>875</v>
      </c>
      <c r="B1622" s="318">
        <v>25150</v>
      </c>
      <c r="C1622" s="321">
        <f>(20950*0.44+11200*0.39)/32150</f>
        <v>0.42258164852255053</v>
      </c>
      <c r="D1622" s="307">
        <f t="shared" si="45"/>
        <v>10627.928460342146</v>
      </c>
    </row>
    <row r="1623" spans="1:5" hidden="1" outlineLevel="1">
      <c r="A1623" s="315" t="s">
        <v>786</v>
      </c>
      <c r="B1623" s="319">
        <v>700</v>
      </c>
      <c r="C1623" s="307"/>
      <c r="D1623" s="307">
        <f t="shared" si="45"/>
        <v>0</v>
      </c>
    </row>
    <row r="1624" spans="1:5" hidden="1" outlineLevel="1">
      <c r="A1624" s="317" t="s">
        <v>787</v>
      </c>
      <c r="B1624" s="320">
        <v>700</v>
      </c>
      <c r="C1624" s="307">
        <v>55.17</v>
      </c>
      <c r="D1624" s="307">
        <f t="shared" si="45"/>
        <v>38619</v>
      </c>
    </row>
    <row r="1625" spans="1:5" hidden="1" outlineLevel="1">
      <c r="A1625" s="315" t="s">
        <v>207</v>
      </c>
      <c r="B1625" s="316">
        <v>52350</v>
      </c>
      <c r="C1625" s="307"/>
      <c r="D1625" s="307">
        <f t="shared" si="45"/>
        <v>0</v>
      </c>
    </row>
    <row r="1626" spans="1:5" hidden="1" outlineLevel="1">
      <c r="A1626" s="317" t="s">
        <v>1306</v>
      </c>
      <c r="B1626" s="318">
        <v>11211</v>
      </c>
      <c r="C1626" s="307">
        <v>31.91</v>
      </c>
      <c r="D1626" s="307">
        <f t="shared" si="45"/>
        <v>357743.01</v>
      </c>
    </row>
    <row r="1627" spans="1:5" hidden="1" outlineLevel="1">
      <c r="A1627" s="317" t="s">
        <v>879</v>
      </c>
      <c r="B1627" s="318">
        <v>3151</v>
      </c>
      <c r="C1627" s="307">
        <v>16.21</v>
      </c>
      <c r="D1627" s="307">
        <f t="shared" ref="D1627:D1637" si="46">B1627*C1627</f>
        <v>51077.71</v>
      </c>
    </row>
    <row r="1628" spans="1:5" hidden="1" outlineLevel="1">
      <c r="A1628" s="317" t="s">
        <v>311</v>
      </c>
      <c r="B1628" s="320">
        <v>939</v>
      </c>
      <c r="C1628" s="307">
        <v>46.28</v>
      </c>
      <c r="D1628" s="307">
        <f t="shared" si="46"/>
        <v>43456.92</v>
      </c>
    </row>
    <row r="1629" spans="1:5" hidden="1" outlineLevel="1">
      <c r="A1629" s="317" t="s">
        <v>880</v>
      </c>
      <c r="B1629" s="320">
        <v>173</v>
      </c>
      <c r="C1629" s="307">
        <v>23.4</v>
      </c>
      <c r="D1629" s="307">
        <f t="shared" si="46"/>
        <v>4048.2</v>
      </c>
    </row>
    <row r="1630" spans="1:5" hidden="1" outlineLevel="1">
      <c r="A1630" s="317" t="s">
        <v>208</v>
      </c>
      <c r="B1630" s="318">
        <v>7265</v>
      </c>
      <c r="C1630" s="307">
        <v>31.75</v>
      </c>
      <c r="D1630" s="307">
        <f t="shared" si="46"/>
        <v>230663.75</v>
      </c>
      <c r="E1630" s="333" t="s">
        <v>1800</v>
      </c>
    </row>
    <row r="1631" spans="1:5" hidden="1" outlineLevel="1">
      <c r="A1631" s="317" t="s">
        <v>1307</v>
      </c>
      <c r="B1631" s="318">
        <v>5050</v>
      </c>
      <c r="C1631" s="307">
        <v>35.22</v>
      </c>
      <c r="D1631" s="307">
        <f t="shared" si="46"/>
        <v>177861</v>
      </c>
    </row>
    <row r="1632" spans="1:5" hidden="1" outlineLevel="1">
      <c r="A1632" s="317" t="s">
        <v>312</v>
      </c>
      <c r="B1632" s="320">
        <v>349</v>
      </c>
      <c r="C1632" s="307">
        <v>34.729999999999997</v>
      </c>
      <c r="D1632" s="307">
        <f t="shared" si="46"/>
        <v>12120.769999999999</v>
      </c>
    </row>
    <row r="1633" spans="1:4" hidden="1" outlineLevel="1">
      <c r="A1633" s="317" t="s">
        <v>881</v>
      </c>
      <c r="B1633" s="318">
        <v>2745</v>
      </c>
      <c r="C1633" s="307">
        <v>49.47</v>
      </c>
      <c r="D1633" s="307">
        <f t="shared" si="46"/>
        <v>135795.15</v>
      </c>
    </row>
    <row r="1634" spans="1:4" hidden="1" outlineLevel="1">
      <c r="A1634" s="317" t="s">
        <v>313</v>
      </c>
      <c r="B1634" s="318">
        <v>4048</v>
      </c>
      <c r="C1634" s="321">
        <f>(37.35*3500+35.76*548)/4048</f>
        <v>37.13475296442688</v>
      </c>
      <c r="D1634" s="307">
        <f t="shared" si="46"/>
        <v>150321.48000000001</v>
      </c>
    </row>
    <row r="1635" spans="1:4" hidden="1" outlineLevel="1">
      <c r="A1635" s="317" t="s">
        <v>209</v>
      </c>
      <c r="B1635" s="318">
        <v>5697</v>
      </c>
      <c r="C1635" s="321">
        <f>(42.46*5000+40.77*697)/5697</f>
        <v>42.253236791293666</v>
      </c>
      <c r="D1635" s="307">
        <f t="shared" si="46"/>
        <v>240716.69000000003</v>
      </c>
    </row>
    <row r="1636" spans="1:4" hidden="1" outlineLevel="1">
      <c r="A1636" s="317" t="s">
        <v>315</v>
      </c>
      <c r="B1636" s="318">
        <v>5524</v>
      </c>
      <c r="C1636" s="321">
        <f>(61.5*2036+62.46*3488)/5524</f>
        <v>62.106169442433014</v>
      </c>
      <c r="D1636" s="307">
        <f t="shared" si="46"/>
        <v>343074.48</v>
      </c>
    </row>
    <row r="1637" spans="1:4" hidden="1" outlineLevel="1">
      <c r="A1637" s="317" t="s">
        <v>210</v>
      </c>
      <c r="B1637" s="318">
        <v>6198</v>
      </c>
      <c r="C1637" s="321">
        <v>69.12</v>
      </c>
      <c r="D1637" s="307">
        <f t="shared" si="46"/>
        <v>428405.76000000001</v>
      </c>
    </row>
    <row r="1638" spans="1:4" collapsed="1">
      <c r="A1638" s="10" t="s">
        <v>763</v>
      </c>
      <c r="B1638" s="23"/>
      <c r="C1638" s="64"/>
      <c r="D1638" s="98">
        <f>SUM(D1030:D1637)</f>
        <v>40601639.759182051</v>
      </c>
    </row>
    <row r="1640" spans="1:4">
      <c r="A1640" s="20" t="s">
        <v>1308</v>
      </c>
      <c r="B1640" s="4" t="s">
        <v>2</v>
      </c>
    </row>
    <row r="1641" spans="1:4" hidden="1" outlineLevel="1">
      <c r="A1641" s="108" t="s">
        <v>895</v>
      </c>
      <c r="B1641" s="109">
        <v>701.1</v>
      </c>
    </row>
    <row r="1642" spans="1:4" hidden="1" outlineLevel="1">
      <c r="A1642" s="108" t="s">
        <v>896</v>
      </c>
      <c r="B1642" s="109">
        <v>7590</v>
      </c>
    </row>
    <row r="1643" spans="1:4" hidden="1" outlineLevel="1">
      <c r="A1643" s="25" t="s">
        <v>905</v>
      </c>
      <c r="B1643" s="343">
        <v>1574.9</v>
      </c>
    </row>
    <row r="1644" spans="1:4" hidden="1" outlineLevel="1">
      <c r="A1644" s="108" t="s">
        <v>912</v>
      </c>
      <c r="B1644" s="109">
        <v>36.6</v>
      </c>
    </row>
    <row r="1645" spans="1:4" hidden="1" outlineLevel="1">
      <c r="A1645" s="108" t="s">
        <v>913</v>
      </c>
      <c r="B1645" s="109">
        <v>255.3</v>
      </c>
    </row>
    <row r="1646" spans="1:4" hidden="1" outlineLevel="1">
      <c r="A1646" s="108" t="s">
        <v>1309</v>
      </c>
      <c r="B1646" s="109">
        <v>182.1</v>
      </c>
    </row>
    <row r="1647" spans="1:4" hidden="1" outlineLevel="1">
      <c r="A1647" s="108" t="s">
        <v>918</v>
      </c>
      <c r="B1647" s="109">
        <v>46.2</v>
      </c>
    </row>
    <row r="1648" spans="1:4" hidden="1" outlineLevel="1">
      <c r="A1648" s="108" t="s">
        <v>1310</v>
      </c>
      <c r="B1648" s="109"/>
    </row>
    <row r="1649" spans="1:4" hidden="1" outlineLevel="1">
      <c r="A1649" s="111" t="s">
        <v>193</v>
      </c>
      <c r="B1649" s="109">
        <v>29</v>
      </c>
    </row>
    <row r="1650" spans="1:4" hidden="1" outlineLevel="1">
      <c r="A1650" s="111" t="s">
        <v>921</v>
      </c>
      <c r="B1650" s="109">
        <v>478.7</v>
      </c>
    </row>
    <row r="1651" spans="1:4" hidden="1" outlineLevel="1">
      <c r="A1651" s="112" t="s">
        <v>960</v>
      </c>
      <c r="B1651" s="109">
        <v>132000</v>
      </c>
    </row>
    <row r="1652" spans="1:4" hidden="1" outlineLevel="1">
      <c r="A1652" s="108" t="s">
        <v>969</v>
      </c>
      <c r="B1652" s="109">
        <v>197.85</v>
      </c>
      <c r="D1652" s="301"/>
    </row>
    <row r="1653" spans="1:4" hidden="1" outlineLevel="1">
      <c r="A1653" s="108" t="s">
        <v>1311</v>
      </c>
      <c r="B1653" s="109">
        <v>929.4</v>
      </c>
      <c r="D1653" s="301"/>
    </row>
    <row r="1654" spans="1:4" hidden="1" outlineLevel="1">
      <c r="A1654" s="25" t="s">
        <v>806</v>
      </c>
      <c r="B1654" s="109"/>
      <c r="D1654" s="301"/>
    </row>
    <row r="1655" spans="1:4" hidden="1" outlineLevel="1">
      <c r="A1655" s="113" t="s">
        <v>980</v>
      </c>
      <c r="B1655" s="109">
        <v>75</v>
      </c>
      <c r="D1655" s="301"/>
    </row>
    <row r="1656" spans="1:4" hidden="1" outlineLevel="1">
      <c r="A1656" s="113" t="s">
        <v>981</v>
      </c>
      <c r="B1656" s="109">
        <v>740</v>
      </c>
      <c r="D1656" s="301"/>
    </row>
    <row r="1657" spans="1:4" hidden="1" outlineLevel="1">
      <c r="A1657" s="113" t="s">
        <v>990</v>
      </c>
      <c r="B1657" s="109">
        <v>2000</v>
      </c>
      <c r="D1657" s="301"/>
    </row>
    <row r="1658" spans="1:4" hidden="1" outlineLevel="1">
      <c r="A1658" s="116" t="s">
        <v>997</v>
      </c>
      <c r="B1658" s="124">
        <v>41</v>
      </c>
      <c r="D1658" s="301"/>
    </row>
    <row r="1659" spans="1:4" hidden="1" outlineLevel="1">
      <c r="A1659" s="116" t="s">
        <v>998</v>
      </c>
      <c r="B1659" s="124">
        <v>346</v>
      </c>
      <c r="D1659" s="301"/>
    </row>
    <row r="1660" spans="1:4" hidden="1" outlineLevel="1">
      <c r="A1660" s="116" t="s">
        <v>999</v>
      </c>
      <c r="B1660" s="124">
        <v>234</v>
      </c>
      <c r="D1660" s="301"/>
    </row>
    <row r="1661" spans="1:4" hidden="1" outlineLevel="1">
      <c r="A1661" s="116" t="s">
        <v>1000</v>
      </c>
      <c r="B1661" s="124">
        <v>344</v>
      </c>
      <c r="D1661" s="301"/>
    </row>
    <row r="1662" spans="1:4" hidden="1" outlineLevel="1">
      <c r="A1662" s="116" t="s">
        <v>1001</v>
      </c>
      <c r="B1662" s="124">
        <v>24</v>
      </c>
      <c r="D1662" s="301"/>
    </row>
    <row r="1663" spans="1:4" hidden="1" outlineLevel="1">
      <c r="A1663" s="116" t="s">
        <v>1002</v>
      </c>
      <c r="B1663" s="124">
        <v>436</v>
      </c>
      <c r="D1663" s="301"/>
    </row>
    <row r="1664" spans="1:4" hidden="1" outlineLevel="1">
      <c r="A1664" s="116" t="s">
        <v>1003</v>
      </c>
      <c r="B1664" s="124">
        <v>90</v>
      </c>
      <c r="D1664" s="301"/>
    </row>
    <row r="1665" spans="1:4" hidden="1" outlineLevel="1">
      <c r="A1665" s="116" t="s">
        <v>1004</v>
      </c>
      <c r="B1665" s="124">
        <v>37</v>
      </c>
      <c r="D1665" s="301"/>
    </row>
    <row r="1666" spans="1:4" hidden="1" outlineLevel="1">
      <c r="A1666" s="116" t="s">
        <v>1005</v>
      </c>
      <c r="B1666" s="124">
        <v>80</v>
      </c>
      <c r="D1666" s="301"/>
    </row>
    <row r="1667" spans="1:4" hidden="1" outlineLevel="1">
      <c r="A1667" s="116" t="s">
        <v>1006</v>
      </c>
      <c r="B1667" s="124">
        <v>14</v>
      </c>
      <c r="D1667" s="301"/>
    </row>
    <row r="1668" spans="1:4" hidden="1" outlineLevel="1">
      <c r="A1668" s="116" t="s">
        <v>1007</v>
      </c>
      <c r="B1668" s="124">
        <v>127</v>
      </c>
      <c r="D1668" s="301"/>
    </row>
    <row r="1669" spans="1:4" hidden="1" outlineLevel="1">
      <c r="A1669" s="116" t="s">
        <v>1008</v>
      </c>
      <c r="B1669" s="124">
        <v>89</v>
      </c>
      <c r="D1669" s="301"/>
    </row>
    <row r="1670" spans="1:4" hidden="1" outlineLevel="1">
      <c r="A1670" s="116" t="s">
        <v>1009</v>
      </c>
      <c r="B1670" s="124">
        <v>49</v>
      </c>
      <c r="D1670" s="301"/>
    </row>
    <row r="1671" spans="1:4" hidden="1" outlineLevel="1">
      <c r="A1671" s="116" t="s">
        <v>1010</v>
      </c>
      <c r="B1671" s="124">
        <v>106</v>
      </c>
      <c r="D1671" s="301"/>
    </row>
    <row r="1672" spans="1:4" hidden="1" outlineLevel="1">
      <c r="A1672" s="116" t="s">
        <v>1011</v>
      </c>
      <c r="B1672" s="124">
        <v>50</v>
      </c>
      <c r="D1672" s="301"/>
    </row>
    <row r="1673" spans="1:4" hidden="1" outlineLevel="1">
      <c r="A1673" s="116" t="s">
        <v>1012</v>
      </c>
      <c r="B1673" s="124">
        <v>71</v>
      </c>
      <c r="D1673" s="301"/>
    </row>
    <row r="1674" spans="1:4" hidden="1" outlineLevel="1">
      <c r="A1674" s="116" t="s">
        <v>1013</v>
      </c>
      <c r="B1674" s="124">
        <v>270</v>
      </c>
      <c r="D1674" s="301"/>
    </row>
    <row r="1675" spans="1:4" hidden="1" outlineLevel="1">
      <c r="A1675" s="116" t="s">
        <v>1014</v>
      </c>
      <c r="B1675" s="124">
        <v>39</v>
      </c>
      <c r="D1675" s="301"/>
    </row>
    <row r="1676" spans="1:4" hidden="1" outlineLevel="1">
      <c r="A1676" s="116" t="s">
        <v>1015</v>
      </c>
      <c r="B1676" s="124">
        <v>180</v>
      </c>
      <c r="D1676" s="301"/>
    </row>
    <row r="1677" spans="1:4" hidden="1" outlineLevel="1">
      <c r="A1677" s="116" t="s">
        <v>1016</v>
      </c>
      <c r="B1677" s="124">
        <v>60</v>
      </c>
      <c r="D1677" s="301"/>
    </row>
    <row r="1678" spans="1:4" hidden="1" outlineLevel="1">
      <c r="A1678" s="116" t="s">
        <v>1017</v>
      </c>
      <c r="B1678" s="124">
        <v>200</v>
      </c>
      <c r="D1678" s="301"/>
    </row>
    <row r="1679" spans="1:4" hidden="1" outlineLevel="1">
      <c r="A1679" s="116" t="s">
        <v>1018</v>
      </c>
      <c r="B1679" s="124">
        <v>122</v>
      </c>
      <c r="D1679" s="301"/>
    </row>
    <row r="1680" spans="1:4" hidden="1" outlineLevel="1">
      <c r="A1680" s="116" t="s">
        <v>1019</v>
      </c>
      <c r="B1680" s="124">
        <v>140</v>
      </c>
      <c r="D1680" s="301"/>
    </row>
    <row r="1681" spans="1:4" hidden="1" outlineLevel="1">
      <c r="A1681" s="116" t="s">
        <v>1020</v>
      </c>
      <c r="B1681" s="124">
        <v>10</v>
      </c>
      <c r="D1681" s="301"/>
    </row>
    <row r="1682" spans="1:4" hidden="1" outlineLevel="1">
      <c r="A1682" s="112" t="s">
        <v>1312</v>
      </c>
      <c r="B1682" s="125">
        <v>240</v>
      </c>
      <c r="D1682" s="301"/>
    </row>
    <row r="1683" spans="1:4" hidden="1" outlineLevel="1">
      <c r="A1683" s="108" t="s">
        <v>1058</v>
      </c>
      <c r="B1683" s="109">
        <v>35.9</v>
      </c>
      <c r="D1683" s="301"/>
    </row>
    <row r="1684" spans="1:4" hidden="1" outlineLevel="1">
      <c r="A1684" s="108" t="s">
        <v>1313</v>
      </c>
      <c r="B1684" s="109">
        <v>77.400000000000006</v>
      </c>
      <c r="D1684" s="301"/>
    </row>
    <row r="1685" spans="1:4" hidden="1" outlineLevel="1">
      <c r="A1685" s="117" t="s">
        <v>498</v>
      </c>
      <c r="B1685" s="132"/>
      <c r="D1685" s="301"/>
    </row>
    <row r="1686" spans="1:4" hidden="1" outlineLevel="1">
      <c r="A1686" s="119" t="s">
        <v>1055</v>
      </c>
      <c r="B1686" s="126">
        <v>1</v>
      </c>
      <c r="D1686" s="301"/>
    </row>
    <row r="1687" spans="1:4" hidden="1" outlineLevel="1">
      <c r="A1687" s="119" t="s">
        <v>1056</v>
      </c>
      <c r="B1687" s="126">
        <v>9</v>
      </c>
      <c r="D1687" s="301"/>
    </row>
    <row r="1688" spans="1:4" hidden="1" outlineLevel="1">
      <c r="A1688" s="108" t="s">
        <v>1314</v>
      </c>
      <c r="B1688" s="109">
        <v>554</v>
      </c>
      <c r="D1688" s="301"/>
    </row>
    <row r="1689" spans="1:4" hidden="1" outlineLevel="1">
      <c r="A1689" s="120" t="s">
        <v>819</v>
      </c>
      <c r="B1689" s="132"/>
      <c r="D1689" s="301"/>
    </row>
    <row r="1690" spans="1:4" hidden="1" outlineLevel="1">
      <c r="A1690" s="121" t="s">
        <v>1077</v>
      </c>
      <c r="B1690" s="127">
        <v>300</v>
      </c>
      <c r="D1690" s="301"/>
    </row>
    <row r="1691" spans="1:4" hidden="1" outlineLevel="1">
      <c r="A1691" s="121" t="s">
        <v>1078</v>
      </c>
      <c r="B1691" s="127">
        <v>450</v>
      </c>
      <c r="D1691" s="301"/>
    </row>
    <row r="1692" spans="1:4" hidden="1" outlineLevel="1">
      <c r="A1692" s="108" t="s">
        <v>1315</v>
      </c>
      <c r="B1692" s="109">
        <v>482.5</v>
      </c>
      <c r="D1692" s="301"/>
    </row>
    <row r="1693" spans="1:4" hidden="1" outlineLevel="1">
      <c r="A1693" s="108" t="s">
        <v>1316</v>
      </c>
      <c r="B1693" s="109">
        <v>816.35</v>
      </c>
      <c r="D1693" s="301"/>
    </row>
    <row r="1694" spans="1:4" hidden="1" outlineLevel="1">
      <c r="A1694" s="108" t="s">
        <v>1317</v>
      </c>
      <c r="B1694" s="109">
        <v>2814.3</v>
      </c>
      <c r="D1694" s="301"/>
    </row>
    <row r="1695" spans="1:4" hidden="1" outlineLevel="1">
      <c r="A1695" s="108" t="s">
        <v>1086</v>
      </c>
      <c r="B1695" s="109">
        <v>814.5</v>
      </c>
      <c r="D1695" s="301"/>
    </row>
    <row r="1696" spans="1:4" hidden="1" outlineLevel="1">
      <c r="A1696" s="108" t="s">
        <v>1318</v>
      </c>
      <c r="B1696" s="109">
        <v>305</v>
      </c>
      <c r="D1696" s="301"/>
    </row>
    <row r="1697" spans="1:4" hidden="1" outlineLevel="1">
      <c r="A1697" s="108" t="s">
        <v>1329</v>
      </c>
      <c r="B1697" s="109">
        <v>1</v>
      </c>
      <c r="D1697" s="301"/>
    </row>
    <row r="1698" spans="1:4" hidden="1" outlineLevel="1">
      <c r="A1698" s="108" t="s">
        <v>1188</v>
      </c>
      <c r="B1698" s="109">
        <v>48.5</v>
      </c>
      <c r="D1698" s="301"/>
    </row>
    <row r="1699" spans="1:4" hidden="1" outlineLevel="1">
      <c r="A1699" s="108" t="s">
        <v>1189</v>
      </c>
      <c r="B1699" s="109">
        <v>16.55</v>
      </c>
      <c r="D1699" s="301"/>
    </row>
    <row r="1700" spans="1:4" hidden="1" outlineLevel="1">
      <c r="A1700" s="25" t="s">
        <v>212</v>
      </c>
      <c r="B1700" s="109"/>
      <c r="D1700" s="301"/>
    </row>
    <row r="1701" spans="1:4" hidden="1" outlineLevel="1">
      <c r="A1701" s="111" t="s">
        <v>1137</v>
      </c>
      <c r="B1701" s="109">
        <v>303.89999999999998</v>
      </c>
      <c r="D1701" s="301"/>
    </row>
    <row r="1702" spans="1:4" hidden="1" outlineLevel="1">
      <c r="A1702" s="111" t="s">
        <v>1138</v>
      </c>
      <c r="B1702" s="109">
        <v>42</v>
      </c>
      <c r="D1702" s="301"/>
    </row>
    <row r="1703" spans="1:4" hidden="1" outlineLevel="1">
      <c r="A1703" s="111" t="s">
        <v>261</v>
      </c>
      <c r="B1703" s="109">
        <v>1357.5</v>
      </c>
      <c r="D1703" s="301"/>
    </row>
    <row r="1704" spans="1:4" hidden="1" outlineLevel="1">
      <c r="A1704" s="108" t="s">
        <v>1330</v>
      </c>
      <c r="B1704" s="109"/>
      <c r="D1704" s="301"/>
    </row>
    <row r="1705" spans="1:4" hidden="1" outlineLevel="1">
      <c r="A1705" s="26" t="s">
        <v>1129</v>
      </c>
      <c r="B1705" s="346">
        <v>189</v>
      </c>
      <c r="D1705" s="301"/>
    </row>
    <row r="1706" spans="1:4" hidden="1" outlineLevel="1">
      <c r="A1706" s="108" t="s">
        <v>1320</v>
      </c>
      <c r="B1706" s="109">
        <v>12.3</v>
      </c>
      <c r="D1706" s="301"/>
    </row>
    <row r="1707" spans="1:4" hidden="1" outlineLevel="1">
      <c r="A1707" s="108" t="s">
        <v>1321</v>
      </c>
      <c r="B1707" s="109">
        <v>152.44999999999999</v>
      </c>
      <c r="D1707" s="301"/>
    </row>
    <row r="1708" spans="1:4" hidden="1" outlineLevel="1">
      <c r="A1708" s="108" t="s">
        <v>1322</v>
      </c>
      <c r="B1708" s="109">
        <v>99.58</v>
      </c>
      <c r="D1708" s="301"/>
    </row>
    <row r="1709" spans="1:4" hidden="1" outlineLevel="1">
      <c r="A1709" s="108" t="s">
        <v>1323</v>
      </c>
      <c r="B1709" s="109">
        <v>88.3</v>
      </c>
      <c r="D1709" s="301"/>
    </row>
    <row r="1710" spans="1:4" hidden="1" outlineLevel="1">
      <c r="A1710" s="108" t="s">
        <v>1324</v>
      </c>
      <c r="B1710" s="109">
        <v>1310.6500000000001</v>
      </c>
      <c r="D1710" s="301"/>
    </row>
    <row r="1711" spans="1:4" hidden="1" outlineLevel="1">
      <c r="A1711" s="108" t="s">
        <v>1818</v>
      </c>
      <c r="B1711" s="109">
        <v>30</v>
      </c>
      <c r="D1711" s="301"/>
    </row>
    <row r="1712" spans="1:4" hidden="1" outlineLevel="1">
      <c r="A1712" s="112" t="s">
        <v>1631</v>
      </c>
      <c r="B1712" s="194">
        <v>47.45</v>
      </c>
      <c r="D1712" s="301"/>
    </row>
    <row r="1713" spans="1:4" hidden="1" outlineLevel="1">
      <c r="A1713" s="122" t="s">
        <v>1195</v>
      </c>
      <c r="B1713" s="132">
        <v>110</v>
      </c>
      <c r="D1713" s="301"/>
    </row>
    <row r="1714" spans="1:4" hidden="1" outlineLevel="1">
      <c r="A1714" s="122" t="s">
        <v>1233</v>
      </c>
      <c r="B1714" s="132">
        <v>29</v>
      </c>
      <c r="D1714" s="301"/>
    </row>
    <row r="1715" spans="1:4" hidden="1" outlineLevel="1">
      <c r="A1715" s="108" t="s">
        <v>1325</v>
      </c>
      <c r="B1715" s="109">
        <v>110</v>
      </c>
      <c r="D1715" s="301"/>
    </row>
    <row r="1716" spans="1:4" hidden="1" outlineLevel="1">
      <c r="A1716" s="108" t="s">
        <v>1326</v>
      </c>
      <c r="B1716" s="109">
        <v>50</v>
      </c>
      <c r="D1716" s="301"/>
    </row>
    <row r="1717" spans="1:4" collapsed="1">
      <c r="A1717" s="114"/>
      <c r="B1717" s="115">
        <f>SUM(B1641:B1716)</f>
        <v>160893.27999999994</v>
      </c>
      <c r="D1717" s="301"/>
    </row>
    <row r="1719" spans="1:4">
      <c r="A1719" s="29" t="s">
        <v>125</v>
      </c>
      <c r="B1719" s="4" t="s">
        <v>2</v>
      </c>
      <c r="C1719" s="46"/>
      <c r="D1719" s="46"/>
    </row>
    <row r="1720" spans="1:4" hidden="1" outlineLevel="1">
      <c r="A1720" s="315" t="s">
        <v>1331</v>
      </c>
      <c r="B1720" s="319">
        <v>10.91</v>
      </c>
      <c r="C1720" s="307"/>
      <c r="D1720" s="307">
        <f>B1720*C1720</f>
        <v>0</v>
      </c>
    </row>
    <row r="1721" spans="1:4" hidden="1" outlineLevel="1">
      <c r="A1721" s="317" t="s">
        <v>1332</v>
      </c>
      <c r="B1721" s="320">
        <v>10.91</v>
      </c>
      <c r="C1721" s="307">
        <v>305.69</v>
      </c>
      <c r="D1721" s="307">
        <f t="shared" ref="D1721:D1747" si="47">B1721*C1721</f>
        <v>3335.0779000000002</v>
      </c>
    </row>
    <row r="1722" spans="1:4" hidden="1" outlineLevel="1">
      <c r="A1722" s="315" t="s">
        <v>198</v>
      </c>
      <c r="B1722" s="319">
        <v>3</v>
      </c>
      <c r="C1722" s="307"/>
      <c r="D1722" s="307">
        <f t="shared" si="47"/>
        <v>0</v>
      </c>
    </row>
    <row r="1723" spans="1:4" hidden="1" outlineLevel="1">
      <c r="A1723" s="317" t="s">
        <v>1333</v>
      </c>
      <c r="B1723" s="320">
        <v>2</v>
      </c>
      <c r="C1723" s="307">
        <v>35000</v>
      </c>
      <c r="D1723" s="307">
        <f t="shared" si="47"/>
        <v>70000</v>
      </c>
    </row>
    <row r="1724" spans="1:4" hidden="1" outlineLevel="1">
      <c r="A1724" s="317" t="s">
        <v>1334</v>
      </c>
      <c r="B1724" s="320">
        <v>1</v>
      </c>
      <c r="C1724" s="307">
        <v>31000</v>
      </c>
      <c r="D1724" s="307">
        <f t="shared" si="47"/>
        <v>31000</v>
      </c>
    </row>
    <row r="1725" spans="1:4" hidden="1" outlineLevel="1">
      <c r="A1725" s="315" t="s">
        <v>182</v>
      </c>
      <c r="B1725" s="319">
        <v>75</v>
      </c>
      <c r="C1725" s="307"/>
      <c r="D1725" s="307">
        <f t="shared" si="47"/>
        <v>0</v>
      </c>
    </row>
    <row r="1726" spans="1:4" hidden="1" outlineLevel="1">
      <c r="A1726" s="317" t="s">
        <v>795</v>
      </c>
      <c r="B1726" s="320">
        <v>75</v>
      </c>
      <c r="C1726" s="321">
        <v>213.28</v>
      </c>
      <c r="D1726" s="307">
        <f t="shared" si="47"/>
        <v>15996</v>
      </c>
    </row>
    <row r="1727" spans="1:4" hidden="1" outlineLevel="1">
      <c r="A1727" s="315" t="s">
        <v>947</v>
      </c>
      <c r="B1727" s="319">
        <v>6</v>
      </c>
      <c r="C1727" s="321">
        <v>153</v>
      </c>
      <c r="D1727" s="307">
        <f t="shared" si="47"/>
        <v>918</v>
      </c>
    </row>
    <row r="1728" spans="1:4" hidden="1" outlineLevel="1">
      <c r="A1728" s="315" t="s">
        <v>1335</v>
      </c>
      <c r="B1728" s="316">
        <v>1250</v>
      </c>
      <c r="C1728" s="307"/>
      <c r="D1728" s="307">
        <f t="shared" si="47"/>
        <v>0</v>
      </c>
    </row>
    <row r="1729" spans="1:5" hidden="1" outlineLevel="1">
      <c r="A1729" s="317" t="s">
        <v>1336</v>
      </c>
      <c r="B1729" s="318">
        <v>1250</v>
      </c>
      <c r="C1729" s="307">
        <v>1.72</v>
      </c>
      <c r="D1729" s="307">
        <f t="shared" si="47"/>
        <v>2150</v>
      </c>
    </row>
    <row r="1730" spans="1:5" hidden="1" outlineLevel="1">
      <c r="A1730" s="315" t="s">
        <v>161</v>
      </c>
      <c r="B1730" s="319">
        <v>500</v>
      </c>
      <c r="C1730" s="307"/>
      <c r="D1730" s="307">
        <f t="shared" si="47"/>
        <v>0</v>
      </c>
    </row>
    <row r="1731" spans="1:5" hidden="1" outlineLevel="1">
      <c r="A1731" s="317" t="s">
        <v>1337</v>
      </c>
      <c r="B1731" s="320">
        <v>500</v>
      </c>
      <c r="C1731" s="321">
        <v>20.74</v>
      </c>
      <c r="D1731" s="307">
        <f t="shared" si="47"/>
        <v>10370</v>
      </c>
      <c r="E1731" s="333" t="s">
        <v>1405</v>
      </c>
    </row>
    <row r="1732" spans="1:5" hidden="1" outlineLevel="1">
      <c r="A1732" s="315" t="s">
        <v>1338</v>
      </c>
      <c r="B1732" s="319">
        <v>76</v>
      </c>
      <c r="C1732" s="307"/>
      <c r="D1732" s="307">
        <f t="shared" si="47"/>
        <v>0</v>
      </c>
    </row>
    <row r="1733" spans="1:5" hidden="1" outlineLevel="1">
      <c r="A1733" s="317" t="s">
        <v>1820</v>
      </c>
      <c r="B1733" s="320">
        <v>50</v>
      </c>
      <c r="C1733" s="307">
        <v>4135.9399999999996</v>
      </c>
      <c r="D1733" s="307">
        <f t="shared" si="47"/>
        <v>206796.99999999997</v>
      </c>
      <c r="E1733" s="333" t="s">
        <v>1800</v>
      </c>
    </row>
    <row r="1734" spans="1:5" hidden="1" outlineLevel="1">
      <c r="A1734" s="317" t="s">
        <v>1339</v>
      </c>
      <c r="B1734" s="320">
        <v>6</v>
      </c>
      <c r="C1734" s="307">
        <v>2680</v>
      </c>
      <c r="D1734" s="307">
        <f t="shared" si="47"/>
        <v>16080</v>
      </c>
    </row>
    <row r="1735" spans="1:5" hidden="1" outlineLevel="1">
      <c r="A1735" s="317" t="s">
        <v>1340</v>
      </c>
      <c r="B1735" s="320">
        <v>12</v>
      </c>
      <c r="C1735" s="321">
        <f>(10*1650+2*1875)/12</f>
        <v>1687.5</v>
      </c>
      <c r="D1735" s="307">
        <f t="shared" si="47"/>
        <v>20250</v>
      </c>
    </row>
    <row r="1736" spans="1:5" hidden="1" outlineLevel="1">
      <c r="A1736" s="317" t="s">
        <v>1341</v>
      </c>
      <c r="B1736" s="320">
        <v>8</v>
      </c>
      <c r="C1736" s="321">
        <f>(5*2250+3*1975)/8</f>
        <v>2146.875</v>
      </c>
      <c r="D1736" s="307">
        <f t="shared" si="47"/>
        <v>17175</v>
      </c>
    </row>
    <row r="1737" spans="1:5" hidden="1" outlineLevel="1">
      <c r="A1737" s="315" t="s">
        <v>297</v>
      </c>
      <c r="B1737" s="316">
        <v>33875</v>
      </c>
      <c r="C1737" s="307"/>
      <c r="D1737" s="307">
        <f t="shared" si="47"/>
        <v>0</v>
      </c>
    </row>
    <row r="1738" spans="1:5" hidden="1" outlineLevel="1">
      <c r="A1738" s="317" t="s">
        <v>1407</v>
      </c>
      <c r="B1738" s="318">
        <v>13100</v>
      </c>
      <c r="C1738" s="307">
        <v>0.69</v>
      </c>
      <c r="D1738" s="307">
        <f t="shared" si="47"/>
        <v>9039</v>
      </c>
      <c r="E1738" s="333" t="s">
        <v>1405</v>
      </c>
    </row>
    <row r="1739" spans="1:5" hidden="1" outlineLevel="1">
      <c r="A1739" s="317" t="s">
        <v>1408</v>
      </c>
      <c r="B1739" s="318">
        <v>20775</v>
      </c>
      <c r="C1739" s="307">
        <v>0.84</v>
      </c>
      <c r="D1739" s="307">
        <f t="shared" si="47"/>
        <v>17451</v>
      </c>
      <c r="E1739" s="333" t="s">
        <v>1405</v>
      </c>
    </row>
    <row r="1740" spans="1:5" ht="25.5" hidden="1" outlineLevel="1">
      <c r="A1740" s="315" t="s">
        <v>1342</v>
      </c>
      <c r="B1740" s="316">
        <v>5200</v>
      </c>
      <c r="C1740" s="307">
        <v>58.31</v>
      </c>
      <c r="D1740" s="307">
        <f t="shared" si="47"/>
        <v>303212</v>
      </c>
    </row>
    <row r="1741" spans="1:5" ht="25.5" hidden="1" outlineLevel="1">
      <c r="A1741" s="315" t="s">
        <v>1343</v>
      </c>
      <c r="B1741" s="316">
        <v>4500</v>
      </c>
      <c r="C1741" s="307">
        <v>43.97</v>
      </c>
      <c r="D1741" s="307">
        <f t="shared" si="47"/>
        <v>197865</v>
      </c>
    </row>
    <row r="1742" spans="1:5" hidden="1" outlineLevel="1">
      <c r="A1742" s="315" t="s">
        <v>1344</v>
      </c>
      <c r="B1742" s="319">
        <v>2</v>
      </c>
      <c r="C1742" s="307"/>
      <c r="D1742" s="307">
        <f t="shared" si="47"/>
        <v>0</v>
      </c>
    </row>
    <row r="1743" spans="1:5" hidden="1" outlineLevel="1">
      <c r="A1743" s="317" t="s">
        <v>1345</v>
      </c>
      <c r="B1743" s="320">
        <v>2</v>
      </c>
      <c r="C1743" s="307">
        <v>6100</v>
      </c>
      <c r="D1743" s="307">
        <f t="shared" si="47"/>
        <v>12200</v>
      </c>
    </row>
    <row r="1744" spans="1:5" hidden="1" outlineLevel="1">
      <c r="A1744" s="315" t="s">
        <v>203</v>
      </c>
      <c r="B1744" s="319">
        <v>15</v>
      </c>
      <c r="C1744" s="307"/>
      <c r="D1744" s="307">
        <f t="shared" si="47"/>
        <v>0</v>
      </c>
    </row>
    <row r="1745" spans="1:5" hidden="1" outlineLevel="1">
      <c r="A1745" s="317" t="s">
        <v>1346</v>
      </c>
      <c r="B1745" s="320">
        <v>15</v>
      </c>
      <c r="C1745" s="307">
        <v>392.2</v>
      </c>
      <c r="D1745" s="307">
        <f t="shared" si="47"/>
        <v>5883</v>
      </c>
    </row>
    <row r="1746" spans="1:5" hidden="1" outlineLevel="1">
      <c r="A1746" s="315" t="s">
        <v>83</v>
      </c>
      <c r="B1746" s="319">
        <v>10</v>
      </c>
      <c r="C1746" s="307"/>
      <c r="D1746" s="307">
        <f t="shared" si="47"/>
        <v>0</v>
      </c>
    </row>
    <row r="1747" spans="1:5" hidden="1" outlineLevel="1">
      <c r="A1747" s="317" t="s">
        <v>1347</v>
      </c>
      <c r="B1747" s="320">
        <v>10</v>
      </c>
      <c r="C1747" s="307">
        <v>32.450000000000003</v>
      </c>
      <c r="D1747" s="307">
        <f t="shared" si="47"/>
        <v>324.5</v>
      </c>
    </row>
    <row r="1748" spans="1:5" hidden="1" outlineLevel="1">
      <c r="A1748" s="315" t="s">
        <v>168</v>
      </c>
      <c r="B1748" s="319">
        <v>324</v>
      </c>
      <c r="C1748" s="307">
        <v>24.12</v>
      </c>
      <c r="D1748" s="307">
        <f t="shared" ref="D1748:D1798" si="48">B1748*C1748</f>
        <v>7814.88</v>
      </c>
      <c r="E1748" s="333" t="s">
        <v>1405</v>
      </c>
    </row>
    <row r="1749" spans="1:5" hidden="1" outlineLevel="1">
      <c r="A1749" s="315" t="s">
        <v>1348</v>
      </c>
      <c r="B1749" s="316">
        <v>2000</v>
      </c>
      <c r="C1749" s="307"/>
      <c r="D1749" s="307">
        <f t="shared" si="48"/>
        <v>0</v>
      </c>
    </row>
    <row r="1750" spans="1:5" hidden="1" outlineLevel="1">
      <c r="A1750" s="317" t="s">
        <v>1349</v>
      </c>
      <c r="B1750" s="318">
        <v>2000</v>
      </c>
      <c r="C1750" s="307">
        <v>1.35</v>
      </c>
      <c r="D1750" s="307">
        <f t="shared" si="48"/>
        <v>2700</v>
      </c>
    </row>
    <row r="1751" spans="1:5" hidden="1" outlineLevel="1">
      <c r="A1751" s="315" t="s">
        <v>98</v>
      </c>
      <c r="B1751" s="319">
        <v>24</v>
      </c>
      <c r="C1751" s="307">
        <v>233.09</v>
      </c>
      <c r="D1751" s="307">
        <f t="shared" si="48"/>
        <v>5594.16</v>
      </c>
    </row>
    <row r="1752" spans="1:5" hidden="1" outlineLevel="1">
      <c r="A1752" s="315" t="s">
        <v>1350</v>
      </c>
      <c r="B1752" s="316">
        <v>4099</v>
      </c>
      <c r="C1752" s="307"/>
      <c r="D1752" s="307">
        <f t="shared" si="48"/>
        <v>0</v>
      </c>
    </row>
    <row r="1753" spans="1:5" hidden="1" outlineLevel="1">
      <c r="A1753" s="317" t="s">
        <v>1351</v>
      </c>
      <c r="B1753" s="318">
        <v>1987</v>
      </c>
      <c r="C1753" s="307">
        <v>45.8</v>
      </c>
      <c r="D1753" s="307">
        <f t="shared" si="48"/>
        <v>91004.599999999991</v>
      </c>
    </row>
    <row r="1754" spans="1:5" hidden="1" outlineLevel="1">
      <c r="A1754" s="317" t="s">
        <v>1352</v>
      </c>
      <c r="B1754" s="318">
        <v>2021</v>
      </c>
      <c r="C1754" s="307">
        <v>47.5</v>
      </c>
      <c r="D1754" s="307">
        <f t="shared" si="48"/>
        <v>95997.5</v>
      </c>
    </row>
    <row r="1755" spans="1:5" hidden="1" outlineLevel="1">
      <c r="A1755" s="317" t="s">
        <v>1353</v>
      </c>
      <c r="B1755" s="320">
        <v>91</v>
      </c>
      <c r="C1755" s="307">
        <v>62.5</v>
      </c>
      <c r="D1755" s="307">
        <f t="shared" si="48"/>
        <v>5687.5</v>
      </c>
    </row>
    <row r="1756" spans="1:5" hidden="1" outlineLevel="1">
      <c r="A1756" s="315" t="s">
        <v>177</v>
      </c>
      <c r="B1756" s="319">
        <v>63</v>
      </c>
      <c r="C1756" s="307"/>
      <c r="D1756" s="307">
        <f t="shared" si="48"/>
        <v>0</v>
      </c>
    </row>
    <row r="1757" spans="1:5" hidden="1" outlineLevel="1">
      <c r="A1757" s="317" t="s">
        <v>1354</v>
      </c>
      <c r="B1757" s="320">
        <v>1</v>
      </c>
      <c r="C1757" s="307">
        <v>2210</v>
      </c>
      <c r="D1757" s="307">
        <f t="shared" si="48"/>
        <v>2210</v>
      </c>
    </row>
    <row r="1758" spans="1:5" hidden="1" outlineLevel="1">
      <c r="A1758" s="317" t="s">
        <v>1355</v>
      </c>
      <c r="B1758" s="320">
        <v>1</v>
      </c>
      <c r="C1758" s="307">
        <v>9360</v>
      </c>
      <c r="D1758" s="307">
        <f t="shared" si="48"/>
        <v>9360</v>
      </c>
    </row>
    <row r="1759" spans="1:5" hidden="1" outlineLevel="1">
      <c r="A1759" s="317" t="s">
        <v>1356</v>
      </c>
      <c r="B1759" s="320">
        <v>3</v>
      </c>
      <c r="C1759" s="321">
        <v>12296.67</v>
      </c>
      <c r="D1759" s="307">
        <f t="shared" si="48"/>
        <v>36890.01</v>
      </c>
    </row>
    <row r="1760" spans="1:5" hidden="1" outlineLevel="1">
      <c r="A1760" s="317" t="s">
        <v>1357</v>
      </c>
      <c r="B1760" s="320">
        <v>1</v>
      </c>
      <c r="C1760" s="307">
        <v>10690</v>
      </c>
      <c r="D1760" s="307">
        <f t="shared" si="48"/>
        <v>10690</v>
      </c>
    </row>
    <row r="1761" spans="1:5" hidden="1" outlineLevel="1">
      <c r="A1761" s="317" t="s">
        <v>1358</v>
      </c>
      <c r="B1761" s="320">
        <v>2</v>
      </c>
      <c r="C1761" s="307">
        <v>11220</v>
      </c>
      <c r="D1761" s="307">
        <f t="shared" si="48"/>
        <v>22440</v>
      </c>
    </row>
    <row r="1762" spans="1:5" hidden="1" outlineLevel="1">
      <c r="A1762" s="317" t="s">
        <v>1359</v>
      </c>
      <c r="B1762" s="320">
        <v>1</v>
      </c>
      <c r="C1762" s="307">
        <v>7870</v>
      </c>
      <c r="D1762" s="307">
        <f t="shared" si="48"/>
        <v>7870</v>
      </c>
    </row>
    <row r="1763" spans="1:5" hidden="1" outlineLevel="1">
      <c r="A1763" s="317" t="s">
        <v>1360</v>
      </c>
      <c r="B1763" s="320">
        <v>1</v>
      </c>
      <c r="C1763" s="307">
        <v>7870</v>
      </c>
      <c r="D1763" s="307">
        <f t="shared" si="48"/>
        <v>7870</v>
      </c>
    </row>
    <row r="1764" spans="1:5" hidden="1" outlineLevel="1">
      <c r="A1764" s="317" t="s">
        <v>178</v>
      </c>
      <c r="B1764" s="320">
        <v>1</v>
      </c>
      <c r="C1764" s="307">
        <v>7820</v>
      </c>
      <c r="D1764" s="307">
        <f t="shared" si="48"/>
        <v>7820</v>
      </c>
      <c r="E1764" s="333" t="s">
        <v>1800</v>
      </c>
    </row>
    <row r="1765" spans="1:5" hidden="1" outlineLevel="1">
      <c r="A1765" s="317" t="s">
        <v>1361</v>
      </c>
      <c r="B1765" s="320">
        <v>3</v>
      </c>
      <c r="C1765" s="321">
        <v>16956.669999999998</v>
      </c>
      <c r="D1765" s="307">
        <f t="shared" si="48"/>
        <v>50870.009999999995</v>
      </c>
    </row>
    <row r="1766" spans="1:5" hidden="1" outlineLevel="1">
      <c r="A1766" s="317" t="s">
        <v>1362</v>
      </c>
      <c r="B1766" s="320">
        <v>1</v>
      </c>
      <c r="C1766" s="307">
        <v>11880</v>
      </c>
      <c r="D1766" s="307">
        <f t="shared" si="48"/>
        <v>11880</v>
      </c>
    </row>
    <row r="1767" spans="1:5" hidden="1" outlineLevel="1">
      <c r="A1767" s="317" t="s">
        <v>1363</v>
      </c>
      <c r="B1767" s="320">
        <v>1</v>
      </c>
      <c r="C1767" s="307">
        <v>13860</v>
      </c>
      <c r="D1767" s="307">
        <f t="shared" si="48"/>
        <v>13860</v>
      </c>
    </row>
    <row r="1768" spans="1:5" hidden="1" outlineLevel="1">
      <c r="A1768" s="317" t="s">
        <v>1364</v>
      </c>
      <c r="B1768" s="320">
        <v>1</v>
      </c>
      <c r="C1768" s="307">
        <v>13200</v>
      </c>
      <c r="D1768" s="307">
        <f t="shared" si="48"/>
        <v>13200</v>
      </c>
    </row>
    <row r="1769" spans="1:5" hidden="1" outlineLevel="1">
      <c r="A1769" s="317" t="s">
        <v>1365</v>
      </c>
      <c r="B1769" s="320">
        <v>1</v>
      </c>
      <c r="C1769" s="307">
        <v>13200</v>
      </c>
      <c r="D1769" s="307">
        <f t="shared" si="48"/>
        <v>13200</v>
      </c>
    </row>
    <row r="1770" spans="1:5" hidden="1" outlineLevel="1">
      <c r="A1770" s="317" t="s">
        <v>1366</v>
      </c>
      <c r="B1770" s="320">
        <v>1</v>
      </c>
      <c r="C1770" s="307">
        <v>12540</v>
      </c>
      <c r="D1770" s="307">
        <f t="shared" si="48"/>
        <v>12540</v>
      </c>
    </row>
    <row r="1771" spans="1:5" hidden="1" outlineLevel="1">
      <c r="A1771" s="317" t="s">
        <v>1367</v>
      </c>
      <c r="B1771" s="320">
        <v>1</v>
      </c>
      <c r="C1771" s="307">
        <v>12670</v>
      </c>
      <c r="D1771" s="307">
        <f t="shared" si="48"/>
        <v>12670</v>
      </c>
    </row>
    <row r="1772" spans="1:5" hidden="1" outlineLevel="1">
      <c r="A1772" s="317" t="s">
        <v>1368</v>
      </c>
      <c r="B1772" s="320">
        <v>2</v>
      </c>
      <c r="C1772" s="307"/>
      <c r="D1772" s="307">
        <f t="shared" si="48"/>
        <v>0</v>
      </c>
      <c r="E1772" s="42" t="s">
        <v>196</v>
      </c>
    </row>
    <row r="1773" spans="1:5" hidden="1" outlineLevel="1">
      <c r="A1773" s="317" t="s">
        <v>1369</v>
      </c>
      <c r="B1773" s="320">
        <v>2</v>
      </c>
      <c r="C1773" s="307">
        <v>7080</v>
      </c>
      <c r="D1773" s="307">
        <f t="shared" si="48"/>
        <v>14160</v>
      </c>
      <c r="E1773" s="42"/>
    </row>
    <row r="1774" spans="1:5" hidden="1" outlineLevel="1">
      <c r="A1774" s="317" t="s">
        <v>1370</v>
      </c>
      <c r="B1774" s="320">
        <v>1</v>
      </c>
      <c r="C1774" s="307">
        <v>8730</v>
      </c>
      <c r="D1774" s="307">
        <f t="shared" si="48"/>
        <v>8730</v>
      </c>
      <c r="E1774" s="42"/>
    </row>
    <row r="1775" spans="1:5" hidden="1" outlineLevel="1">
      <c r="A1775" s="317" t="s">
        <v>1371</v>
      </c>
      <c r="B1775" s="320">
        <v>1</v>
      </c>
      <c r="C1775" s="307">
        <v>14780</v>
      </c>
      <c r="D1775" s="307">
        <f t="shared" si="48"/>
        <v>14780</v>
      </c>
      <c r="E1775" s="42"/>
    </row>
    <row r="1776" spans="1:5" hidden="1" outlineLevel="1">
      <c r="A1776" s="317" t="s">
        <v>1372</v>
      </c>
      <c r="B1776" s="320">
        <v>1</v>
      </c>
      <c r="C1776" s="307">
        <v>8180</v>
      </c>
      <c r="D1776" s="307">
        <f t="shared" si="48"/>
        <v>8180</v>
      </c>
      <c r="E1776" s="42"/>
    </row>
    <row r="1777" spans="1:5" hidden="1" outlineLevel="1">
      <c r="A1777" s="317" t="s">
        <v>1373</v>
      </c>
      <c r="B1777" s="320">
        <v>1</v>
      </c>
      <c r="C1777" s="307">
        <v>14520</v>
      </c>
      <c r="D1777" s="307">
        <f t="shared" si="48"/>
        <v>14520</v>
      </c>
      <c r="E1777" s="42"/>
    </row>
    <row r="1778" spans="1:5" hidden="1" outlineLevel="1">
      <c r="A1778" s="317" t="s">
        <v>1374</v>
      </c>
      <c r="B1778" s="320">
        <v>1</v>
      </c>
      <c r="C1778" s="307">
        <v>7900</v>
      </c>
      <c r="D1778" s="307">
        <f t="shared" si="48"/>
        <v>7900</v>
      </c>
      <c r="E1778" s="42"/>
    </row>
    <row r="1779" spans="1:5" hidden="1" outlineLevel="1">
      <c r="A1779" s="317" t="s">
        <v>1375</v>
      </c>
      <c r="B1779" s="320">
        <v>1</v>
      </c>
      <c r="C1779" s="307">
        <v>7490</v>
      </c>
      <c r="D1779" s="307">
        <f t="shared" si="48"/>
        <v>7490</v>
      </c>
      <c r="E1779" s="42"/>
    </row>
    <row r="1780" spans="1:5" hidden="1" outlineLevel="1">
      <c r="A1780" s="317" t="s">
        <v>1376</v>
      </c>
      <c r="B1780" s="320">
        <v>1</v>
      </c>
      <c r="C1780" s="307">
        <v>7790</v>
      </c>
      <c r="D1780" s="307">
        <f t="shared" si="48"/>
        <v>7790</v>
      </c>
      <c r="E1780" s="42"/>
    </row>
    <row r="1781" spans="1:5" hidden="1" outlineLevel="1">
      <c r="A1781" s="317" t="s">
        <v>1377</v>
      </c>
      <c r="B1781" s="320">
        <v>1</v>
      </c>
      <c r="C1781" s="307">
        <v>8140</v>
      </c>
      <c r="D1781" s="307">
        <f t="shared" si="48"/>
        <v>8140</v>
      </c>
      <c r="E1781" s="42"/>
    </row>
    <row r="1782" spans="1:5" hidden="1" outlineLevel="1">
      <c r="A1782" s="317" t="s">
        <v>1378</v>
      </c>
      <c r="B1782" s="320">
        <v>1</v>
      </c>
      <c r="C1782" s="307"/>
      <c r="D1782" s="307">
        <f t="shared" si="48"/>
        <v>0</v>
      </c>
      <c r="E1782" s="42" t="s">
        <v>196</v>
      </c>
    </row>
    <row r="1783" spans="1:5" hidden="1" outlineLevel="1">
      <c r="A1783" s="317" t="s">
        <v>1379</v>
      </c>
      <c r="B1783" s="320">
        <v>1</v>
      </c>
      <c r="C1783" s="307">
        <v>1200</v>
      </c>
      <c r="D1783" s="307">
        <f t="shared" si="48"/>
        <v>1200</v>
      </c>
      <c r="E1783" s="42"/>
    </row>
    <row r="1784" spans="1:5" hidden="1" outlineLevel="1">
      <c r="A1784" s="317" t="s">
        <v>1380</v>
      </c>
      <c r="B1784" s="320">
        <v>1</v>
      </c>
      <c r="C1784" s="307">
        <v>1250</v>
      </c>
      <c r="D1784" s="307">
        <f t="shared" si="48"/>
        <v>1250</v>
      </c>
      <c r="E1784" s="42"/>
    </row>
    <row r="1785" spans="1:5" hidden="1" outlineLevel="1">
      <c r="A1785" s="317" t="s">
        <v>1381</v>
      </c>
      <c r="B1785" s="320">
        <v>1</v>
      </c>
      <c r="C1785" s="307">
        <v>13010</v>
      </c>
      <c r="D1785" s="307">
        <f t="shared" si="48"/>
        <v>13010</v>
      </c>
      <c r="E1785" s="42"/>
    </row>
    <row r="1786" spans="1:5" hidden="1" outlineLevel="1">
      <c r="A1786" s="317" t="s">
        <v>1382</v>
      </c>
      <c r="B1786" s="320">
        <v>1</v>
      </c>
      <c r="C1786" s="307">
        <v>18380</v>
      </c>
      <c r="D1786" s="307">
        <f t="shared" si="48"/>
        <v>18380</v>
      </c>
      <c r="E1786" s="42"/>
    </row>
    <row r="1787" spans="1:5" hidden="1" outlineLevel="1">
      <c r="A1787" s="317" t="s">
        <v>1383</v>
      </c>
      <c r="B1787" s="320">
        <v>1</v>
      </c>
      <c r="C1787" s="307">
        <v>19590</v>
      </c>
      <c r="D1787" s="307">
        <f t="shared" si="48"/>
        <v>19590</v>
      </c>
      <c r="E1787" s="42"/>
    </row>
    <row r="1788" spans="1:5" hidden="1" outlineLevel="1">
      <c r="A1788" s="317" t="s">
        <v>1384</v>
      </c>
      <c r="B1788" s="320">
        <v>1</v>
      </c>
      <c r="C1788" s="307">
        <v>18070</v>
      </c>
      <c r="D1788" s="307">
        <f t="shared" si="48"/>
        <v>18070</v>
      </c>
      <c r="E1788" s="42"/>
    </row>
    <row r="1789" spans="1:5" hidden="1" outlineLevel="1">
      <c r="A1789" s="317" t="s">
        <v>1385</v>
      </c>
      <c r="B1789" s="320">
        <v>1</v>
      </c>
      <c r="C1789" s="307">
        <v>19590</v>
      </c>
      <c r="D1789" s="307">
        <f t="shared" si="48"/>
        <v>19590</v>
      </c>
      <c r="E1789" s="42"/>
    </row>
    <row r="1790" spans="1:5" hidden="1" outlineLevel="1">
      <c r="A1790" s="317" t="s">
        <v>1386</v>
      </c>
      <c r="B1790" s="320">
        <v>1</v>
      </c>
      <c r="C1790" s="307"/>
      <c r="D1790" s="307">
        <f t="shared" si="48"/>
        <v>0</v>
      </c>
      <c r="E1790" s="42" t="s">
        <v>196</v>
      </c>
    </row>
    <row r="1791" spans="1:5" hidden="1" outlineLevel="1">
      <c r="A1791" s="317" t="s">
        <v>1387</v>
      </c>
      <c r="B1791" s="320">
        <v>1</v>
      </c>
      <c r="C1791" s="307"/>
      <c r="D1791" s="307">
        <f t="shared" si="48"/>
        <v>0</v>
      </c>
      <c r="E1791" s="42" t="s">
        <v>196</v>
      </c>
    </row>
    <row r="1792" spans="1:5" hidden="1" outlineLevel="1">
      <c r="A1792" s="317" t="s">
        <v>1388</v>
      </c>
      <c r="B1792" s="320">
        <v>1</v>
      </c>
      <c r="C1792" s="307"/>
      <c r="D1792" s="307">
        <f t="shared" si="48"/>
        <v>0</v>
      </c>
      <c r="E1792" s="42" t="s">
        <v>196</v>
      </c>
    </row>
    <row r="1793" spans="1:5" hidden="1" outlineLevel="1">
      <c r="A1793" s="317" t="s">
        <v>1389</v>
      </c>
      <c r="B1793" s="320">
        <v>1</v>
      </c>
      <c r="C1793" s="307"/>
      <c r="D1793" s="307">
        <f t="shared" si="48"/>
        <v>0</v>
      </c>
      <c r="E1793" s="42" t="s">
        <v>196</v>
      </c>
    </row>
    <row r="1794" spans="1:5" hidden="1" outlineLevel="1">
      <c r="A1794" s="317" t="s">
        <v>1390</v>
      </c>
      <c r="B1794" s="320">
        <v>2</v>
      </c>
      <c r="C1794" s="307">
        <v>2930</v>
      </c>
      <c r="D1794" s="307">
        <f t="shared" si="48"/>
        <v>5860</v>
      </c>
      <c r="E1794" s="42"/>
    </row>
    <row r="1795" spans="1:5" hidden="1" outlineLevel="1">
      <c r="A1795" s="317" t="s">
        <v>1391</v>
      </c>
      <c r="B1795" s="320">
        <v>4</v>
      </c>
      <c r="C1795" s="307">
        <v>13750</v>
      </c>
      <c r="D1795" s="307">
        <f t="shared" si="48"/>
        <v>55000</v>
      </c>
      <c r="E1795" s="42"/>
    </row>
    <row r="1796" spans="1:5" hidden="1" outlineLevel="1">
      <c r="A1796" s="317" t="s">
        <v>1392</v>
      </c>
      <c r="B1796" s="320">
        <v>1</v>
      </c>
      <c r="C1796" s="307">
        <v>1740</v>
      </c>
      <c r="D1796" s="307">
        <f t="shared" si="48"/>
        <v>1740</v>
      </c>
      <c r="E1796" s="42"/>
    </row>
    <row r="1797" spans="1:5" hidden="1" outlineLevel="1">
      <c r="A1797" s="317" t="s">
        <v>1393</v>
      </c>
      <c r="B1797" s="320">
        <v>1</v>
      </c>
      <c r="C1797" s="307">
        <v>2260</v>
      </c>
      <c r="D1797" s="307">
        <f t="shared" si="48"/>
        <v>2260</v>
      </c>
      <c r="E1797" s="42"/>
    </row>
    <row r="1798" spans="1:5" hidden="1" outlineLevel="1">
      <c r="A1798" s="317" t="s">
        <v>1394</v>
      </c>
      <c r="B1798" s="320">
        <v>1</v>
      </c>
      <c r="C1798" s="307">
        <v>1750</v>
      </c>
      <c r="D1798" s="307">
        <f t="shared" si="48"/>
        <v>1750</v>
      </c>
      <c r="E1798" s="42"/>
    </row>
    <row r="1799" spans="1:5" hidden="1" outlineLevel="1">
      <c r="A1799" s="317" t="s">
        <v>1395</v>
      </c>
      <c r="B1799" s="320">
        <v>1</v>
      </c>
      <c r="C1799" s="307">
        <v>20450</v>
      </c>
      <c r="D1799" s="307">
        <f t="shared" ref="D1799:D1825" si="49">B1799*C1799</f>
        <v>20450</v>
      </c>
      <c r="E1799" s="42"/>
    </row>
    <row r="1800" spans="1:5" hidden="1" outlineLevel="1">
      <c r="A1800" s="317" t="s">
        <v>1396</v>
      </c>
      <c r="B1800" s="320">
        <v>1</v>
      </c>
      <c r="C1800" s="307">
        <v>27050</v>
      </c>
      <c r="D1800" s="307">
        <f t="shared" si="49"/>
        <v>27050</v>
      </c>
      <c r="E1800" s="42"/>
    </row>
    <row r="1801" spans="1:5" hidden="1" outlineLevel="1">
      <c r="A1801" s="317" t="s">
        <v>1397</v>
      </c>
      <c r="B1801" s="320">
        <v>2</v>
      </c>
      <c r="C1801" s="307"/>
      <c r="D1801" s="307">
        <f t="shared" si="49"/>
        <v>0</v>
      </c>
      <c r="E1801" s="42" t="s">
        <v>196</v>
      </c>
    </row>
    <row r="1802" spans="1:5" hidden="1" outlineLevel="1">
      <c r="A1802" s="317" t="s">
        <v>1398</v>
      </c>
      <c r="B1802" s="320">
        <v>1</v>
      </c>
      <c r="C1802" s="307">
        <v>1750</v>
      </c>
      <c r="D1802" s="307">
        <f t="shared" si="49"/>
        <v>1750</v>
      </c>
    </row>
    <row r="1803" spans="1:5" hidden="1" outlineLevel="1">
      <c r="A1803" s="317" t="s">
        <v>1399</v>
      </c>
      <c r="B1803" s="320">
        <v>1</v>
      </c>
      <c r="C1803" s="307">
        <v>1760</v>
      </c>
      <c r="D1803" s="307">
        <f t="shared" si="49"/>
        <v>1760</v>
      </c>
    </row>
    <row r="1804" spans="1:5" hidden="1" outlineLevel="1">
      <c r="A1804" s="317" t="s">
        <v>1400</v>
      </c>
      <c r="B1804" s="320">
        <v>1</v>
      </c>
      <c r="C1804" s="307">
        <v>14120</v>
      </c>
      <c r="D1804" s="307">
        <f t="shared" si="49"/>
        <v>14120</v>
      </c>
    </row>
    <row r="1805" spans="1:5" hidden="1" outlineLevel="1">
      <c r="A1805" s="317" t="s">
        <v>1401</v>
      </c>
      <c r="B1805" s="320">
        <v>1</v>
      </c>
      <c r="C1805" s="307">
        <v>1700</v>
      </c>
      <c r="D1805" s="307">
        <f t="shared" si="49"/>
        <v>1700</v>
      </c>
    </row>
    <row r="1806" spans="1:5" hidden="1" outlineLevel="1">
      <c r="A1806" s="317" t="s">
        <v>1402</v>
      </c>
      <c r="B1806" s="320">
        <v>1</v>
      </c>
      <c r="C1806" s="307">
        <v>1920</v>
      </c>
      <c r="D1806" s="307">
        <f t="shared" si="49"/>
        <v>1920</v>
      </c>
    </row>
    <row r="1807" spans="1:5" hidden="1" outlineLevel="1">
      <c r="A1807" s="317" t="s">
        <v>1403</v>
      </c>
      <c r="B1807" s="320">
        <v>1</v>
      </c>
      <c r="C1807" s="307">
        <v>14120</v>
      </c>
      <c r="D1807" s="307">
        <f t="shared" si="49"/>
        <v>14120</v>
      </c>
    </row>
    <row r="1808" spans="1:5" hidden="1" outlineLevel="1">
      <c r="A1808" s="315" t="s">
        <v>206</v>
      </c>
      <c r="B1808" s="319">
        <v>1</v>
      </c>
      <c r="C1808" s="307">
        <v>787.13</v>
      </c>
      <c r="D1808" s="307">
        <f t="shared" si="49"/>
        <v>787.13</v>
      </c>
    </row>
    <row r="1809" spans="1:5" hidden="1" outlineLevel="1">
      <c r="A1809" s="315" t="s">
        <v>308</v>
      </c>
      <c r="B1809" s="316">
        <v>176295</v>
      </c>
      <c r="C1809" s="307"/>
      <c r="D1809" s="307">
        <f t="shared" si="49"/>
        <v>0</v>
      </c>
    </row>
    <row r="1810" spans="1:5" hidden="1" outlineLevel="1">
      <c r="A1810" s="317" t="s">
        <v>1409</v>
      </c>
      <c r="B1810" s="318">
        <v>46000</v>
      </c>
      <c r="C1810" s="307">
        <v>0.71</v>
      </c>
      <c r="D1810" s="307">
        <f t="shared" si="49"/>
        <v>32660</v>
      </c>
    </row>
    <row r="1811" spans="1:5" hidden="1" outlineLevel="1">
      <c r="A1811" s="317" t="s">
        <v>1410</v>
      </c>
      <c r="B1811" s="318">
        <v>1300</v>
      </c>
      <c r="C1811" s="307">
        <v>2.36</v>
      </c>
      <c r="D1811" s="307">
        <f t="shared" si="49"/>
        <v>3068</v>
      </c>
    </row>
    <row r="1812" spans="1:5" hidden="1" outlineLevel="1">
      <c r="A1812" s="317" t="s">
        <v>1411</v>
      </c>
      <c r="B1812" s="318">
        <v>9992</v>
      </c>
      <c r="C1812" s="307"/>
      <c r="D1812" s="307">
        <f t="shared" si="49"/>
        <v>0</v>
      </c>
    </row>
    <row r="1813" spans="1:5" hidden="1" outlineLevel="1">
      <c r="A1813" s="317" t="s">
        <v>1412</v>
      </c>
      <c r="B1813" s="318">
        <v>6240</v>
      </c>
      <c r="C1813" s="307">
        <v>2.95</v>
      </c>
      <c r="D1813" s="307">
        <f t="shared" si="49"/>
        <v>18408</v>
      </c>
    </row>
    <row r="1814" spans="1:5" hidden="1" outlineLevel="1">
      <c r="A1814" s="317" t="s">
        <v>1413</v>
      </c>
      <c r="B1814" s="318">
        <v>15000</v>
      </c>
      <c r="C1814" s="307">
        <v>0.31</v>
      </c>
      <c r="D1814" s="307">
        <f t="shared" si="49"/>
        <v>4650</v>
      </c>
    </row>
    <row r="1815" spans="1:5" hidden="1" outlineLevel="1">
      <c r="A1815" s="317" t="s">
        <v>1414</v>
      </c>
      <c r="B1815" s="318">
        <v>16000</v>
      </c>
      <c r="C1815" s="307">
        <v>0.31</v>
      </c>
      <c r="D1815" s="307">
        <f t="shared" si="49"/>
        <v>4960</v>
      </c>
    </row>
    <row r="1816" spans="1:5" hidden="1" outlineLevel="1">
      <c r="A1816" s="317" t="s">
        <v>1415</v>
      </c>
      <c r="B1816" s="318">
        <v>15000</v>
      </c>
      <c r="C1816" s="307">
        <v>0.31</v>
      </c>
      <c r="D1816" s="307">
        <f t="shared" si="49"/>
        <v>4650</v>
      </c>
    </row>
    <row r="1817" spans="1:5" hidden="1" outlineLevel="1">
      <c r="A1817" s="317" t="s">
        <v>1416</v>
      </c>
      <c r="B1817" s="318">
        <v>15000</v>
      </c>
      <c r="C1817" s="307">
        <v>0.76</v>
      </c>
      <c r="D1817" s="307">
        <f t="shared" si="49"/>
        <v>11400</v>
      </c>
    </row>
    <row r="1818" spans="1:5" hidden="1" outlineLevel="1">
      <c r="A1818" s="317" t="s">
        <v>1417</v>
      </c>
      <c r="B1818" s="318">
        <v>15000</v>
      </c>
      <c r="C1818" s="307">
        <v>0.31</v>
      </c>
      <c r="D1818" s="307">
        <f t="shared" si="49"/>
        <v>4650</v>
      </c>
    </row>
    <row r="1819" spans="1:5" hidden="1" outlineLevel="1">
      <c r="A1819" s="317" t="s">
        <v>1418</v>
      </c>
      <c r="B1819" s="318">
        <v>8900</v>
      </c>
      <c r="C1819" s="307">
        <v>2.2200000000000002</v>
      </c>
      <c r="D1819" s="307">
        <f t="shared" si="49"/>
        <v>19758</v>
      </c>
    </row>
    <row r="1820" spans="1:5" hidden="1" outlineLevel="1">
      <c r="A1820" s="317" t="s">
        <v>1404</v>
      </c>
      <c r="B1820" s="318">
        <v>19343</v>
      </c>
      <c r="C1820" s="307">
        <v>0.92</v>
      </c>
      <c r="D1820" s="307">
        <f t="shared" si="49"/>
        <v>17795.560000000001</v>
      </c>
    </row>
    <row r="1821" spans="1:5" hidden="1" outlineLevel="1">
      <c r="A1821" s="317" t="s">
        <v>1419</v>
      </c>
      <c r="B1821" s="318">
        <v>8520</v>
      </c>
      <c r="C1821" s="307">
        <v>1.63</v>
      </c>
      <c r="D1821" s="307">
        <f t="shared" si="49"/>
        <v>13887.599999999999</v>
      </c>
    </row>
    <row r="1822" spans="1:5" hidden="1" outlineLevel="1">
      <c r="A1822" s="315" t="s">
        <v>207</v>
      </c>
      <c r="B1822" s="316">
        <v>1320</v>
      </c>
      <c r="C1822" s="307"/>
      <c r="D1822" s="307">
        <f t="shared" si="49"/>
        <v>0</v>
      </c>
    </row>
    <row r="1823" spans="1:5" hidden="1" outlineLevel="1">
      <c r="A1823" s="317" t="s">
        <v>879</v>
      </c>
      <c r="B1823" s="318">
        <v>1010</v>
      </c>
      <c r="C1823" s="307">
        <v>29.51</v>
      </c>
      <c r="D1823" s="307">
        <f t="shared" si="49"/>
        <v>29805.100000000002</v>
      </c>
      <c r="E1823" s="333" t="s">
        <v>1405</v>
      </c>
    </row>
    <row r="1824" spans="1:5" hidden="1" outlineLevel="1">
      <c r="A1824" s="317" t="s">
        <v>209</v>
      </c>
      <c r="B1824" s="320">
        <v>250</v>
      </c>
      <c r="C1824" s="321">
        <v>42.46</v>
      </c>
      <c r="D1824" s="307">
        <f t="shared" si="49"/>
        <v>10615</v>
      </c>
    </row>
    <row r="1825" spans="1:5" hidden="1" outlineLevel="1">
      <c r="A1825" s="317" t="s">
        <v>315</v>
      </c>
      <c r="B1825" s="320">
        <v>60</v>
      </c>
      <c r="C1825" s="321">
        <v>61.5</v>
      </c>
      <c r="D1825" s="307">
        <f t="shared" si="49"/>
        <v>3690</v>
      </c>
      <c r="E1825" s="333" t="s">
        <v>319</v>
      </c>
    </row>
    <row r="1826" spans="1:5" collapsed="1">
      <c r="A1826" s="10" t="s">
        <v>763</v>
      </c>
      <c r="B1826" s="23"/>
      <c r="C1826" s="64"/>
      <c r="D1826" s="98">
        <f>SUM(D1720:D1825)</f>
        <v>1895258.6279000002</v>
      </c>
    </row>
    <row r="1828" spans="1:5">
      <c r="A1828" s="29" t="s">
        <v>1406</v>
      </c>
      <c r="B1828" s="4" t="s">
        <v>2</v>
      </c>
      <c r="C1828" s="46"/>
      <c r="D1828" s="46"/>
    </row>
    <row r="1829" spans="1:5" hidden="1" outlineLevel="2">
      <c r="A1829" s="315" t="s">
        <v>161</v>
      </c>
      <c r="B1829" s="316">
        <v>5715</v>
      </c>
      <c r="C1829" s="307"/>
      <c r="D1829" s="307">
        <f>B1829*C1829</f>
        <v>0</v>
      </c>
    </row>
    <row r="1830" spans="1:5" hidden="1" outlineLevel="2">
      <c r="A1830" s="317" t="s">
        <v>1337</v>
      </c>
      <c r="B1830" s="318">
        <v>5715</v>
      </c>
      <c r="C1830" s="307">
        <v>20</v>
      </c>
      <c r="D1830" s="307">
        <f t="shared" ref="D1830:D1832" si="50">B1830*C1830</f>
        <v>114300</v>
      </c>
      <c r="E1830" s="333" t="s">
        <v>882</v>
      </c>
    </row>
    <row r="1831" spans="1:5" hidden="1" outlineLevel="2">
      <c r="A1831" s="315" t="s">
        <v>168</v>
      </c>
      <c r="B1831" s="319">
        <v>540</v>
      </c>
      <c r="C1831" s="307">
        <v>24.12</v>
      </c>
      <c r="D1831" s="307">
        <f t="shared" si="50"/>
        <v>13024.800000000001</v>
      </c>
      <c r="E1831" s="333" t="s">
        <v>319</v>
      </c>
    </row>
    <row r="1832" spans="1:5" hidden="1" outlineLevel="2">
      <c r="A1832" s="315" t="s">
        <v>98</v>
      </c>
      <c r="B1832" s="319">
        <v>54</v>
      </c>
      <c r="C1832" s="307">
        <v>233.09</v>
      </c>
      <c r="D1832" s="307">
        <f t="shared" si="50"/>
        <v>12586.86</v>
      </c>
      <c r="E1832" s="333" t="s">
        <v>319</v>
      </c>
    </row>
    <row r="1833" spans="1:5" collapsed="1">
      <c r="A1833" s="10" t="s">
        <v>763</v>
      </c>
      <c r="B1833" s="23"/>
      <c r="C1833" s="64"/>
      <c r="D1833" s="98">
        <f>SUM(D1829:D1832)</f>
        <v>139911.66</v>
      </c>
    </row>
    <row r="1835" spans="1:5">
      <c r="A1835" s="349" t="s">
        <v>1847</v>
      </c>
      <c r="B1835" s="4" t="s">
        <v>2</v>
      </c>
      <c r="C1835" s="140"/>
      <c r="D1835" s="140"/>
    </row>
    <row r="1836" spans="1:5" hidden="1" outlineLevel="1">
      <c r="A1836" s="355" t="s">
        <v>292</v>
      </c>
      <c r="B1836" s="356">
        <v>111342</v>
      </c>
      <c r="C1836" s="357"/>
      <c r="D1836" s="357">
        <f>B1836*C1836</f>
        <v>0</v>
      </c>
    </row>
    <row r="1837" spans="1:5" hidden="1" outlineLevel="1">
      <c r="A1837" s="358" t="s">
        <v>293</v>
      </c>
      <c r="B1837" s="359">
        <v>111342</v>
      </c>
      <c r="C1837" s="357">
        <v>0.1</v>
      </c>
      <c r="D1837" s="357">
        <f t="shared" ref="D1837:D1871" si="51">B1837*C1837</f>
        <v>11134.2</v>
      </c>
    </row>
    <row r="1838" spans="1:5" hidden="1" outlineLevel="1">
      <c r="A1838" s="355" t="s">
        <v>790</v>
      </c>
      <c r="B1838" s="356">
        <v>85845</v>
      </c>
      <c r="C1838" s="357"/>
      <c r="D1838" s="357">
        <f t="shared" si="51"/>
        <v>0</v>
      </c>
    </row>
    <row r="1839" spans="1:5" hidden="1" outlineLevel="1">
      <c r="A1839" s="358" t="s">
        <v>791</v>
      </c>
      <c r="B1839" s="359">
        <v>5252</v>
      </c>
      <c r="C1839" s="357">
        <v>0.14000000000000001</v>
      </c>
      <c r="D1839" s="357">
        <f t="shared" si="51"/>
        <v>735.28000000000009</v>
      </c>
    </row>
    <row r="1840" spans="1:5" hidden="1" outlineLevel="1">
      <c r="A1840" s="358" t="s">
        <v>1421</v>
      </c>
      <c r="B1840" s="359">
        <v>9870</v>
      </c>
      <c r="C1840" s="357">
        <v>0.1</v>
      </c>
      <c r="D1840" s="357">
        <f t="shared" si="51"/>
        <v>987</v>
      </c>
    </row>
    <row r="1841" spans="1:5" hidden="1" outlineLevel="1">
      <c r="A1841" s="358" t="s">
        <v>792</v>
      </c>
      <c r="B1841" s="359">
        <v>70723</v>
      </c>
      <c r="C1841" s="357">
        <v>0.25</v>
      </c>
      <c r="D1841" s="357">
        <f t="shared" si="51"/>
        <v>17680.75</v>
      </c>
    </row>
    <row r="1842" spans="1:5" hidden="1" outlineLevel="1">
      <c r="A1842" s="355" t="s">
        <v>900</v>
      </c>
      <c r="B1842" s="360">
        <v>57.7</v>
      </c>
      <c r="C1842" s="357">
        <v>20</v>
      </c>
      <c r="D1842" s="357">
        <f t="shared" si="51"/>
        <v>1154</v>
      </c>
    </row>
    <row r="1843" spans="1:5" hidden="1" outlineLevel="1">
      <c r="A1843" s="355" t="s">
        <v>1422</v>
      </c>
      <c r="B1843" s="360">
        <v>1</v>
      </c>
      <c r="C1843" s="357">
        <v>767.61</v>
      </c>
      <c r="D1843" s="357">
        <f t="shared" si="51"/>
        <v>767.61</v>
      </c>
    </row>
    <row r="1844" spans="1:5" customFormat="1" hidden="1" outlineLevel="1">
      <c r="A1844" s="355" t="s">
        <v>1423</v>
      </c>
      <c r="B1844" s="360">
        <v>1</v>
      </c>
      <c r="C1844" s="357"/>
      <c r="D1844" s="357">
        <f t="shared" si="51"/>
        <v>0</v>
      </c>
      <c r="E1844" s="42"/>
    </row>
    <row r="1845" spans="1:5" customFormat="1" hidden="1" outlineLevel="1">
      <c r="A1845" s="355" t="s">
        <v>1424</v>
      </c>
      <c r="B1845" s="361">
        <v>1</v>
      </c>
      <c r="C1845" s="357">
        <v>15179.36</v>
      </c>
      <c r="D1845" s="357">
        <f t="shared" si="51"/>
        <v>15179.36</v>
      </c>
      <c r="E1845" s="42"/>
    </row>
    <row r="1846" spans="1:5" hidden="1" outlineLevel="1">
      <c r="A1846" s="355" t="s">
        <v>1425</v>
      </c>
      <c r="B1846" s="360">
        <v>150</v>
      </c>
      <c r="C1846" s="357">
        <v>102.22</v>
      </c>
      <c r="D1846" s="357">
        <f t="shared" si="51"/>
        <v>15333</v>
      </c>
    </row>
    <row r="1847" spans="1:5" hidden="1" outlineLevel="1">
      <c r="A1847" s="355" t="s">
        <v>365</v>
      </c>
      <c r="B1847" s="360">
        <v>112</v>
      </c>
      <c r="C1847" s="357"/>
      <c r="D1847" s="357">
        <f t="shared" si="51"/>
        <v>0</v>
      </c>
    </row>
    <row r="1848" spans="1:5" hidden="1" outlineLevel="1">
      <c r="A1848" s="358" t="s">
        <v>1426</v>
      </c>
      <c r="B1848" s="361">
        <v>25</v>
      </c>
      <c r="C1848" s="362">
        <f>(28.72*5+33.02*20)/25</f>
        <v>32.160000000000004</v>
      </c>
      <c r="D1848" s="357">
        <f t="shared" si="51"/>
        <v>804.00000000000011</v>
      </c>
    </row>
    <row r="1849" spans="1:5" hidden="1" outlineLevel="1">
      <c r="A1849" s="358" t="s">
        <v>1427</v>
      </c>
      <c r="B1849" s="361">
        <v>30</v>
      </c>
      <c r="C1849" s="357">
        <v>35.21</v>
      </c>
      <c r="D1849" s="357">
        <f t="shared" si="51"/>
        <v>1056.3</v>
      </c>
    </row>
    <row r="1850" spans="1:5" hidden="1" outlineLevel="1">
      <c r="A1850" s="358" t="s">
        <v>1428</v>
      </c>
      <c r="B1850" s="361">
        <v>25</v>
      </c>
      <c r="C1850" s="357">
        <v>34.299999999999997</v>
      </c>
      <c r="D1850" s="357">
        <f t="shared" si="51"/>
        <v>857.49999999999989</v>
      </c>
    </row>
    <row r="1851" spans="1:5" hidden="1" outlineLevel="1">
      <c r="A1851" s="358" t="s">
        <v>1429</v>
      </c>
      <c r="B1851" s="361">
        <v>2</v>
      </c>
      <c r="C1851" s="357">
        <v>17.27</v>
      </c>
      <c r="D1851" s="357">
        <f t="shared" si="51"/>
        <v>34.54</v>
      </c>
    </row>
    <row r="1852" spans="1:5" hidden="1" outlineLevel="1">
      <c r="A1852" s="358" t="s">
        <v>1430</v>
      </c>
      <c r="B1852" s="361">
        <v>30</v>
      </c>
      <c r="C1852" s="357">
        <v>31.09</v>
      </c>
      <c r="D1852" s="357">
        <f t="shared" si="51"/>
        <v>932.7</v>
      </c>
    </row>
    <row r="1853" spans="1:5" hidden="1" outlineLevel="1">
      <c r="A1853" s="355" t="s">
        <v>1434</v>
      </c>
      <c r="B1853" s="360">
        <v>39</v>
      </c>
      <c r="C1853" s="357"/>
      <c r="D1853" s="357">
        <f t="shared" si="51"/>
        <v>0</v>
      </c>
    </row>
    <row r="1854" spans="1:5" hidden="1" outlineLevel="1">
      <c r="A1854" s="358" t="s">
        <v>1435</v>
      </c>
      <c r="B1854" s="361">
        <v>4</v>
      </c>
      <c r="C1854" s="357">
        <v>1200.3399999999999</v>
      </c>
      <c r="D1854" s="357">
        <f t="shared" si="51"/>
        <v>4801.3599999999997</v>
      </c>
    </row>
    <row r="1855" spans="1:5" hidden="1" outlineLevel="1">
      <c r="A1855" s="358" t="s">
        <v>1436</v>
      </c>
      <c r="B1855" s="361">
        <v>35</v>
      </c>
      <c r="C1855" s="357">
        <v>344.35</v>
      </c>
      <c r="D1855" s="357">
        <f t="shared" si="51"/>
        <v>12052.25</v>
      </c>
    </row>
    <row r="1856" spans="1:5" hidden="1" outlineLevel="1">
      <c r="A1856" s="355" t="s">
        <v>1437</v>
      </c>
      <c r="B1856" s="360">
        <v>182.1</v>
      </c>
      <c r="C1856" s="357">
        <v>202.27</v>
      </c>
      <c r="D1856" s="357">
        <f t="shared" si="51"/>
        <v>36833.366999999998</v>
      </c>
    </row>
    <row r="1857" spans="1:5" hidden="1" outlineLevel="1">
      <c r="A1857" s="355" t="s">
        <v>1438</v>
      </c>
      <c r="B1857" s="360">
        <v>280.74</v>
      </c>
      <c r="C1857" s="357">
        <v>105.64</v>
      </c>
      <c r="D1857" s="357">
        <f t="shared" si="51"/>
        <v>29657.373600000003</v>
      </c>
    </row>
    <row r="1858" spans="1:5" hidden="1" outlineLevel="1">
      <c r="A1858" s="355" t="s">
        <v>907</v>
      </c>
      <c r="B1858" s="360">
        <v>133.80000000000001</v>
      </c>
      <c r="C1858" s="357"/>
      <c r="D1858" s="357">
        <f t="shared" si="51"/>
        <v>0</v>
      </c>
    </row>
    <row r="1859" spans="1:5" hidden="1" outlineLevel="1">
      <c r="A1859" s="358" t="s">
        <v>261</v>
      </c>
      <c r="B1859" s="361">
        <v>133.80000000000001</v>
      </c>
      <c r="C1859" s="357">
        <v>108.22</v>
      </c>
      <c r="D1859" s="357">
        <f t="shared" si="51"/>
        <v>14479.836000000001</v>
      </c>
      <c r="E1859" s="333" t="s">
        <v>1850</v>
      </c>
    </row>
    <row r="1860" spans="1:5" hidden="1" outlineLevel="1">
      <c r="A1860" s="355" t="s">
        <v>908</v>
      </c>
      <c r="B1860" s="356">
        <v>1359.319</v>
      </c>
      <c r="C1860" s="357"/>
      <c r="D1860" s="357">
        <f t="shared" si="51"/>
        <v>0</v>
      </c>
    </row>
    <row r="1861" spans="1:5" hidden="1" outlineLevel="1">
      <c r="A1861" s="358" t="s">
        <v>1440</v>
      </c>
      <c r="B1861" s="361">
        <v>29</v>
      </c>
      <c r="C1861" s="357">
        <v>75.62</v>
      </c>
      <c r="D1861" s="357">
        <f t="shared" si="51"/>
        <v>2192.98</v>
      </c>
      <c r="E1861" s="333" t="s">
        <v>1848</v>
      </c>
    </row>
    <row r="1862" spans="1:5" hidden="1" outlineLevel="1">
      <c r="A1862" s="358" t="s">
        <v>1441</v>
      </c>
      <c r="B1862" s="361">
        <v>71.2</v>
      </c>
      <c r="C1862" s="357">
        <v>95.91</v>
      </c>
      <c r="D1862" s="357">
        <f t="shared" si="51"/>
        <v>6828.7920000000004</v>
      </c>
    </row>
    <row r="1863" spans="1:5" hidden="1" outlineLevel="1">
      <c r="A1863" s="358" t="s">
        <v>1442</v>
      </c>
      <c r="B1863" s="361">
        <v>32</v>
      </c>
      <c r="C1863" s="357">
        <v>95.91</v>
      </c>
      <c r="D1863" s="357">
        <f t="shared" si="51"/>
        <v>3069.12</v>
      </c>
    </row>
    <row r="1864" spans="1:5" hidden="1" outlineLevel="1">
      <c r="A1864" s="358" t="s">
        <v>1825</v>
      </c>
      <c r="B1864" s="361">
        <v>1.7</v>
      </c>
      <c r="C1864" s="357">
        <v>95.91</v>
      </c>
      <c r="D1864" s="357">
        <f t="shared" si="51"/>
        <v>163.047</v>
      </c>
    </row>
    <row r="1865" spans="1:5" hidden="1" outlineLevel="1">
      <c r="A1865" s="358" t="s">
        <v>1443</v>
      </c>
      <c r="B1865" s="361">
        <v>13</v>
      </c>
      <c r="C1865" s="357">
        <v>95.91</v>
      </c>
      <c r="D1865" s="357">
        <f t="shared" si="51"/>
        <v>1246.83</v>
      </c>
    </row>
    <row r="1866" spans="1:5" hidden="1" outlineLevel="1">
      <c r="A1866" s="358" t="s">
        <v>1444</v>
      </c>
      <c r="B1866" s="361">
        <v>4.3</v>
      </c>
      <c r="C1866" s="357">
        <v>95.91</v>
      </c>
      <c r="D1866" s="357">
        <f t="shared" si="51"/>
        <v>412.41299999999995</v>
      </c>
    </row>
    <row r="1867" spans="1:5" hidden="1" outlineLevel="1">
      <c r="A1867" s="358" t="s">
        <v>1445</v>
      </c>
      <c r="B1867" s="361">
        <v>50.45</v>
      </c>
      <c r="C1867" s="357">
        <v>75.62</v>
      </c>
      <c r="D1867" s="357">
        <f t="shared" si="51"/>
        <v>3815.0290000000005</v>
      </c>
    </row>
    <row r="1868" spans="1:5" hidden="1" outlineLevel="1">
      <c r="A1868" s="358" t="s">
        <v>1446</v>
      </c>
      <c r="B1868" s="361">
        <v>17.600000000000001</v>
      </c>
      <c r="C1868" s="357">
        <v>75.62</v>
      </c>
      <c r="D1868" s="357">
        <f t="shared" si="51"/>
        <v>1330.9120000000003</v>
      </c>
    </row>
    <row r="1869" spans="1:5" hidden="1" outlineLevel="1">
      <c r="A1869" s="358" t="s">
        <v>1447</v>
      </c>
      <c r="B1869" s="361">
        <v>25.8</v>
      </c>
      <c r="C1869" s="357">
        <v>95.91</v>
      </c>
      <c r="D1869" s="357">
        <f t="shared" si="51"/>
        <v>2474.4780000000001</v>
      </c>
    </row>
    <row r="1870" spans="1:5" hidden="1" outlineLevel="1">
      <c r="A1870" s="358" t="s">
        <v>1448</v>
      </c>
      <c r="B1870" s="361">
        <v>182.643</v>
      </c>
      <c r="C1870" s="357">
        <v>95.91</v>
      </c>
      <c r="D1870" s="357">
        <f t="shared" si="51"/>
        <v>17517.290130000001</v>
      </c>
    </row>
    <row r="1871" spans="1:5" hidden="1" outlineLevel="1">
      <c r="A1871" s="358" t="s">
        <v>1449</v>
      </c>
      <c r="B1871" s="361">
        <v>53.2</v>
      </c>
      <c r="C1871" s="357">
        <v>75.62</v>
      </c>
      <c r="D1871" s="357">
        <f t="shared" si="51"/>
        <v>4022.9840000000004</v>
      </c>
    </row>
    <row r="1872" spans="1:5" hidden="1" outlineLevel="1">
      <c r="A1872" s="358" t="s">
        <v>1450</v>
      </c>
      <c r="B1872" s="361">
        <v>47.7</v>
      </c>
      <c r="C1872" s="357">
        <v>120.01</v>
      </c>
      <c r="D1872" s="357">
        <f>B1872*C1872</f>
        <v>5724.4770000000008</v>
      </c>
    </row>
    <row r="1873" spans="1:4" hidden="1" outlineLevel="1">
      <c r="A1873" s="358" t="s">
        <v>1451</v>
      </c>
      <c r="B1873" s="361">
        <v>24</v>
      </c>
      <c r="C1873" s="357">
        <v>120.01</v>
      </c>
      <c r="D1873" s="357">
        <f>B1873*C1873</f>
        <v>2880.2400000000002</v>
      </c>
    </row>
    <row r="1874" spans="1:4" hidden="1" outlineLevel="1">
      <c r="A1874" s="358" t="s">
        <v>1452</v>
      </c>
      <c r="B1874" s="361">
        <v>27.5</v>
      </c>
      <c r="C1874" s="357">
        <v>110.41</v>
      </c>
      <c r="D1874" s="357">
        <f t="shared" ref="D1874:D1903" si="52">B1874*C1874</f>
        <v>3036.2750000000001</v>
      </c>
    </row>
    <row r="1875" spans="1:4" hidden="1" outlineLevel="1">
      <c r="A1875" s="358" t="s">
        <v>1826</v>
      </c>
      <c r="B1875" s="361">
        <v>1.4</v>
      </c>
      <c r="C1875" s="362">
        <v>123.61</v>
      </c>
      <c r="D1875" s="357">
        <f t="shared" si="52"/>
        <v>173.054</v>
      </c>
    </row>
    <row r="1876" spans="1:4" hidden="1" outlineLevel="1">
      <c r="A1876" s="358" t="s">
        <v>1827</v>
      </c>
      <c r="B1876" s="361">
        <v>1.7</v>
      </c>
      <c r="C1876" s="362">
        <v>123.61</v>
      </c>
      <c r="D1876" s="357">
        <f t="shared" si="52"/>
        <v>210.137</v>
      </c>
    </row>
    <row r="1877" spans="1:4" hidden="1" outlineLevel="1">
      <c r="A1877" s="358" t="s">
        <v>1453</v>
      </c>
      <c r="B1877" s="361">
        <v>10</v>
      </c>
      <c r="C1877" s="362">
        <v>123.61</v>
      </c>
      <c r="D1877" s="357">
        <f t="shared" si="52"/>
        <v>1236.0999999999999</v>
      </c>
    </row>
    <row r="1878" spans="1:4" hidden="1" outlineLevel="1">
      <c r="A1878" s="358" t="s">
        <v>1454</v>
      </c>
      <c r="B1878" s="361">
        <v>13.3</v>
      </c>
      <c r="C1878" s="362">
        <v>123.61</v>
      </c>
      <c r="D1878" s="357">
        <f t="shared" si="52"/>
        <v>1644.0130000000001</v>
      </c>
    </row>
    <row r="1879" spans="1:4" hidden="1" outlineLevel="1">
      <c r="A1879" s="358" t="s">
        <v>1153</v>
      </c>
      <c r="B1879" s="361">
        <v>19</v>
      </c>
      <c r="C1879" s="362">
        <v>123.61</v>
      </c>
      <c r="D1879" s="357">
        <f t="shared" si="52"/>
        <v>2348.59</v>
      </c>
    </row>
    <row r="1880" spans="1:4" hidden="1" outlineLevel="1">
      <c r="A1880" s="358" t="s">
        <v>1154</v>
      </c>
      <c r="B1880" s="361">
        <v>12.8</v>
      </c>
      <c r="C1880" s="362">
        <v>123.61</v>
      </c>
      <c r="D1880" s="357">
        <f t="shared" si="52"/>
        <v>1582.2080000000001</v>
      </c>
    </row>
    <row r="1881" spans="1:4" hidden="1" outlineLevel="1">
      <c r="A1881" s="358" t="s">
        <v>1828</v>
      </c>
      <c r="B1881" s="361">
        <v>0.22600000000000001</v>
      </c>
      <c r="C1881" s="357">
        <v>93.84</v>
      </c>
      <c r="D1881" s="357">
        <f t="shared" si="52"/>
        <v>21.207840000000001</v>
      </c>
    </row>
    <row r="1882" spans="1:4" hidden="1" outlineLevel="1">
      <c r="A1882" s="358" t="s">
        <v>1455</v>
      </c>
      <c r="B1882" s="361">
        <v>18</v>
      </c>
      <c r="C1882" s="357">
        <v>103.59</v>
      </c>
      <c r="D1882" s="357">
        <f t="shared" si="52"/>
        <v>1864.6200000000001</v>
      </c>
    </row>
    <row r="1883" spans="1:4" hidden="1" outlineLevel="1">
      <c r="A1883" s="358" t="s">
        <v>1829</v>
      </c>
      <c r="B1883" s="361">
        <v>1.4</v>
      </c>
      <c r="C1883" s="357">
        <v>123.61</v>
      </c>
      <c r="D1883" s="357">
        <f t="shared" si="52"/>
        <v>173.054</v>
      </c>
    </row>
    <row r="1884" spans="1:4" hidden="1" outlineLevel="1">
      <c r="A1884" s="358" t="s">
        <v>1456</v>
      </c>
      <c r="B1884" s="361">
        <v>236.5</v>
      </c>
      <c r="C1884" s="357">
        <v>154.5</v>
      </c>
      <c r="D1884" s="357">
        <f t="shared" si="52"/>
        <v>36539.25</v>
      </c>
    </row>
    <row r="1885" spans="1:4" hidden="1" outlineLevel="1">
      <c r="A1885" s="358" t="s">
        <v>1457</v>
      </c>
      <c r="B1885" s="361">
        <v>220.7</v>
      </c>
      <c r="C1885" s="357">
        <v>154.5</v>
      </c>
      <c r="D1885" s="357">
        <f t="shared" si="52"/>
        <v>34098.15</v>
      </c>
    </row>
    <row r="1886" spans="1:4" hidden="1" outlineLevel="1">
      <c r="A1886" s="358" t="s">
        <v>1458</v>
      </c>
      <c r="B1886" s="361">
        <v>239.9</v>
      </c>
      <c r="C1886" s="357">
        <v>154.5</v>
      </c>
      <c r="D1886" s="357">
        <f t="shared" si="52"/>
        <v>37064.550000000003</v>
      </c>
    </row>
    <row r="1887" spans="1:4" hidden="1" outlineLevel="1">
      <c r="A1887" s="358" t="s">
        <v>1830</v>
      </c>
      <c r="B1887" s="361">
        <v>4.3</v>
      </c>
      <c r="C1887" s="357">
        <v>154.5</v>
      </c>
      <c r="D1887" s="357">
        <f t="shared" si="52"/>
        <v>664.35</v>
      </c>
    </row>
    <row r="1888" spans="1:4" hidden="1" outlineLevel="1">
      <c r="A1888" s="355" t="s">
        <v>1459</v>
      </c>
      <c r="B1888" s="360">
        <v>12.5</v>
      </c>
      <c r="C1888" s="357">
        <v>331.83</v>
      </c>
      <c r="D1888" s="357">
        <f t="shared" si="52"/>
        <v>4147.875</v>
      </c>
    </row>
    <row r="1889" spans="1:4" hidden="1" outlineLevel="1">
      <c r="A1889" s="355" t="s">
        <v>1460</v>
      </c>
      <c r="B1889" s="360">
        <v>339.64</v>
      </c>
      <c r="C1889" s="357"/>
      <c r="D1889" s="357">
        <f t="shared" si="52"/>
        <v>0</v>
      </c>
    </row>
    <row r="1890" spans="1:4" hidden="1" outlineLevel="1">
      <c r="A1890" s="358" t="s">
        <v>1461</v>
      </c>
      <c r="B1890" s="361">
        <v>49.1</v>
      </c>
      <c r="C1890" s="357">
        <v>243.88</v>
      </c>
      <c r="D1890" s="357">
        <f t="shared" si="52"/>
        <v>11974.508</v>
      </c>
    </row>
    <row r="1891" spans="1:4" hidden="1" outlineLevel="1">
      <c r="A1891" s="358" t="s">
        <v>1462</v>
      </c>
      <c r="B1891" s="361">
        <v>8.5</v>
      </c>
      <c r="C1891" s="357">
        <v>159.03</v>
      </c>
      <c r="D1891" s="357">
        <f t="shared" si="52"/>
        <v>1351.7550000000001</v>
      </c>
    </row>
    <row r="1892" spans="1:4" hidden="1" outlineLevel="1">
      <c r="A1892" s="358" t="s">
        <v>1463</v>
      </c>
      <c r="B1892" s="361">
        <v>27</v>
      </c>
      <c r="C1892" s="357">
        <v>159.03</v>
      </c>
      <c r="D1892" s="357">
        <f t="shared" si="52"/>
        <v>4293.8100000000004</v>
      </c>
    </row>
    <row r="1893" spans="1:4" hidden="1" outlineLevel="1">
      <c r="A1893" s="358" t="s">
        <v>1222</v>
      </c>
      <c r="B1893" s="361">
        <v>6.8</v>
      </c>
      <c r="C1893" s="357">
        <v>159.03</v>
      </c>
      <c r="D1893" s="357">
        <f t="shared" si="52"/>
        <v>1081.404</v>
      </c>
    </row>
    <row r="1894" spans="1:4" hidden="1" outlineLevel="1">
      <c r="A1894" s="358" t="s">
        <v>1223</v>
      </c>
      <c r="B1894" s="361">
        <v>13.7</v>
      </c>
      <c r="C1894" s="357">
        <v>159.03</v>
      </c>
      <c r="D1894" s="357">
        <f t="shared" si="52"/>
        <v>2178.7109999999998</v>
      </c>
    </row>
    <row r="1895" spans="1:4" hidden="1" outlineLevel="1">
      <c r="A1895" s="358" t="s">
        <v>1464</v>
      </c>
      <c r="B1895" s="361">
        <v>88.2</v>
      </c>
      <c r="C1895" s="357">
        <v>159.03</v>
      </c>
      <c r="D1895" s="357">
        <f t="shared" si="52"/>
        <v>14026.446</v>
      </c>
    </row>
    <row r="1896" spans="1:4" hidden="1" outlineLevel="1">
      <c r="A1896" s="358" t="s">
        <v>1831</v>
      </c>
      <c r="B1896" s="361">
        <v>34.24</v>
      </c>
      <c r="C1896" s="357">
        <v>159.03</v>
      </c>
      <c r="D1896" s="357">
        <f t="shared" si="52"/>
        <v>5445.1872000000003</v>
      </c>
    </row>
    <row r="1897" spans="1:4" hidden="1" outlineLevel="1">
      <c r="A1897" s="358" t="s">
        <v>1465</v>
      </c>
      <c r="B1897" s="361">
        <v>24.1</v>
      </c>
      <c r="C1897" s="357">
        <v>243.88</v>
      </c>
      <c r="D1897" s="357">
        <f t="shared" si="52"/>
        <v>5877.5079999999998</v>
      </c>
    </row>
    <row r="1898" spans="1:4" hidden="1" outlineLevel="1">
      <c r="A1898" s="358" t="s">
        <v>1466</v>
      </c>
      <c r="B1898" s="361">
        <v>88</v>
      </c>
      <c r="C1898" s="357">
        <v>159.03</v>
      </c>
      <c r="D1898" s="357">
        <f t="shared" si="52"/>
        <v>13994.64</v>
      </c>
    </row>
    <row r="1899" spans="1:4" hidden="1" outlineLevel="1">
      <c r="A1899" s="355" t="s">
        <v>1467</v>
      </c>
      <c r="B1899" s="360">
        <v>352.47</v>
      </c>
      <c r="C1899" s="357">
        <v>170.84</v>
      </c>
      <c r="D1899" s="357">
        <f t="shared" si="52"/>
        <v>60215.974800000004</v>
      </c>
    </row>
    <row r="1900" spans="1:4" hidden="1" outlineLevel="1">
      <c r="A1900" s="355" t="s">
        <v>1468</v>
      </c>
      <c r="B1900" s="360">
        <v>41.3</v>
      </c>
      <c r="C1900" s="357"/>
      <c r="D1900" s="357">
        <f t="shared" si="52"/>
        <v>0</v>
      </c>
    </row>
    <row r="1901" spans="1:4" hidden="1" outlineLevel="1">
      <c r="A1901" s="358" t="s">
        <v>1090</v>
      </c>
      <c r="B1901" s="361">
        <v>5.5</v>
      </c>
      <c r="C1901" s="357">
        <v>234.13</v>
      </c>
      <c r="D1901" s="357">
        <f t="shared" si="52"/>
        <v>1287.7149999999999</v>
      </c>
    </row>
    <row r="1902" spans="1:4" hidden="1" outlineLevel="1">
      <c r="A1902" s="358" t="s">
        <v>1094</v>
      </c>
      <c r="B1902" s="361">
        <v>35.799999999999997</v>
      </c>
      <c r="C1902" s="357">
        <v>196.65</v>
      </c>
      <c r="D1902" s="357">
        <f t="shared" si="52"/>
        <v>7040.07</v>
      </c>
    </row>
    <row r="1903" spans="1:4" hidden="1" outlineLevel="1">
      <c r="A1903" s="355" t="s">
        <v>914</v>
      </c>
      <c r="B1903" s="360">
        <v>748.56500000000005</v>
      </c>
      <c r="C1903" s="357">
        <v>87.7</v>
      </c>
      <c r="D1903" s="357">
        <f t="shared" si="52"/>
        <v>65649.150500000003</v>
      </c>
    </row>
    <row r="1904" spans="1:4" hidden="1" outlineLevel="1">
      <c r="A1904" s="355" t="s">
        <v>1849</v>
      </c>
      <c r="B1904" s="360">
        <v>450.88</v>
      </c>
      <c r="C1904" s="357">
        <v>238.9</v>
      </c>
      <c r="D1904" s="357">
        <f t="shared" ref="D1904:D1929" si="53">B1904*C1904</f>
        <v>107715.232</v>
      </c>
    </row>
    <row r="1905" spans="1:4" hidden="1" outlineLevel="1">
      <c r="A1905" s="355" t="s">
        <v>1472</v>
      </c>
      <c r="B1905" s="360">
        <v>11</v>
      </c>
      <c r="C1905" s="357">
        <v>503.87</v>
      </c>
      <c r="D1905" s="357">
        <f t="shared" si="53"/>
        <v>5542.57</v>
      </c>
    </row>
    <row r="1906" spans="1:4" hidden="1" outlineLevel="1">
      <c r="A1906" s="355" t="s">
        <v>1473</v>
      </c>
      <c r="B1906" s="360">
        <v>2</v>
      </c>
      <c r="C1906" s="357">
        <v>5900</v>
      </c>
      <c r="D1906" s="357">
        <f t="shared" si="53"/>
        <v>11800</v>
      </c>
    </row>
    <row r="1907" spans="1:4" hidden="1" outlineLevel="1">
      <c r="A1907" s="355" t="s">
        <v>915</v>
      </c>
      <c r="B1907" s="356">
        <v>8127</v>
      </c>
      <c r="C1907" s="357"/>
      <c r="D1907" s="357">
        <f t="shared" si="53"/>
        <v>0</v>
      </c>
    </row>
    <row r="1908" spans="1:4" hidden="1" outlineLevel="1">
      <c r="A1908" s="358" t="s">
        <v>916</v>
      </c>
      <c r="B1908" s="361">
        <v>250</v>
      </c>
      <c r="C1908" s="357">
        <v>8.2899999999999991</v>
      </c>
      <c r="D1908" s="357">
        <f t="shared" si="53"/>
        <v>2072.5</v>
      </c>
    </row>
    <row r="1909" spans="1:4" hidden="1" outlineLevel="1">
      <c r="A1909" s="358" t="s">
        <v>1474</v>
      </c>
      <c r="B1909" s="361">
        <v>680</v>
      </c>
      <c r="C1909" s="362">
        <v>8.15</v>
      </c>
      <c r="D1909" s="357">
        <f t="shared" si="53"/>
        <v>5542</v>
      </c>
    </row>
    <row r="1910" spans="1:4" hidden="1" outlineLevel="1">
      <c r="A1910" s="358" t="s">
        <v>1475</v>
      </c>
      <c r="B1910" s="361">
        <v>270</v>
      </c>
      <c r="C1910" s="357">
        <v>8.9499999999999993</v>
      </c>
      <c r="D1910" s="357">
        <f t="shared" si="53"/>
        <v>2416.5</v>
      </c>
    </row>
    <row r="1911" spans="1:4" hidden="1" outlineLevel="1">
      <c r="A1911" s="358" t="s">
        <v>1477</v>
      </c>
      <c r="B1911" s="359">
        <v>2052</v>
      </c>
      <c r="C1911" s="357">
        <v>12.45</v>
      </c>
      <c r="D1911" s="357">
        <f t="shared" si="53"/>
        <v>25547.399999999998</v>
      </c>
    </row>
    <row r="1912" spans="1:4" hidden="1" outlineLevel="1">
      <c r="A1912" s="358" t="s">
        <v>1478</v>
      </c>
      <c r="B1912" s="361">
        <v>830</v>
      </c>
      <c r="C1912" s="362">
        <f>(12.12*330+11.5*500)/830</f>
        <v>11.746506024096385</v>
      </c>
      <c r="D1912" s="357">
        <f t="shared" si="53"/>
        <v>9749.6</v>
      </c>
    </row>
    <row r="1913" spans="1:4" hidden="1" outlineLevel="1">
      <c r="A1913" s="358" t="s">
        <v>917</v>
      </c>
      <c r="B1913" s="359">
        <v>1540</v>
      </c>
      <c r="C1913" s="357">
        <v>6.8</v>
      </c>
      <c r="D1913" s="357">
        <f t="shared" si="53"/>
        <v>10472</v>
      </c>
    </row>
    <row r="1914" spans="1:4" hidden="1" outlineLevel="1">
      <c r="A1914" s="358" t="s">
        <v>1480</v>
      </c>
      <c r="B1914" s="359">
        <v>1100</v>
      </c>
      <c r="C1914" s="357">
        <v>6.8</v>
      </c>
      <c r="D1914" s="357">
        <f t="shared" si="53"/>
        <v>7480</v>
      </c>
    </row>
    <row r="1915" spans="1:4" hidden="1" outlineLevel="1">
      <c r="A1915" s="358" t="s">
        <v>1481</v>
      </c>
      <c r="B1915" s="361">
        <v>880</v>
      </c>
      <c r="C1915" s="362">
        <v>16.04</v>
      </c>
      <c r="D1915" s="357">
        <f t="shared" si="53"/>
        <v>14115.199999999999</v>
      </c>
    </row>
    <row r="1916" spans="1:4" hidden="1" outlineLevel="1">
      <c r="A1916" s="355" t="s">
        <v>296</v>
      </c>
      <c r="B1916" s="360">
        <v>6</v>
      </c>
      <c r="C1916" s="357">
        <v>105.82</v>
      </c>
      <c r="D1916" s="357">
        <f t="shared" si="53"/>
        <v>634.91999999999996</v>
      </c>
    </row>
    <row r="1917" spans="1:4" hidden="1" outlineLevel="1">
      <c r="A1917" s="355" t="s">
        <v>793</v>
      </c>
      <c r="B1917" s="360">
        <v>161</v>
      </c>
      <c r="C1917" s="357"/>
      <c r="D1917" s="357">
        <f t="shared" si="53"/>
        <v>0</v>
      </c>
    </row>
    <row r="1918" spans="1:4" hidden="1" outlineLevel="1">
      <c r="A1918" s="358" t="s">
        <v>794</v>
      </c>
      <c r="B1918" s="361">
        <v>161</v>
      </c>
      <c r="C1918" s="357">
        <v>2.85</v>
      </c>
      <c r="D1918" s="357">
        <f t="shared" si="53"/>
        <v>458.85</v>
      </c>
    </row>
    <row r="1919" spans="1:4" hidden="1" outlineLevel="1">
      <c r="A1919" s="355" t="s">
        <v>919</v>
      </c>
      <c r="B1919" s="360"/>
      <c r="C1919" s="357"/>
      <c r="D1919" s="357">
        <f t="shared" si="53"/>
        <v>0</v>
      </c>
    </row>
    <row r="1920" spans="1:4" hidden="1" outlineLevel="1">
      <c r="A1920" s="358" t="s">
        <v>922</v>
      </c>
      <c r="B1920" s="361">
        <v>22.1</v>
      </c>
      <c r="C1920" s="357">
        <v>228.74</v>
      </c>
      <c r="D1920" s="357">
        <f t="shared" si="53"/>
        <v>5055.1540000000005</v>
      </c>
    </row>
    <row r="1921" spans="1:4" hidden="1" outlineLevel="1">
      <c r="A1921" s="358" t="s">
        <v>923</v>
      </c>
      <c r="B1921" s="361">
        <v>20.6</v>
      </c>
      <c r="C1921" s="357">
        <v>227.58</v>
      </c>
      <c r="D1921" s="357">
        <f t="shared" si="53"/>
        <v>4688.1480000000001</v>
      </c>
    </row>
    <row r="1922" spans="1:4" hidden="1" outlineLevel="1">
      <c r="A1922" s="358" t="s">
        <v>925</v>
      </c>
      <c r="B1922" s="361">
        <v>23.5</v>
      </c>
      <c r="C1922" s="357">
        <v>227.58</v>
      </c>
      <c r="D1922" s="357">
        <f t="shared" si="53"/>
        <v>5348.13</v>
      </c>
    </row>
    <row r="1923" spans="1:4" hidden="1" outlineLevel="1">
      <c r="A1923" s="358" t="s">
        <v>926</v>
      </c>
      <c r="B1923" s="361">
        <v>0.75</v>
      </c>
      <c r="C1923" s="357">
        <v>227.58</v>
      </c>
      <c r="D1923" s="357">
        <f t="shared" si="53"/>
        <v>170.685</v>
      </c>
    </row>
    <row r="1924" spans="1:4" hidden="1" outlineLevel="1">
      <c r="A1924" s="355" t="s">
        <v>927</v>
      </c>
      <c r="B1924" s="360">
        <v>132.68</v>
      </c>
      <c r="C1924" s="357"/>
      <c r="D1924" s="357">
        <f t="shared" si="53"/>
        <v>0</v>
      </c>
    </row>
    <row r="1925" spans="1:4" hidden="1" outlineLevel="1">
      <c r="A1925" s="358" t="s">
        <v>928</v>
      </c>
      <c r="B1925" s="361">
        <v>63.06</v>
      </c>
      <c r="C1925" s="357">
        <v>220.05</v>
      </c>
      <c r="D1925" s="357">
        <f t="shared" si="53"/>
        <v>13876.353000000001</v>
      </c>
    </row>
    <row r="1926" spans="1:4" hidden="1" outlineLevel="1">
      <c r="A1926" s="358" t="s">
        <v>929</v>
      </c>
      <c r="B1926" s="361">
        <v>35.799999999999997</v>
      </c>
      <c r="C1926" s="357">
        <v>187.53</v>
      </c>
      <c r="D1926" s="357">
        <f t="shared" si="53"/>
        <v>6713.5739999999996</v>
      </c>
    </row>
    <row r="1927" spans="1:4" hidden="1" outlineLevel="1">
      <c r="A1927" s="358" t="s">
        <v>930</v>
      </c>
      <c r="B1927" s="361">
        <v>33.82</v>
      </c>
      <c r="C1927" s="357">
        <v>214.56</v>
      </c>
      <c r="D1927" s="357">
        <f t="shared" si="53"/>
        <v>7256.4192000000003</v>
      </c>
    </row>
    <row r="1928" spans="1:4" hidden="1" outlineLevel="1">
      <c r="A1928" s="355" t="s">
        <v>1484</v>
      </c>
      <c r="B1928" s="360">
        <v>5</v>
      </c>
      <c r="C1928" s="357">
        <v>1125.78</v>
      </c>
      <c r="D1928" s="357">
        <f t="shared" si="53"/>
        <v>5628.9</v>
      </c>
    </row>
    <row r="1929" spans="1:4" hidden="1" outlineLevel="1">
      <c r="A1929" s="355" t="s">
        <v>1486</v>
      </c>
      <c r="B1929" s="360">
        <v>2</v>
      </c>
      <c r="C1929" s="357">
        <v>8638.31</v>
      </c>
      <c r="D1929" s="357">
        <f t="shared" si="53"/>
        <v>17276.62</v>
      </c>
    </row>
    <row r="1930" spans="1:4" hidden="1" outlineLevel="1">
      <c r="A1930" s="355" t="s">
        <v>1487</v>
      </c>
      <c r="B1930" s="360">
        <v>92</v>
      </c>
      <c r="C1930" s="357"/>
      <c r="D1930" s="357">
        <f t="shared" ref="D1930:D1964" si="54">B1930*C1930</f>
        <v>0</v>
      </c>
    </row>
    <row r="1931" spans="1:4" hidden="1" outlineLevel="1">
      <c r="A1931" s="358"/>
      <c r="B1931" s="361">
        <v>30</v>
      </c>
      <c r="C1931" s="357">
        <v>274.39999999999998</v>
      </c>
      <c r="D1931" s="357">
        <f t="shared" si="54"/>
        <v>8232</v>
      </c>
    </row>
    <row r="1932" spans="1:4" hidden="1" outlineLevel="1">
      <c r="A1932" s="358" t="s">
        <v>1488</v>
      </c>
      <c r="B1932" s="361">
        <v>38</v>
      </c>
      <c r="C1932" s="357">
        <v>261.8</v>
      </c>
      <c r="D1932" s="357">
        <f t="shared" si="54"/>
        <v>9948.4</v>
      </c>
    </row>
    <row r="1933" spans="1:4" hidden="1" outlineLevel="1">
      <c r="A1933" s="358" t="s">
        <v>1489</v>
      </c>
      <c r="B1933" s="361">
        <v>24</v>
      </c>
      <c r="C1933" s="357">
        <v>230.8</v>
      </c>
      <c r="D1933" s="357">
        <f t="shared" si="54"/>
        <v>5539.2000000000007</v>
      </c>
    </row>
    <row r="1934" spans="1:4" hidden="1" outlineLevel="1">
      <c r="A1934" s="355" t="s">
        <v>798</v>
      </c>
      <c r="B1934" s="356">
        <v>21539.794999999998</v>
      </c>
      <c r="C1934" s="357"/>
      <c r="D1934" s="357">
        <f t="shared" si="54"/>
        <v>0</v>
      </c>
    </row>
    <row r="1935" spans="1:4" hidden="1" outlineLevel="1">
      <c r="A1935" s="358" t="s">
        <v>935</v>
      </c>
      <c r="B1935" s="359">
        <v>11310.7</v>
      </c>
      <c r="C1935" s="357">
        <v>1.06</v>
      </c>
      <c r="D1935" s="357">
        <f t="shared" si="54"/>
        <v>11989.342000000001</v>
      </c>
    </row>
    <row r="1936" spans="1:4" hidden="1" outlineLevel="1">
      <c r="A1936" s="358" t="s">
        <v>799</v>
      </c>
      <c r="B1936" s="361">
        <v>300</v>
      </c>
      <c r="C1936" s="357">
        <v>1.06</v>
      </c>
      <c r="D1936" s="357">
        <f t="shared" si="54"/>
        <v>318</v>
      </c>
    </row>
    <row r="1937" spans="1:5" hidden="1" outlineLevel="1">
      <c r="A1937" s="358" t="s">
        <v>800</v>
      </c>
      <c r="B1937" s="359">
        <v>5062.0950000000003</v>
      </c>
      <c r="C1937" s="357">
        <v>1.53</v>
      </c>
      <c r="D1937" s="357">
        <f t="shared" si="54"/>
        <v>7745.0053500000004</v>
      </c>
    </row>
    <row r="1938" spans="1:5" hidden="1" outlineLevel="1">
      <c r="A1938" s="358" t="s">
        <v>945</v>
      </c>
      <c r="B1938" s="359">
        <v>1100</v>
      </c>
      <c r="C1938" s="357">
        <v>2.76</v>
      </c>
      <c r="D1938" s="357">
        <f t="shared" si="54"/>
        <v>3035.9999999999995</v>
      </c>
    </row>
    <row r="1939" spans="1:5" hidden="1" outlineLevel="1">
      <c r="A1939" s="358" t="s">
        <v>801</v>
      </c>
      <c r="B1939" s="359">
        <v>3767</v>
      </c>
      <c r="C1939" s="357">
        <v>2.74</v>
      </c>
      <c r="D1939" s="357">
        <f t="shared" si="54"/>
        <v>10321.58</v>
      </c>
    </row>
    <row r="1940" spans="1:5" hidden="1" outlineLevel="1">
      <c r="A1940" s="355" t="s">
        <v>947</v>
      </c>
      <c r="B1940" s="360">
        <v>73</v>
      </c>
      <c r="C1940" s="362">
        <v>174.52</v>
      </c>
      <c r="D1940" s="357">
        <f t="shared" si="54"/>
        <v>12739.960000000001</v>
      </c>
    </row>
    <row r="1941" spans="1:5" hidden="1" outlineLevel="1">
      <c r="A1941" s="355" t="s">
        <v>948</v>
      </c>
      <c r="B1941" s="356">
        <v>1533</v>
      </c>
      <c r="C1941" s="357"/>
      <c r="D1941" s="357">
        <f t="shared" si="54"/>
        <v>0</v>
      </c>
    </row>
    <row r="1942" spans="1:5" hidden="1" outlineLevel="1">
      <c r="A1942" s="358" t="s">
        <v>953</v>
      </c>
      <c r="B1942" s="361">
        <v>300</v>
      </c>
      <c r="C1942" s="357">
        <v>7.32</v>
      </c>
      <c r="D1942" s="357">
        <f t="shared" si="54"/>
        <v>2196</v>
      </c>
    </row>
    <row r="1943" spans="1:5" hidden="1" outlineLevel="1">
      <c r="A1943" s="358" t="s">
        <v>954</v>
      </c>
      <c r="B1943" s="361">
        <v>793</v>
      </c>
      <c r="C1943" s="357">
        <v>5.88</v>
      </c>
      <c r="D1943" s="357">
        <f t="shared" si="54"/>
        <v>4662.84</v>
      </c>
      <c r="E1943" s="333" t="s">
        <v>319</v>
      </c>
    </row>
    <row r="1944" spans="1:5" hidden="1" outlineLevel="1">
      <c r="A1944" s="358" t="s">
        <v>957</v>
      </c>
      <c r="B1944" s="361">
        <v>250</v>
      </c>
      <c r="C1944" s="357">
        <v>9.11</v>
      </c>
      <c r="D1944" s="357">
        <f t="shared" si="54"/>
        <v>2277.5</v>
      </c>
      <c r="E1944" s="333" t="s">
        <v>319</v>
      </c>
    </row>
    <row r="1945" spans="1:5" hidden="1" outlineLevel="1">
      <c r="A1945" s="358" t="s">
        <v>959</v>
      </c>
      <c r="B1945" s="361">
        <v>190</v>
      </c>
      <c r="C1945" s="357">
        <v>5</v>
      </c>
      <c r="D1945" s="357">
        <f t="shared" si="54"/>
        <v>950</v>
      </c>
      <c r="E1945" s="333" t="s">
        <v>319</v>
      </c>
    </row>
    <row r="1946" spans="1:5" hidden="1" outlineLevel="1">
      <c r="A1946" s="355" t="s">
        <v>1832</v>
      </c>
      <c r="B1946" s="360">
        <v>4</v>
      </c>
      <c r="C1946" s="357"/>
      <c r="D1946" s="357">
        <f t="shared" si="54"/>
        <v>0</v>
      </c>
    </row>
    <row r="1947" spans="1:5" hidden="1" outlineLevel="1">
      <c r="A1947" s="358" t="s">
        <v>1833</v>
      </c>
      <c r="B1947" s="361">
        <v>2</v>
      </c>
      <c r="C1947" s="357">
        <v>70</v>
      </c>
      <c r="D1947" s="357">
        <f t="shared" si="54"/>
        <v>140</v>
      </c>
      <c r="E1947" s="333" t="s">
        <v>1800</v>
      </c>
    </row>
    <row r="1948" spans="1:5" hidden="1" outlineLevel="1">
      <c r="A1948" s="358" t="s">
        <v>1834</v>
      </c>
      <c r="B1948" s="361">
        <v>2</v>
      </c>
      <c r="C1948" s="357">
        <v>110</v>
      </c>
      <c r="D1948" s="357">
        <f t="shared" si="54"/>
        <v>220</v>
      </c>
      <c r="E1948" s="333" t="s">
        <v>1800</v>
      </c>
    </row>
    <row r="1949" spans="1:5" hidden="1" outlineLevel="1">
      <c r="A1949" s="355" t="s">
        <v>802</v>
      </c>
      <c r="B1949" s="356">
        <v>5924</v>
      </c>
      <c r="C1949" s="357"/>
      <c r="D1949" s="357">
        <f t="shared" si="54"/>
        <v>0</v>
      </c>
    </row>
    <row r="1950" spans="1:5" hidden="1" outlineLevel="1">
      <c r="A1950" s="358" t="s">
        <v>803</v>
      </c>
      <c r="B1950" s="361">
        <v>924</v>
      </c>
      <c r="C1950" s="357">
        <v>0.62</v>
      </c>
      <c r="D1950" s="357">
        <f t="shared" si="54"/>
        <v>572.88</v>
      </c>
    </row>
    <row r="1951" spans="1:5" hidden="1" outlineLevel="1">
      <c r="A1951" s="358" t="s">
        <v>962</v>
      </c>
      <c r="B1951" s="359">
        <v>2000</v>
      </c>
      <c r="C1951" s="357">
        <v>0.63</v>
      </c>
      <c r="D1951" s="357">
        <f t="shared" si="54"/>
        <v>1260</v>
      </c>
    </row>
    <row r="1952" spans="1:5" hidden="1" outlineLevel="1">
      <c r="A1952" s="358" t="s">
        <v>805</v>
      </c>
      <c r="B1952" s="359">
        <v>3000</v>
      </c>
      <c r="C1952" s="357">
        <v>0.79</v>
      </c>
      <c r="D1952" s="357">
        <f t="shared" si="54"/>
        <v>2370</v>
      </c>
    </row>
    <row r="1953" spans="1:5" hidden="1" outlineLevel="1">
      <c r="A1953" s="355" t="s">
        <v>457</v>
      </c>
      <c r="B1953" s="364">
        <v>185</v>
      </c>
      <c r="C1953" s="357">
        <v>105.85</v>
      </c>
      <c r="D1953" s="357">
        <f t="shared" si="54"/>
        <v>19582.25</v>
      </c>
    </row>
    <row r="1954" spans="1:5" hidden="1" outlineLevel="1">
      <c r="A1954" s="355" t="s">
        <v>965</v>
      </c>
      <c r="B1954" s="360">
        <v>5.2</v>
      </c>
      <c r="C1954" s="362">
        <v>245.46</v>
      </c>
      <c r="D1954" s="357">
        <f t="shared" si="54"/>
        <v>1276.3920000000001</v>
      </c>
    </row>
    <row r="1955" spans="1:5" hidden="1" outlineLevel="1">
      <c r="A1955" s="355" t="s">
        <v>970</v>
      </c>
      <c r="B1955" s="360"/>
      <c r="C1955" s="357"/>
      <c r="D1955" s="357">
        <f t="shared" si="54"/>
        <v>0</v>
      </c>
    </row>
    <row r="1956" spans="1:5" hidden="1" outlineLevel="1">
      <c r="A1956" s="358" t="s">
        <v>971</v>
      </c>
      <c r="B1956" s="361">
        <v>22.35</v>
      </c>
      <c r="C1956" s="357">
        <v>141</v>
      </c>
      <c r="D1956" s="357">
        <f t="shared" si="54"/>
        <v>3151.3500000000004</v>
      </c>
    </row>
    <row r="1957" spans="1:5" hidden="1" outlineLevel="1">
      <c r="A1957" s="358" t="s">
        <v>972</v>
      </c>
      <c r="B1957" s="361">
        <v>43.3</v>
      </c>
      <c r="C1957" s="357">
        <v>91</v>
      </c>
      <c r="D1957" s="357">
        <f t="shared" si="54"/>
        <v>3940.2999999999997</v>
      </c>
    </row>
    <row r="1958" spans="1:5" hidden="1" outlineLevel="1">
      <c r="A1958" s="358" t="s">
        <v>973</v>
      </c>
      <c r="B1958" s="361">
        <v>253.37</v>
      </c>
      <c r="C1958" s="357">
        <v>95</v>
      </c>
      <c r="D1958" s="357">
        <f t="shared" si="54"/>
        <v>24070.15</v>
      </c>
      <c r="E1958" s="333" t="s">
        <v>319</v>
      </c>
    </row>
    <row r="1959" spans="1:5" hidden="1" outlineLevel="1">
      <c r="A1959" s="358" t="s">
        <v>974</v>
      </c>
      <c r="B1959" s="361">
        <v>274.85000000000002</v>
      </c>
      <c r="C1959" s="357">
        <v>95</v>
      </c>
      <c r="D1959" s="357">
        <f t="shared" si="54"/>
        <v>26110.750000000004</v>
      </c>
      <c r="E1959" s="333" t="s">
        <v>319</v>
      </c>
    </row>
    <row r="1960" spans="1:5" hidden="1" outlineLevel="1">
      <c r="A1960" s="355" t="s">
        <v>161</v>
      </c>
      <c r="B1960" s="360">
        <v>13</v>
      </c>
      <c r="C1960" s="357"/>
      <c r="D1960" s="357">
        <f t="shared" si="54"/>
        <v>0</v>
      </c>
    </row>
    <row r="1961" spans="1:5" hidden="1" outlineLevel="1">
      <c r="A1961" s="358" t="s">
        <v>162</v>
      </c>
      <c r="B1961" s="361">
        <v>13</v>
      </c>
      <c r="C1961" s="357">
        <v>16.5</v>
      </c>
      <c r="D1961" s="357">
        <f t="shared" si="54"/>
        <v>214.5</v>
      </c>
    </row>
    <row r="1962" spans="1:5" hidden="1" outlineLevel="1">
      <c r="A1962" s="355" t="s">
        <v>765</v>
      </c>
      <c r="B1962" s="356">
        <v>15222</v>
      </c>
      <c r="C1962" s="357"/>
      <c r="D1962" s="357">
        <f t="shared" si="54"/>
        <v>0</v>
      </c>
    </row>
    <row r="1963" spans="1:5" hidden="1" outlineLevel="1">
      <c r="A1963" s="358" t="s">
        <v>766</v>
      </c>
      <c r="B1963" s="359">
        <v>6124</v>
      </c>
      <c r="C1963" s="357">
        <v>1.1000000000000001</v>
      </c>
      <c r="D1963" s="357">
        <f t="shared" si="54"/>
        <v>6736.4000000000005</v>
      </c>
    </row>
    <row r="1964" spans="1:5" hidden="1" outlineLevel="1">
      <c r="A1964" s="358" t="s">
        <v>979</v>
      </c>
      <c r="B1964" s="359">
        <v>9098</v>
      </c>
      <c r="C1964" s="357">
        <v>1.72</v>
      </c>
      <c r="D1964" s="357">
        <f t="shared" si="54"/>
        <v>15648.56</v>
      </c>
    </row>
    <row r="1965" spans="1:5" hidden="1" outlineLevel="1">
      <c r="A1965" s="355" t="s">
        <v>806</v>
      </c>
      <c r="B1965" s="356">
        <v>36393</v>
      </c>
      <c r="C1965" s="357"/>
      <c r="D1965" s="357">
        <f t="shared" ref="D1965:D1995" si="55">B1965*C1965</f>
        <v>0</v>
      </c>
    </row>
    <row r="1966" spans="1:5" hidden="1" outlineLevel="1">
      <c r="A1966" s="358" t="s">
        <v>983</v>
      </c>
      <c r="B1966" s="361">
        <v>41</v>
      </c>
      <c r="C1966" s="357">
        <v>2.36</v>
      </c>
      <c r="D1966" s="357">
        <f t="shared" si="55"/>
        <v>96.759999999999991</v>
      </c>
    </row>
    <row r="1967" spans="1:5" hidden="1" outlineLevel="1">
      <c r="A1967" s="358" t="s">
        <v>984</v>
      </c>
      <c r="B1967" s="359">
        <v>2002</v>
      </c>
      <c r="C1967" s="357">
        <v>2.36</v>
      </c>
      <c r="D1967" s="357">
        <f t="shared" si="55"/>
        <v>4724.7199999999993</v>
      </c>
    </row>
    <row r="1968" spans="1:5" hidden="1" outlineLevel="1">
      <c r="A1968" s="358" t="s">
        <v>985</v>
      </c>
      <c r="B1968" s="361">
        <v>973</v>
      </c>
      <c r="C1968" s="357">
        <v>2.36</v>
      </c>
      <c r="D1968" s="357">
        <f t="shared" si="55"/>
        <v>2296.2799999999997</v>
      </c>
    </row>
    <row r="1969" spans="1:4" hidden="1" outlineLevel="1">
      <c r="A1969" s="358" t="s">
        <v>987</v>
      </c>
      <c r="B1969" s="359">
        <v>3277</v>
      </c>
      <c r="C1969" s="357">
        <v>2.36</v>
      </c>
      <c r="D1969" s="357">
        <f t="shared" si="55"/>
        <v>7733.7199999999993</v>
      </c>
    </row>
    <row r="1970" spans="1:4" hidden="1" outlineLevel="1">
      <c r="A1970" s="358" t="s">
        <v>807</v>
      </c>
      <c r="B1970" s="359">
        <v>2374</v>
      </c>
      <c r="C1970" s="357">
        <v>2.36</v>
      </c>
      <c r="D1970" s="357">
        <f t="shared" si="55"/>
        <v>5602.6399999999994</v>
      </c>
    </row>
    <row r="1971" spans="1:4" hidden="1" outlineLevel="1">
      <c r="A1971" s="358" t="s">
        <v>1495</v>
      </c>
      <c r="B1971" s="361">
        <v>30</v>
      </c>
      <c r="C1971" s="357">
        <v>1.23</v>
      </c>
      <c r="D1971" s="357">
        <f t="shared" si="55"/>
        <v>36.9</v>
      </c>
    </row>
    <row r="1972" spans="1:4" hidden="1" outlineLevel="1">
      <c r="A1972" s="358" t="s">
        <v>1496</v>
      </c>
      <c r="B1972" s="359">
        <v>1281</v>
      </c>
      <c r="C1972" s="357">
        <v>2.44</v>
      </c>
      <c r="D1972" s="357">
        <f t="shared" si="55"/>
        <v>3125.64</v>
      </c>
    </row>
    <row r="1973" spans="1:4" hidden="1" outlineLevel="1">
      <c r="A1973" s="358" t="s">
        <v>988</v>
      </c>
      <c r="B1973" s="361">
        <v>114</v>
      </c>
      <c r="C1973" s="357">
        <v>2.44</v>
      </c>
      <c r="D1973" s="357">
        <f t="shared" si="55"/>
        <v>278.15999999999997</v>
      </c>
    </row>
    <row r="1974" spans="1:4" hidden="1" outlineLevel="1">
      <c r="A1974" s="358" t="s">
        <v>992</v>
      </c>
      <c r="B1974" s="361">
        <v>990</v>
      </c>
      <c r="C1974" s="357">
        <v>2.7</v>
      </c>
      <c r="D1974" s="357">
        <f t="shared" si="55"/>
        <v>2673</v>
      </c>
    </row>
    <row r="1975" spans="1:4" hidden="1" outlineLevel="1">
      <c r="A1975" s="358" t="s">
        <v>993</v>
      </c>
      <c r="B1975" s="361">
        <v>978</v>
      </c>
      <c r="C1975" s="357">
        <v>2.7</v>
      </c>
      <c r="D1975" s="357">
        <f t="shared" si="55"/>
        <v>2640.6000000000004</v>
      </c>
    </row>
    <row r="1976" spans="1:4" hidden="1" outlineLevel="1">
      <c r="A1976" s="358" t="s">
        <v>994</v>
      </c>
      <c r="B1976" s="361">
        <v>82</v>
      </c>
      <c r="C1976" s="357">
        <v>2.7</v>
      </c>
      <c r="D1976" s="357">
        <f t="shared" si="55"/>
        <v>221.4</v>
      </c>
    </row>
    <row r="1977" spans="1:4" hidden="1" outlineLevel="1">
      <c r="A1977" s="358" t="s">
        <v>995</v>
      </c>
      <c r="B1977" s="359">
        <v>2279</v>
      </c>
      <c r="C1977" s="357">
        <v>2.7</v>
      </c>
      <c r="D1977" s="357">
        <f t="shared" si="55"/>
        <v>6153.3</v>
      </c>
    </row>
    <row r="1978" spans="1:4" hidden="1" outlineLevel="1">
      <c r="A1978" s="358" t="s">
        <v>808</v>
      </c>
      <c r="B1978" s="359">
        <v>17838</v>
      </c>
      <c r="C1978" s="357">
        <v>1.23</v>
      </c>
      <c r="D1978" s="357">
        <f t="shared" si="55"/>
        <v>21940.739999999998</v>
      </c>
    </row>
    <row r="1979" spans="1:4" hidden="1" outlineLevel="1">
      <c r="A1979" s="358" t="s">
        <v>1497</v>
      </c>
      <c r="B1979" s="359">
        <v>3124</v>
      </c>
      <c r="C1979" s="357">
        <v>2.42</v>
      </c>
      <c r="D1979" s="357">
        <f t="shared" si="55"/>
        <v>7560.08</v>
      </c>
    </row>
    <row r="1980" spans="1:4" hidden="1" outlineLevel="1">
      <c r="A1980" s="358" t="s">
        <v>1498</v>
      </c>
      <c r="B1980" s="359">
        <v>1000</v>
      </c>
      <c r="C1980" s="357">
        <v>3.04</v>
      </c>
      <c r="D1980" s="357">
        <f t="shared" si="55"/>
        <v>3040</v>
      </c>
    </row>
    <row r="1981" spans="1:4" hidden="1" outlineLevel="1">
      <c r="A1981" s="355" t="s">
        <v>809</v>
      </c>
      <c r="B1981" s="356">
        <v>2597</v>
      </c>
      <c r="C1981" s="357"/>
      <c r="D1981" s="357">
        <f t="shared" si="55"/>
        <v>0</v>
      </c>
    </row>
    <row r="1982" spans="1:4" hidden="1" outlineLevel="1">
      <c r="A1982" s="358" t="s">
        <v>810</v>
      </c>
      <c r="B1982" s="359">
        <v>2597</v>
      </c>
      <c r="C1982" s="357">
        <v>0.55000000000000004</v>
      </c>
      <c r="D1982" s="357">
        <f t="shared" si="55"/>
        <v>1428.3500000000001</v>
      </c>
    </row>
    <row r="1983" spans="1:4" hidden="1" outlineLevel="1">
      <c r="A1983" s="355" t="s">
        <v>1022</v>
      </c>
      <c r="B1983" s="356">
        <v>22193</v>
      </c>
      <c r="C1983" s="357">
        <v>3.1</v>
      </c>
      <c r="D1983" s="357">
        <f t="shared" si="55"/>
        <v>68798.3</v>
      </c>
    </row>
    <row r="1984" spans="1:4" hidden="1" outlineLevel="1">
      <c r="A1984" s="355" t="s">
        <v>1499</v>
      </c>
      <c r="B1984" s="360">
        <v>9</v>
      </c>
      <c r="C1984" s="357"/>
      <c r="D1984" s="357">
        <f t="shared" si="55"/>
        <v>0</v>
      </c>
    </row>
    <row r="1985" spans="1:5" hidden="1" outlineLevel="1">
      <c r="A1985" s="358"/>
      <c r="B1985" s="361">
        <v>5</v>
      </c>
      <c r="C1985" s="357">
        <v>73.239999999999995</v>
      </c>
      <c r="D1985" s="357">
        <f t="shared" si="55"/>
        <v>366.2</v>
      </c>
    </row>
    <row r="1986" spans="1:5" hidden="1" outlineLevel="1">
      <c r="A1986" s="358" t="s">
        <v>1500</v>
      </c>
      <c r="B1986" s="361">
        <v>1</v>
      </c>
      <c r="C1986" s="357">
        <v>121.74</v>
      </c>
      <c r="D1986" s="357">
        <f t="shared" si="55"/>
        <v>121.74</v>
      </c>
    </row>
    <row r="1987" spans="1:5" hidden="1" outlineLevel="1">
      <c r="A1987" s="358" t="s">
        <v>1501</v>
      </c>
      <c r="B1987" s="361">
        <v>3</v>
      </c>
      <c r="C1987" s="357">
        <v>170</v>
      </c>
      <c r="D1987" s="357">
        <f t="shared" si="55"/>
        <v>510</v>
      </c>
    </row>
    <row r="1988" spans="1:5" hidden="1" outlineLevel="1">
      <c r="A1988" s="355" t="s">
        <v>1502</v>
      </c>
      <c r="B1988" s="360">
        <v>1</v>
      </c>
      <c r="C1988" s="357"/>
      <c r="D1988" s="357">
        <f t="shared" si="55"/>
        <v>0</v>
      </c>
    </row>
    <row r="1989" spans="1:5" hidden="1" outlineLevel="1">
      <c r="A1989" s="358" t="s">
        <v>1503</v>
      </c>
      <c r="B1989" s="361">
        <v>1</v>
      </c>
      <c r="C1989" s="357">
        <v>145.35</v>
      </c>
      <c r="D1989" s="357">
        <f t="shared" si="55"/>
        <v>145.35</v>
      </c>
    </row>
    <row r="1990" spans="1:5" hidden="1" outlineLevel="1">
      <c r="A1990" s="355" t="s">
        <v>1505</v>
      </c>
      <c r="B1990" s="360">
        <v>19</v>
      </c>
      <c r="C1990" s="357"/>
      <c r="D1990" s="357">
        <f t="shared" si="55"/>
        <v>0</v>
      </c>
    </row>
    <row r="1991" spans="1:5" hidden="1" outlineLevel="1">
      <c r="A1991" s="358"/>
      <c r="B1991" s="361">
        <v>12</v>
      </c>
      <c r="C1991" s="357">
        <v>125.47</v>
      </c>
      <c r="D1991" s="357">
        <f t="shared" si="55"/>
        <v>1505.6399999999999</v>
      </c>
    </row>
    <row r="1992" spans="1:5" hidden="1" outlineLevel="1">
      <c r="A1992" s="358" t="s">
        <v>1506</v>
      </c>
      <c r="B1992" s="361">
        <v>7</v>
      </c>
      <c r="C1992" s="357">
        <v>99.53</v>
      </c>
      <c r="D1992" s="357">
        <f t="shared" si="55"/>
        <v>696.71</v>
      </c>
    </row>
    <row r="1993" spans="1:5" hidden="1" outlineLevel="1">
      <c r="A1993" s="355" t="s">
        <v>1023</v>
      </c>
      <c r="B1993" s="356">
        <v>5544460</v>
      </c>
      <c r="C1993" s="357">
        <v>0.2</v>
      </c>
      <c r="D1993" s="357">
        <f t="shared" si="55"/>
        <v>1108892</v>
      </c>
    </row>
    <row r="1994" spans="1:5" hidden="1" outlineLevel="1">
      <c r="A1994" s="355" t="s">
        <v>163</v>
      </c>
      <c r="B1994" s="356">
        <v>1994460</v>
      </c>
      <c r="C1994" s="357">
        <v>4.8000000000000001E-2</v>
      </c>
      <c r="D1994" s="357">
        <f t="shared" si="55"/>
        <v>95734.080000000002</v>
      </c>
    </row>
    <row r="1995" spans="1:5" hidden="1" outlineLevel="1">
      <c r="A1995" s="355" t="s">
        <v>1041</v>
      </c>
      <c r="B1995" s="356">
        <v>780000</v>
      </c>
      <c r="C1995" s="357">
        <v>5.0999999999999997E-2</v>
      </c>
      <c r="D1995" s="357">
        <f t="shared" si="55"/>
        <v>39780</v>
      </c>
    </row>
    <row r="1996" spans="1:5" hidden="1" outlineLevel="1">
      <c r="A1996" s="355" t="s">
        <v>1508</v>
      </c>
      <c r="B1996" s="360">
        <v>40</v>
      </c>
      <c r="C1996" s="357"/>
      <c r="D1996" s="357">
        <f t="shared" ref="D1996:D2025" si="56">B1996*C1996</f>
        <v>0</v>
      </c>
    </row>
    <row r="1997" spans="1:5" hidden="1" outlineLevel="1">
      <c r="A1997" s="358" t="s">
        <v>1509</v>
      </c>
      <c r="B1997" s="361">
        <v>40</v>
      </c>
      <c r="C1997" s="357">
        <v>212</v>
      </c>
      <c r="D1997" s="357">
        <f t="shared" si="56"/>
        <v>8480</v>
      </c>
    </row>
    <row r="1998" spans="1:5" hidden="1" outlineLevel="1">
      <c r="A1998" s="355" t="s">
        <v>1835</v>
      </c>
      <c r="B1998" s="360">
        <v>1</v>
      </c>
      <c r="C1998" s="357"/>
      <c r="D1998" s="357">
        <f t="shared" si="56"/>
        <v>0</v>
      </c>
    </row>
    <row r="1999" spans="1:5" hidden="1" outlineLevel="1">
      <c r="A1999" s="358" t="s">
        <v>1836</v>
      </c>
      <c r="B1999" s="361">
        <v>1</v>
      </c>
      <c r="C1999" s="357">
        <v>470</v>
      </c>
      <c r="D1999" s="357">
        <f t="shared" si="56"/>
        <v>470</v>
      </c>
      <c r="E1999" s="333" t="s">
        <v>1800</v>
      </c>
    </row>
    <row r="2000" spans="1:5" hidden="1" outlineLevel="1">
      <c r="A2000" s="355" t="s">
        <v>1510</v>
      </c>
      <c r="B2000" s="360">
        <v>8</v>
      </c>
      <c r="C2000" s="357"/>
      <c r="D2000" s="357">
        <f t="shared" si="56"/>
        <v>0</v>
      </c>
    </row>
    <row r="2001" spans="1:5" hidden="1" outlineLevel="1">
      <c r="A2001" s="358"/>
      <c r="B2001" s="361">
        <v>1</v>
      </c>
      <c r="C2001" s="357">
        <v>2038.4</v>
      </c>
      <c r="D2001" s="357">
        <f t="shared" si="56"/>
        <v>2038.4</v>
      </c>
    </row>
    <row r="2002" spans="1:5" hidden="1" outlineLevel="1">
      <c r="A2002" s="358" t="s">
        <v>1511</v>
      </c>
      <c r="B2002" s="361">
        <v>4</v>
      </c>
      <c r="C2002" s="357">
        <v>1945.13</v>
      </c>
      <c r="D2002" s="357">
        <f t="shared" si="56"/>
        <v>7780.52</v>
      </c>
    </row>
    <row r="2003" spans="1:5" hidden="1" outlineLevel="1">
      <c r="A2003" s="358" t="s">
        <v>1512</v>
      </c>
      <c r="B2003" s="361">
        <v>3</v>
      </c>
      <c r="C2003" s="357">
        <v>2038.4</v>
      </c>
      <c r="D2003" s="357">
        <f t="shared" si="56"/>
        <v>6115.2000000000007</v>
      </c>
    </row>
    <row r="2004" spans="1:5" hidden="1" outlineLevel="1">
      <c r="A2004" s="355" t="s">
        <v>1053</v>
      </c>
      <c r="B2004" s="360">
        <v>215.34</v>
      </c>
      <c r="C2004" s="357">
        <v>0.79</v>
      </c>
      <c r="D2004" s="357">
        <f t="shared" si="56"/>
        <v>170.11860000000001</v>
      </c>
    </row>
    <row r="2005" spans="1:5" hidden="1" outlineLevel="1">
      <c r="A2005" s="355" t="s">
        <v>1513</v>
      </c>
      <c r="B2005" s="360">
        <v>3</v>
      </c>
      <c r="C2005" s="357">
        <v>650</v>
      </c>
      <c r="D2005" s="357">
        <f t="shared" si="56"/>
        <v>1950</v>
      </c>
    </row>
    <row r="2006" spans="1:5" hidden="1" outlineLevel="1">
      <c r="A2006" s="355" t="s">
        <v>1514</v>
      </c>
      <c r="B2006" s="356">
        <v>1439.472</v>
      </c>
      <c r="C2006" s="357">
        <v>66.59</v>
      </c>
      <c r="D2006" s="357">
        <f t="shared" si="56"/>
        <v>95854.440480000005</v>
      </c>
    </row>
    <row r="2007" spans="1:5" hidden="1" outlineLevel="1">
      <c r="A2007" s="355" t="s">
        <v>302</v>
      </c>
      <c r="B2007" s="360">
        <v>67</v>
      </c>
      <c r="C2007" s="357">
        <v>48.5</v>
      </c>
      <c r="D2007" s="357">
        <f t="shared" si="56"/>
        <v>3249.5</v>
      </c>
    </row>
    <row r="2008" spans="1:5" hidden="1" outlineLevel="1">
      <c r="A2008" s="355" t="s">
        <v>812</v>
      </c>
      <c r="B2008" s="356">
        <v>2540</v>
      </c>
      <c r="C2008" s="357"/>
      <c r="D2008" s="357">
        <f t="shared" si="56"/>
        <v>0</v>
      </c>
    </row>
    <row r="2009" spans="1:5" hidden="1" outlineLevel="1">
      <c r="A2009" s="358" t="s">
        <v>1054</v>
      </c>
      <c r="B2009" s="359">
        <v>2540</v>
      </c>
      <c r="C2009" s="357">
        <v>0.96</v>
      </c>
      <c r="D2009" s="357">
        <f t="shared" si="56"/>
        <v>2438.4</v>
      </c>
    </row>
    <row r="2010" spans="1:5" hidden="1" outlineLevel="1">
      <c r="A2010" s="355" t="s">
        <v>1515</v>
      </c>
      <c r="B2010" s="360">
        <v>7</v>
      </c>
      <c r="C2010" s="357"/>
      <c r="D2010" s="357">
        <f t="shared" si="56"/>
        <v>0</v>
      </c>
    </row>
    <row r="2011" spans="1:5" hidden="1" outlineLevel="1">
      <c r="A2011" s="358"/>
      <c r="B2011" s="361">
        <v>4</v>
      </c>
      <c r="C2011" s="357">
        <v>4930</v>
      </c>
      <c r="D2011" s="357">
        <f t="shared" si="56"/>
        <v>19720</v>
      </c>
    </row>
    <row r="2012" spans="1:5" hidden="1" outlineLevel="1">
      <c r="A2012" s="358" t="s">
        <v>1516</v>
      </c>
      <c r="B2012" s="361">
        <v>3</v>
      </c>
      <c r="C2012" s="357">
        <v>8593</v>
      </c>
      <c r="D2012" s="357">
        <f t="shared" si="56"/>
        <v>25779</v>
      </c>
    </row>
    <row r="2013" spans="1:5" hidden="1" outlineLevel="1">
      <c r="A2013" s="355" t="s">
        <v>1517</v>
      </c>
      <c r="B2013" s="360">
        <v>100</v>
      </c>
      <c r="C2013" s="357">
        <v>68</v>
      </c>
      <c r="D2013" s="357">
        <f t="shared" si="56"/>
        <v>6800</v>
      </c>
    </row>
    <row r="2014" spans="1:5" hidden="1" outlineLevel="1">
      <c r="A2014" s="355" t="s">
        <v>1518</v>
      </c>
      <c r="B2014" s="360">
        <v>46</v>
      </c>
      <c r="C2014" s="357"/>
      <c r="D2014" s="357">
        <f t="shared" si="56"/>
        <v>0</v>
      </c>
    </row>
    <row r="2015" spans="1:5" hidden="1" outlineLevel="1">
      <c r="A2015" s="358"/>
      <c r="B2015" s="361">
        <v>9</v>
      </c>
      <c r="C2015" s="357">
        <v>420</v>
      </c>
      <c r="D2015" s="357">
        <f t="shared" si="56"/>
        <v>3780</v>
      </c>
    </row>
    <row r="2016" spans="1:5" hidden="1" outlineLevel="1">
      <c r="A2016" s="358" t="s">
        <v>1837</v>
      </c>
      <c r="B2016" s="361">
        <v>5</v>
      </c>
      <c r="C2016" s="357">
        <v>249.6</v>
      </c>
      <c r="D2016" s="357">
        <f t="shared" si="56"/>
        <v>1248</v>
      </c>
      <c r="E2016" s="333" t="s">
        <v>1800</v>
      </c>
    </row>
    <row r="2017" spans="1:5" hidden="1" outlineLevel="1">
      <c r="A2017" s="358" t="s">
        <v>1519</v>
      </c>
      <c r="B2017" s="361">
        <v>9</v>
      </c>
      <c r="C2017" s="357">
        <v>482.95</v>
      </c>
      <c r="D2017" s="357">
        <f t="shared" si="56"/>
        <v>4346.55</v>
      </c>
    </row>
    <row r="2018" spans="1:5" hidden="1" outlineLevel="1">
      <c r="A2018" s="358" t="s">
        <v>1520</v>
      </c>
      <c r="B2018" s="361">
        <v>18</v>
      </c>
      <c r="C2018" s="357">
        <v>450.23</v>
      </c>
      <c r="D2018" s="357">
        <f t="shared" si="56"/>
        <v>8104.14</v>
      </c>
    </row>
    <row r="2019" spans="1:5" hidden="1" outlineLevel="1">
      <c r="A2019" s="358" t="s">
        <v>1521</v>
      </c>
      <c r="B2019" s="361">
        <v>5</v>
      </c>
      <c r="C2019" s="362">
        <v>110.01</v>
      </c>
      <c r="D2019" s="357">
        <f t="shared" si="56"/>
        <v>550.05000000000007</v>
      </c>
    </row>
    <row r="2020" spans="1:5" hidden="1" outlineLevel="1">
      <c r="A2020" s="355" t="s">
        <v>166</v>
      </c>
      <c r="B2020" s="356">
        <v>1000</v>
      </c>
      <c r="C2020" s="357">
        <v>3.15</v>
      </c>
      <c r="D2020" s="357">
        <f t="shared" si="56"/>
        <v>3150</v>
      </c>
    </row>
    <row r="2021" spans="1:5" hidden="1" outlineLevel="1">
      <c r="A2021" s="355" t="s">
        <v>1522</v>
      </c>
      <c r="B2021" s="360">
        <v>5</v>
      </c>
      <c r="C2021" s="357"/>
      <c r="D2021" s="357">
        <f t="shared" si="56"/>
        <v>0</v>
      </c>
    </row>
    <row r="2022" spans="1:5" hidden="1" outlineLevel="1">
      <c r="A2022" s="358" t="s">
        <v>1523</v>
      </c>
      <c r="B2022" s="361">
        <v>5</v>
      </c>
      <c r="C2022" s="357">
        <v>406.3</v>
      </c>
      <c r="D2022" s="357">
        <f t="shared" si="56"/>
        <v>2031.5</v>
      </c>
    </row>
    <row r="2023" spans="1:5" hidden="1" outlineLevel="1">
      <c r="A2023" s="355" t="s">
        <v>1057</v>
      </c>
      <c r="B2023" s="360">
        <v>176</v>
      </c>
      <c r="C2023" s="357"/>
      <c r="D2023" s="357">
        <f t="shared" si="56"/>
        <v>0</v>
      </c>
    </row>
    <row r="2024" spans="1:5" hidden="1" outlineLevel="1">
      <c r="A2024" s="363">
        <v>200</v>
      </c>
      <c r="B2024" s="361">
        <v>176</v>
      </c>
      <c r="C2024" s="357">
        <v>56.3</v>
      </c>
      <c r="D2024" s="357">
        <f t="shared" si="56"/>
        <v>9908.7999999999993</v>
      </c>
    </row>
    <row r="2025" spans="1:5" hidden="1" outlineLevel="1">
      <c r="A2025" s="355" t="s">
        <v>1525</v>
      </c>
      <c r="B2025" s="360">
        <v>156</v>
      </c>
      <c r="C2025" s="357"/>
      <c r="D2025" s="357">
        <f t="shared" si="56"/>
        <v>0</v>
      </c>
    </row>
    <row r="2026" spans="1:5" hidden="1" outlineLevel="1">
      <c r="A2026" s="358"/>
      <c r="B2026" s="361">
        <v>40</v>
      </c>
      <c r="C2026" s="357"/>
      <c r="D2026" s="357">
        <f t="shared" ref="D2026:D2071" si="57">B2026*C2026</f>
        <v>0</v>
      </c>
      <c r="E2026" s="333" t="s">
        <v>196</v>
      </c>
    </row>
    <row r="2027" spans="1:5" hidden="1" outlineLevel="1">
      <c r="A2027" s="358" t="s">
        <v>1526</v>
      </c>
      <c r="B2027" s="361">
        <v>116</v>
      </c>
      <c r="C2027" s="357">
        <v>99.7</v>
      </c>
      <c r="D2027" s="357">
        <f t="shared" si="57"/>
        <v>11565.2</v>
      </c>
      <c r="E2027" s="333" t="s">
        <v>319</v>
      </c>
    </row>
    <row r="2028" spans="1:5" hidden="1" outlineLevel="1">
      <c r="A2028" s="355" t="s">
        <v>1063</v>
      </c>
      <c r="B2028" s="360">
        <v>933.34</v>
      </c>
      <c r="C2028" s="357"/>
      <c r="D2028" s="357">
        <f t="shared" si="57"/>
        <v>0</v>
      </c>
    </row>
    <row r="2029" spans="1:5" hidden="1" outlineLevel="1">
      <c r="A2029" s="358" t="s">
        <v>1064</v>
      </c>
      <c r="B2029" s="361">
        <v>50</v>
      </c>
      <c r="C2029" s="357">
        <v>119</v>
      </c>
      <c r="D2029" s="357">
        <f t="shared" si="57"/>
        <v>5950</v>
      </c>
    </row>
    <row r="2030" spans="1:5" hidden="1" outlineLevel="1">
      <c r="A2030" s="358" t="s">
        <v>1065</v>
      </c>
      <c r="B2030" s="361">
        <v>883.34</v>
      </c>
      <c r="C2030" s="357">
        <v>175.95</v>
      </c>
      <c r="D2030" s="357">
        <f t="shared" si="57"/>
        <v>155423.67300000001</v>
      </c>
      <c r="E2030" s="333" t="s">
        <v>319</v>
      </c>
    </row>
    <row r="2031" spans="1:5" hidden="1" outlineLevel="1">
      <c r="A2031" s="355" t="s">
        <v>1066</v>
      </c>
      <c r="B2031" s="360">
        <v>960.33900000000006</v>
      </c>
      <c r="C2031" s="357"/>
      <c r="D2031" s="357">
        <f t="shared" si="57"/>
        <v>0</v>
      </c>
    </row>
    <row r="2032" spans="1:5" hidden="1" outlineLevel="1">
      <c r="A2032" s="358" t="s">
        <v>1067</v>
      </c>
      <c r="B2032" s="361">
        <v>16</v>
      </c>
      <c r="C2032" s="357">
        <v>178.12</v>
      </c>
      <c r="D2032" s="357">
        <f t="shared" si="57"/>
        <v>2849.92</v>
      </c>
    </row>
    <row r="2033" spans="1:5" hidden="1" outlineLevel="1">
      <c r="A2033" s="358" t="s">
        <v>1068</v>
      </c>
      <c r="B2033" s="361">
        <v>323.60599999999999</v>
      </c>
      <c r="C2033" s="357">
        <v>33.270000000000003</v>
      </c>
      <c r="D2033" s="357">
        <f t="shared" si="57"/>
        <v>10766.371620000002</v>
      </c>
      <c r="E2033" s="333" t="s">
        <v>319</v>
      </c>
    </row>
    <row r="2034" spans="1:5" hidden="1" outlineLevel="1">
      <c r="A2034" s="358" t="s">
        <v>792</v>
      </c>
      <c r="B2034" s="361">
        <v>560.73299999999995</v>
      </c>
      <c r="C2034" s="357">
        <v>55.45</v>
      </c>
      <c r="D2034" s="357">
        <f t="shared" si="57"/>
        <v>31092.644849999997</v>
      </c>
      <c r="E2034" s="333" t="s">
        <v>319</v>
      </c>
    </row>
    <row r="2035" spans="1:5" hidden="1" outlineLevel="1">
      <c r="A2035" s="358" t="s">
        <v>899</v>
      </c>
      <c r="B2035" s="361">
        <v>60</v>
      </c>
      <c r="C2035" s="357">
        <v>66.930000000000007</v>
      </c>
      <c r="D2035" s="357">
        <f t="shared" si="57"/>
        <v>4015.8</v>
      </c>
    </row>
    <row r="2036" spans="1:5" hidden="1" outlineLevel="1">
      <c r="A2036" s="355" t="s">
        <v>532</v>
      </c>
      <c r="B2036" s="360">
        <v>8</v>
      </c>
      <c r="C2036" s="357"/>
      <c r="D2036" s="357">
        <f t="shared" si="57"/>
        <v>0</v>
      </c>
    </row>
    <row r="2037" spans="1:5" hidden="1" outlineLevel="1">
      <c r="A2037" s="358"/>
      <c r="B2037" s="361">
        <v>5</v>
      </c>
      <c r="C2037" s="357">
        <v>136.78</v>
      </c>
      <c r="D2037" s="357">
        <f t="shared" si="57"/>
        <v>683.9</v>
      </c>
    </row>
    <row r="2038" spans="1:5" hidden="1" outlineLevel="1">
      <c r="A2038" s="358" t="s">
        <v>1527</v>
      </c>
      <c r="B2038" s="361">
        <v>3</v>
      </c>
      <c r="C2038" s="357">
        <v>133.99</v>
      </c>
      <c r="D2038" s="357">
        <f t="shared" si="57"/>
        <v>401.97</v>
      </c>
    </row>
    <row r="2039" spans="1:5" hidden="1" outlineLevel="1">
      <c r="A2039" s="355" t="s">
        <v>857</v>
      </c>
      <c r="B2039" s="365">
        <v>2500</v>
      </c>
      <c r="C2039" s="357"/>
      <c r="D2039" s="357">
        <f t="shared" si="57"/>
        <v>0</v>
      </c>
    </row>
    <row r="2040" spans="1:5" hidden="1" outlineLevel="1">
      <c r="A2040" s="363">
        <v>44</v>
      </c>
      <c r="B2040" s="359">
        <v>2500</v>
      </c>
      <c r="C2040" s="357">
        <v>0.08</v>
      </c>
      <c r="D2040" s="357">
        <f t="shared" si="57"/>
        <v>200</v>
      </c>
    </row>
    <row r="2041" spans="1:5" hidden="1" outlineLevel="1">
      <c r="A2041" s="355" t="s">
        <v>817</v>
      </c>
      <c r="B2041" s="356">
        <v>9807</v>
      </c>
      <c r="C2041" s="357"/>
      <c r="D2041" s="357">
        <f t="shared" si="57"/>
        <v>0</v>
      </c>
    </row>
    <row r="2042" spans="1:5" hidden="1" outlineLevel="1">
      <c r="A2042" s="358" t="s">
        <v>818</v>
      </c>
      <c r="B2042" s="359">
        <v>9807</v>
      </c>
      <c r="C2042" s="357">
        <v>0.55000000000000004</v>
      </c>
      <c r="D2042" s="357">
        <f t="shared" si="57"/>
        <v>5393.85</v>
      </c>
    </row>
    <row r="2043" spans="1:5" hidden="1" outlineLevel="1">
      <c r="A2043" s="355" t="s">
        <v>1528</v>
      </c>
      <c r="B2043" s="360">
        <v>2</v>
      </c>
      <c r="C2043" s="357">
        <v>290</v>
      </c>
      <c r="D2043" s="357">
        <f t="shared" si="57"/>
        <v>580</v>
      </c>
    </row>
    <row r="2044" spans="1:5" hidden="1" outlineLevel="1">
      <c r="A2044" s="366" t="s">
        <v>819</v>
      </c>
      <c r="B2044" s="356">
        <v>27866.17</v>
      </c>
      <c r="C2044" s="357"/>
      <c r="D2044" s="357">
        <f t="shared" si="57"/>
        <v>0</v>
      </c>
    </row>
    <row r="2045" spans="1:5" hidden="1" outlineLevel="1">
      <c r="A2045" s="358" t="s">
        <v>820</v>
      </c>
      <c r="B2045" s="359">
        <v>840</v>
      </c>
      <c r="C2045" s="357">
        <v>1.58</v>
      </c>
      <c r="D2045" s="357">
        <f t="shared" si="57"/>
        <v>1327.2</v>
      </c>
    </row>
    <row r="2046" spans="1:5" hidden="1" outlineLevel="1">
      <c r="A2046" s="358" t="s">
        <v>821</v>
      </c>
      <c r="B2046" s="359">
        <v>40</v>
      </c>
      <c r="C2046" s="357">
        <v>2.2000000000000002</v>
      </c>
      <c r="D2046" s="357">
        <f t="shared" si="57"/>
        <v>88</v>
      </c>
    </row>
    <row r="2047" spans="1:5" hidden="1" outlineLevel="1">
      <c r="A2047" s="358" t="s">
        <v>822</v>
      </c>
      <c r="B2047" s="359">
        <v>1317.47</v>
      </c>
      <c r="C2047" s="357">
        <v>2.14</v>
      </c>
      <c r="D2047" s="357">
        <f t="shared" si="57"/>
        <v>2819.3858</v>
      </c>
    </row>
    <row r="2048" spans="1:5" hidden="1" outlineLevel="1">
      <c r="A2048" s="358" t="s">
        <v>1070</v>
      </c>
      <c r="B2048" s="359">
        <v>40</v>
      </c>
      <c r="C2048" s="357">
        <v>6.77</v>
      </c>
      <c r="D2048" s="357">
        <f t="shared" si="57"/>
        <v>270.79999999999995</v>
      </c>
    </row>
    <row r="2049" spans="1:5" hidden="1" outlineLevel="1">
      <c r="A2049" s="358" t="s">
        <v>823</v>
      </c>
      <c r="B2049" s="359">
        <v>15442.7</v>
      </c>
      <c r="C2049" s="357">
        <v>1.56</v>
      </c>
      <c r="D2049" s="357">
        <f t="shared" si="57"/>
        <v>24090.612000000001</v>
      </c>
    </row>
    <row r="2050" spans="1:5" hidden="1" outlineLevel="1">
      <c r="A2050" s="358" t="s">
        <v>1071</v>
      </c>
      <c r="B2050" s="359">
        <v>20</v>
      </c>
      <c r="C2050" s="357">
        <v>3.06</v>
      </c>
      <c r="D2050" s="357">
        <f t="shared" si="57"/>
        <v>61.2</v>
      </c>
    </row>
    <row r="2051" spans="1:5" hidden="1" outlineLevel="1">
      <c r="A2051" s="358" t="s">
        <v>1072</v>
      </c>
      <c r="B2051" s="359">
        <v>2800</v>
      </c>
      <c r="C2051" s="357">
        <v>1.56</v>
      </c>
      <c r="D2051" s="357">
        <f t="shared" si="57"/>
        <v>4368</v>
      </c>
    </row>
    <row r="2052" spans="1:5" hidden="1" outlineLevel="1">
      <c r="A2052" s="358" t="s">
        <v>824</v>
      </c>
      <c r="B2052" s="359">
        <v>7106</v>
      </c>
      <c r="C2052" s="357">
        <v>1.19</v>
      </c>
      <c r="D2052" s="357">
        <f t="shared" si="57"/>
        <v>8456.14</v>
      </c>
    </row>
    <row r="2053" spans="1:5" hidden="1" outlineLevel="1">
      <c r="A2053" s="358" t="s">
        <v>1074</v>
      </c>
      <c r="B2053" s="359">
        <v>260</v>
      </c>
      <c r="C2053" s="357">
        <v>1.19</v>
      </c>
      <c r="D2053" s="357">
        <f t="shared" si="57"/>
        <v>309.39999999999998</v>
      </c>
    </row>
    <row r="2054" spans="1:5" hidden="1" outlineLevel="1">
      <c r="A2054" s="355" t="s">
        <v>1529</v>
      </c>
      <c r="B2054" s="360">
        <v>9</v>
      </c>
      <c r="C2054" s="357">
        <v>359.14</v>
      </c>
      <c r="D2054" s="357">
        <f t="shared" si="57"/>
        <v>3232.2599999999998</v>
      </c>
    </row>
    <row r="2055" spans="1:5" hidden="1" outlineLevel="1">
      <c r="A2055" s="355" t="s">
        <v>1530</v>
      </c>
      <c r="B2055" s="360">
        <v>14</v>
      </c>
      <c r="C2055" s="357">
        <v>170</v>
      </c>
      <c r="D2055" s="357">
        <f t="shared" si="57"/>
        <v>2380</v>
      </c>
    </row>
    <row r="2056" spans="1:5" hidden="1" outlineLevel="1">
      <c r="A2056" s="355" t="s">
        <v>1080</v>
      </c>
      <c r="B2056" s="356"/>
      <c r="C2056" s="357"/>
      <c r="D2056" s="357">
        <f t="shared" si="57"/>
        <v>0</v>
      </c>
    </row>
    <row r="2057" spans="1:5" hidden="1" outlineLevel="1">
      <c r="A2057" s="358" t="s">
        <v>1081</v>
      </c>
      <c r="B2057" s="361">
        <v>28.3</v>
      </c>
      <c r="C2057" s="362">
        <v>130.16999999999999</v>
      </c>
      <c r="D2057" s="357">
        <f t="shared" si="57"/>
        <v>3683.8109999999997</v>
      </c>
      <c r="E2057" s="333" t="s">
        <v>319</v>
      </c>
    </row>
    <row r="2058" spans="1:5" hidden="1" outlineLevel="1">
      <c r="A2058" s="358" t="s">
        <v>1082</v>
      </c>
      <c r="B2058" s="361">
        <v>542.71</v>
      </c>
      <c r="C2058" s="362">
        <v>130.43</v>
      </c>
      <c r="D2058" s="357">
        <f t="shared" si="57"/>
        <v>70785.665300000008</v>
      </c>
      <c r="E2058" s="333" t="s">
        <v>319</v>
      </c>
    </row>
    <row r="2059" spans="1:5" hidden="1" outlineLevel="1">
      <c r="A2059" s="358" t="s">
        <v>1532</v>
      </c>
      <c r="B2059" s="361">
        <v>23.4</v>
      </c>
      <c r="C2059" s="357">
        <v>225</v>
      </c>
      <c r="D2059" s="357">
        <f t="shared" si="57"/>
        <v>5265</v>
      </c>
      <c r="E2059" s="333" t="s">
        <v>319</v>
      </c>
    </row>
    <row r="2060" spans="1:5" hidden="1" outlineLevel="1">
      <c r="A2060" s="358" t="s">
        <v>1083</v>
      </c>
      <c r="B2060" s="361">
        <v>81.308999999999997</v>
      </c>
      <c r="C2060" s="362">
        <v>131.22</v>
      </c>
      <c r="D2060" s="357">
        <f t="shared" si="57"/>
        <v>10669.366979999999</v>
      </c>
      <c r="E2060" s="333" t="s">
        <v>319</v>
      </c>
    </row>
    <row r="2061" spans="1:5" hidden="1" outlineLevel="1">
      <c r="A2061" s="358" t="s">
        <v>1084</v>
      </c>
      <c r="B2061" s="361">
        <v>4.2060000000000004</v>
      </c>
      <c r="C2061" s="357">
        <v>129.37</v>
      </c>
      <c r="D2061" s="357">
        <f t="shared" si="57"/>
        <v>544.13022000000012</v>
      </c>
      <c r="E2061" s="333" t="s">
        <v>319</v>
      </c>
    </row>
    <row r="2062" spans="1:5" hidden="1" outlineLevel="1">
      <c r="A2062" s="358" t="s">
        <v>1085</v>
      </c>
      <c r="B2062" s="361">
        <v>481.44499999999999</v>
      </c>
      <c r="C2062" s="362">
        <v>131.65</v>
      </c>
      <c r="D2062" s="357">
        <f t="shared" si="57"/>
        <v>63382.234250000001</v>
      </c>
      <c r="E2062" s="333" t="s">
        <v>319</v>
      </c>
    </row>
    <row r="2063" spans="1:5" hidden="1" outlineLevel="1">
      <c r="A2063" s="355" t="s">
        <v>167</v>
      </c>
      <c r="B2063" s="360">
        <v>1.5</v>
      </c>
      <c r="C2063" s="357"/>
      <c r="D2063" s="357">
        <f t="shared" si="57"/>
        <v>0</v>
      </c>
    </row>
    <row r="2064" spans="1:5" hidden="1" outlineLevel="1">
      <c r="A2064" s="358" t="s">
        <v>616</v>
      </c>
      <c r="B2064" s="361">
        <v>1.5</v>
      </c>
      <c r="C2064" s="357">
        <v>300</v>
      </c>
      <c r="D2064" s="357">
        <f t="shared" si="57"/>
        <v>450</v>
      </c>
    </row>
    <row r="2065" spans="1:5" hidden="1" outlineLevel="1">
      <c r="A2065" s="355" t="s">
        <v>168</v>
      </c>
      <c r="B2065" s="360">
        <v>952</v>
      </c>
      <c r="C2065" s="357">
        <v>24.12</v>
      </c>
      <c r="D2065" s="357">
        <f t="shared" si="57"/>
        <v>22962.240000000002</v>
      </c>
    </row>
    <row r="2066" spans="1:5" hidden="1" outlineLevel="1">
      <c r="A2066" s="355" t="s">
        <v>1087</v>
      </c>
      <c r="B2066" s="360">
        <v>98.6</v>
      </c>
      <c r="C2066" s="357"/>
      <c r="D2066" s="357">
        <f t="shared" si="57"/>
        <v>0</v>
      </c>
    </row>
    <row r="2067" spans="1:5" hidden="1" outlineLevel="1">
      <c r="A2067" s="358" t="s">
        <v>164</v>
      </c>
      <c r="B2067" s="361">
        <v>98.6</v>
      </c>
      <c r="C2067" s="357">
        <v>12.66</v>
      </c>
      <c r="D2067" s="357">
        <f t="shared" si="57"/>
        <v>1248.2759999999998</v>
      </c>
      <c r="E2067" s="333" t="s">
        <v>319</v>
      </c>
    </row>
    <row r="2068" spans="1:5" hidden="1" outlineLevel="1">
      <c r="A2068" s="355" t="s">
        <v>1089</v>
      </c>
      <c r="B2068" s="360">
        <v>24</v>
      </c>
      <c r="C2068" s="357"/>
      <c r="D2068" s="357">
        <f t="shared" si="57"/>
        <v>0</v>
      </c>
    </row>
    <row r="2069" spans="1:5" hidden="1" outlineLevel="1">
      <c r="A2069" s="358" t="s">
        <v>1090</v>
      </c>
      <c r="B2069" s="361">
        <v>24</v>
      </c>
      <c r="C2069" s="357">
        <v>158.75</v>
      </c>
      <c r="D2069" s="357">
        <f t="shared" si="57"/>
        <v>3810</v>
      </c>
      <c r="E2069" s="333" t="s">
        <v>319</v>
      </c>
    </row>
    <row r="2070" spans="1:5" hidden="1" outlineLevel="1">
      <c r="A2070" s="355" t="s">
        <v>825</v>
      </c>
      <c r="B2070" s="360">
        <v>408</v>
      </c>
      <c r="C2070" s="357">
        <v>19</v>
      </c>
      <c r="D2070" s="357">
        <f t="shared" si="57"/>
        <v>7752</v>
      </c>
    </row>
    <row r="2071" spans="1:5" hidden="1" outlineLevel="1">
      <c r="A2071" s="355" t="s">
        <v>98</v>
      </c>
      <c r="B2071" s="360">
        <v>6</v>
      </c>
      <c r="C2071" s="307">
        <v>233.09</v>
      </c>
      <c r="D2071" s="357">
        <f t="shared" si="57"/>
        <v>1398.54</v>
      </c>
      <c r="E2071" s="333" t="s">
        <v>319</v>
      </c>
    </row>
    <row r="2072" spans="1:5" hidden="1" outlineLevel="1">
      <c r="A2072" s="355" t="s">
        <v>170</v>
      </c>
      <c r="B2072" s="356">
        <v>10600</v>
      </c>
      <c r="C2072" s="357">
        <v>0.31</v>
      </c>
      <c r="D2072" s="357">
        <f t="shared" ref="D2072:D2099" si="58">B2072*C2072</f>
        <v>3286</v>
      </c>
    </row>
    <row r="2073" spans="1:5" hidden="1" outlineLevel="1">
      <c r="A2073" s="355" t="s">
        <v>1536</v>
      </c>
      <c r="B2073" s="360">
        <v>4</v>
      </c>
      <c r="C2073" s="357">
        <v>11043.62</v>
      </c>
      <c r="D2073" s="357">
        <f t="shared" si="58"/>
        <v>44174.48</v>
      </c>
    </row>
    <row r="2074" spans="1:5" hidden="1" outlineLevel="1">
      <c r="A2074" s="355" t="s">
        <v>173</v>
      </c>
      <c r="B2074" s="356">
        <v>19556.39</v>
      </c>
      <c r="C2074" s="357"/>
      <c r="D2074" s="357">
        <f t="shared" si="58"/>
        <v>0</v>
      </c>
    </row>
    <row r="2075" spans="1:5" hidden="1" outlineLevel="1">
      <c r="A2075" s="358" t="s">
        <v>811</v>
      </c>
      <c r="B2075" s="359">
        <v>1189</v>
      </c>
      <c r="C2075" s="357">
        <v>1.3</v>
      </c>
      <c r="D2075" s="357">
        <f t="shared" si="58"/>
        <v>1545.7</v>
      </c>
      <c r="E2075" s="333" t="s">
        <v>319</v>
      </c>
    </row>
    <row r="2076" spans="1:5" hidden="1" outlineLevel="1">
      <c r="A2076" s="358" t="s">
        <v>1537</v>
      </c>
      <c r="B2076" s="361">
        <v>800</v>
      </c>
      <c r="C2076" s="357">
        <v>1.4</v>
      </c>
      <c r="D2076" s="357">
        <f t="shared" si="58"/>
        <v>1120</v>
      </c>
    </row>
    <row r="2077" spans="1:5" hidden="1" outlineLevel="1">
      <c r="A2077" s="358" t="s">
        <v>1431</v>
      </c>
      <c r="B2077" s="361">
        <v>208.24</v>
      </c>
      <c r="C2077" s="357">
        <v>1.4</v>
      </c>
      <c r="D2077" s="357">
        <f t="shared" si="58"/>
        <v>291.536</v>
      </c>
    </row>
    <row r="2078" spans="1:5" hidden="1" outlineLevel="1">
      <c r="A2078" s="358" t="s">
        <v>1093</v>
      </c>
      <c r="B2078" s="361">
        <v>270</v>
      </c>
      <c r="C2078" s="357">
        <v>1.4</v>
      </c>
      <c r="D2078" s="357">
        <f t="shared" si="58"/>
        <v>378</v>
      </c>
    </row>
    <row r="2079" spans="1:5" hidden="1" outlineLevel="1">
      <c r="A2079" s="358" t="s">
        <v>72</v>
      </c>
      <c r="B2079" s="359">
        <v>1400</v>
      </c>
      <c r="C2079" s="357">
        <v>1.3</v>
      </c>
      <c r="D2079" s="357">
        <f t="shared" si="58"/>
        <v>1820</v>
      </c>
    </row>
    <row r="2080" spans="1:5" hidden="1" outlineLevel="1">
      <c r="A2080" s="358" t="s">
        <v>1094</v>
      </c>
      <c r="B2080" s="361">
        <v>100</v>
      </c>
      <c r="C2080" s="357">
        <v>1.4</v>
      </c>
      <c r="D2080" s="357">
        <f t="shared" si="58"/>
        <v>140</v>
      </c>
    </row>
    <row r="2081" spans="1:4" hidden="1" outlineLevel="1">
      <c r="A2081" s="358" t="s">
        <v>1095</v>
      </c>
      <c r="B2081" s="359">
        <v>3198.55</v>
      </c>
      <c r="C2081" s="362">
        <v>1.35</v>
      </c>
      <c r="D2081" s="357">
        <f t="shared" si="58"/>
        <v>4318.0425000000005</v>
      </c>
    </row>
    <row r="2082" spans="1:4" hidden="1" outlineLevel="1">
      <c r="A2082" s="358" t="s">
        <v>65</v>
      </c>
      <c r="B2082" s="359">
        <v>1700</v>
      </c>
      <c r="C2082" s="357">
        <v>1.3</v>
      </c>
      <c r="D2082" s="357">
        <f t="shared" si="58"/>
        <v>2210</v>
      </c>
    </row>
    <row r="2083" spans="1:4" hidden="1" outlineLevel="1">
      <c r="A2083" s="358" t="s">
        <v>1096</v>
      </c>
      <c r="B2083" s="359">
        <v>1300</v>
      </c>
      <c r="C2083" s="357">
        <v>1.3</v>
      </c>
      <c r="D2083" s="357">
        <f t="shared" si="58"/>
        <v>1690</v>
      </c>
    </row>
    <row r="2084" spans="1:4" hidden="1" outlineLevel="1">
      <c r="A2084" s="358" t="s">
        <v>164</v>
      </c>
      <c r="B2084" s="359">
        <v>9390.6</v>
      </c>
      <c r="C2084" s="357">
        <v>0.65</v>
      </c>
      <c r="D2084" s="357">
        <f t="shared" si="58"/>
        <v>6103.89</v>
      </c>
    </row>
    <row r="2085" spans="1:4" hidden="1" outlineLevel="1">
      <c r="A2085" s="355" t="s">
        <v>174</v>
      </c>
      <c r="B2085" s="356">
        <v>7135.4</v>
      </c>
      <c r="C2085" s="357"/>
      <c r="D2085" s="357">
        <f t="shared" si="58"/>
        <v>0</v>
      </c>
    </row>
    <row r="2086" spans="1:4" hidden="1" outlineLevel="1">
      <c r="A2086" s="358" t="s">
        <v>1538</v>
      </c>
      <c r="B2086" s="359">
        <v>2000</v>
      </c>
      <c r="C2086" s="357">
        <v>1.55</v>
      </c>
      <c r="D2086" s="357">
        <f t="shared" si="58"/>
        <v>3100</v>
      </c>
    </row>
    <row r="2087" spans="1:4" hidden="1" outlineLevel="1">
      <c r="A2087" s="358" t="s">
        <v>1099</v>
      </c>
      <c r="B2087" s="361">
        <v>520</v>
      </c>
      <c r="C2087" s="357">
        <v>1.55</v>
      </c>
      <c r="D2087" s="357">
        <f t="shared" si="58"/>
        <v>806</v>
      </c>
    </row>
    <row r="2088" spans="1:4" hidden="1" outlineLevel="1">
      <c r="A2088" s="358" t="s">
        <v>1095</v>
      </c>
      <c r="B2088" s="359">
        <v>1595.4</v>
      </c>
      <c r="C2088" s="357">
        <v>1.8</v>
      </c>
      <c r="D2088" s="357">
        <f t="shared" si="58"/>
        <v>2871.7200000000003</v>
      </c>
    </row>
    <row r="2089" spans="1:4" hidden="1" outlineLevel="1">
      <c r="A2089" s="358" t="s">
        <v>1040</v>
      </c>
      <c r="B2089" s="359">
        <v>2420</v>
      </c>
      <c r="C2089" s="357">
        <v>1.35</v>
      </c>
      <c r="D2089" s="357">
        <f t="shared" si="58"/>
        <v>3267</v>
      </c>
    </row>
    <row r="2090" spans="1:4" hidden="1" outlineLevel="1">
      <c r="A2090" s="358" t="s">
        <v>1106</v>
      </c>
      <c r="B2090" s="361">
        <v>600</v>
      </c>
      <c r="C2090" s="357">
        <v>1.55</v>
      </c>
      <c r="D2090" s="357">
        <f t="shared" si="58"/>
        <v>930</v>
      </c>
    </row>
    <row r="2091" spans="1:4" hidden="1" outlineLevel="1">
      <c r="A2091" s="355" t="s">
        <v>1108</v>
      </c>
      <c r="B2091" s="356">
        <v>33650</v>
      </c>
      <c r="C2091" s="357"/>
      <c r="D2091" s="357">
        <f t="shared" si="58"/>
        <v>0</v>
      </c>
    </row>
    <row r="2092" spans="1:4" hidden="1" outlineLevel="1">
      <c r="A2092" s="358" t="s">
        <v>1093</v>
      </c>
      <c r="B2092" s="359">
        <v>1000</v>
      </c>
      <c r="C2092" s="357">
        <v>1.4</v>
      </c>
      <c r="D2092" s="357">
        <f t="shared" si="58"/>
        <v>1400</v>
      </c>
    </row>
    <row r="2093" spans="1:4" hidden="1" outlineLevel="1">
      <c r="A2093" s="358" t="s">
        <v>1110</v>
      </c>
      <c r="B2093" s="361">
        <v>950</v>
      </c>
      <c r="C2093" s="357">
        <v>1.4</v>
      </c>
      <c r="D2093" s="357">
        <f t="shared" si="58"/>
        <v>1330</v>
      </c>
    </row>
    <row r="2094" spans="1:4" hidden="1" outlineLevel="1">
      <c r="A2094" s="358" t="s">
        <v>175</v>
      </c>
      <c r="B2094" s="359">
        <v>7600</v>
      </c>
      <c r="C2094" s="357">
        <v>1.8</v>
      </c>
      <c r="D2094" s="357">
        <f t="shared" si="58"/>
        <v>13680</v>
      </c>
    </row>
    <row r="2095" spans="1:4" hidden="1" outlineLevel="1">
      <c r="A2095" s="358" t="s">
        <v>1039</v>
      </c>
      <c r="B2095" s="359">
        <v>1000</v>
      </c>
      <c r="C2095" s="357">
        <v>1.4</v>
      </c>
      <c r="D2095" s="357">
        <f t="shared" si="58"/>
        <v>1400</v>
      </c>
    </row>
    <row r="2096" spans="1:4" hidden="1" outlineLevel="1">
      <c r="A2096" s="358" t="s">
        <v>1106</v>
      </c>
      <c r="B2096" s="359">
        <v>5300</v>
      </c>
      <c r="C2096" s="357">
        <v>1.8</v>
      </c>
      <c r="D2096" s="357">
        <f t="shared" si="58"/>
        <v>9540</v>
      </c>
    </row>
    <row r="2097" spans="1:4" hidden="1" outlineLevel="1">
      <c r="A2097" s="358" t="s">
        <v>164</v>
      </c>
      <c r="B2097" s="359">
        <v>17800</v>
      </c>
      <c r="C2097" s="357">
        <v>0.8</v>
      </c>
      <c r="D2097" s="357">
        <f t="shared" si="58"/>
        <v>14240</v>
      </c>
    </row>
    <row r="2098" spans="1:4" hidden="1" outlineLevel="1">
      <c r="A2098" s="355" t="s">
        <v>1112</v>
      </c>
      <c r="B2098" s="356">
        <v>3972</v>
      </c>
      <c r="C2098" s="357"/>
      <c r="D2098" s="357">
        <f t="shared" si="58"/>
        <v>0</v>
      </c>
    </row>
    <row r="2099" spans="1:4" hidden="1" outlineLevel="1">
      <c r="A2099" s="358" t="s">
        <v>1113</v>
      </c>
      <c r="B2099" s="359">
        <v>1592</v>
      </c>
      <c r="C2099" s="357">
        <v>2.4</v>
      </c>
      <c r="D2099" s="357">
        <f t="shared" si="58"/>
        <v>3820.7999999999997</v>
      </c>
    </row>
    <row r="2100" spans="1:4" hidden="1" outlineLevel="1">
      <c r="A2100" s="358" t="s">
        <v>1109</v>
      </c>
      <c r="B2100" s="359">
        <v>1000</v>
      </c>
      <c r="C2100" s="357">
        <v>1.45</v>
      </c>
      <c r="D2100" s="357">
        <f>B2100*C2101</f>
        <v>1450</v>
      </c>
    </row>
    <row r="2101" spans="1:4" hidden="1" outlineLevel="1">
      <c r="A2101" s="358" t="s">
        <v>1095</v>
      </c>
      <c r="B2101" s="359">
        <v>1180</v>
      </c>
      <c r="C2101" s="357">
        <v>1.45</v>
      </c>
      <c r="D2101" s="357">
        <f t="shared" ref="D2101:D2108" si="59">B2101*C2102</f>
        <v>1711</v>
      </c>
    </row>
    <row r="2102" spans="1:4" hidden="1" outlineLevel="1">
      <c r="A2102" s="358" t="s">
        <v>164</v>
      </c>
      <c r="B2102" s="361">
        <v>200</v>
      </c>
      <c r="C2102" s="357">
        <v>1.45</v>
      </c>
      <c r="D2102" s="357">
        <f t="shared" si="59"/>
        <v>0</v>
      </c>
    </row>
    <row r="2103" spans="1:4" hidden="1" outlineLevel="1">
      <c r="A2103" s="355" t="s">
        <v>1117</v>
      </c>
      <c r="B2103" s="360">
        <v>234.9</v>
      </c>
      <c r="C2103" s="357"/>
      <c r="D2103" s="357">
        <f t="shared" si="59"/>
        <v>34060.5</v>
      </c>
    </row>
    <row r="2104" spans="1:4" hidden="1" outlineLevel="1">
      <c r="A2104" s="358" t="s">
        <v>1118</v>
      </c>
      <c r="B2104" s="361">
        <v>26</v>
      </c>
      <c r="C2104" s="357">
        <v>145</v>
      </c>
      <c r="D2104" s="357">
        <f t="shared" si="59"/>
        <v>3763.7599999999998</v>
      </c>
    </row>
    <row r="2105" spans="1:4" hidden="1" outlineLevel="1">
      <c r="A2105" s="358" t="s">
        <v>1120</v>
      </c>
      <c r="B2105" s="361">
        <v>22.4</v>
      </c>
      <c r="C2105" s="357">
        <v>144.76</v>
      </c>
      <c r="D2105" s="357">
        <f t="shared" si="59"/>
        <v>3248</v>
      </c>
    </row>
    <row r="2106" spans="1:4" hidden="1" outlineLevel="1">
      <c r="A2106" s="358" t="s">
        <v>1121</v>
      </c>
      <c r="B2106" s="361">
        <v>67</v>
      </c>
      <c r="C2106" s="357">
        <v>145</v>
      </c>
      <c r="D2106" s="357">
        <f t="shared" si="59"/>
        <v>9698.92</v>
      </c>
    </row>
    <row r="2107" spans="1:4" hidden="1" outlineLevel="1">
      <c r="A2107" s="358" t="s">
        <v>1122</v>
      </c>
      <c r="B2107" s="361">
        <v>25.6</v>
      </c>
      <c r="C2107" s="357">
        <v>144.76</v>
      </c>
      <c r="D2107" s="357">
        <f t="shared" si="59"/>
        <v>3705.8559999999998</v>
      </c>
    </row>
    <row r="2108" spans="1:4" hidden="1" outlineLevel="1">
      <c r="A2108" s="358" t="s">
        <v>1539</v>
      </c>
      <c r="B2108" s="361">
        <v>24.7</v>
      </c>
      <c r="C2108" s="357">
        <v>144.76</v>
      </c>
      <c r="D2108" s="357">
        <f t="shared" si="59"/>
        <v>763.72400000000005</v>
      </c>
    </row>
    <row r="2109" spans="1:4" hidden="1" outlineLevel="1">
      <c r="A2109" s="358" t="s">
        <v>1540</v>
      </c>
      <c r="B2109" s="361">
        <v>45.2</v>
      </c>
      <c r="C2109" s="357">
        <v>30.92</v>
      </c>
      <c r="D2109" s="357">
        <f t="shared" ref="D2109:D2165" si="60">B2109*C2109</f>
        <v>1397.5840000000001</v>
      </c>
    </row>
    <row r="2110" spans="1:4" hidden="1" outlineLevel="1">
      <c r="A2110" s="358" t="s">
        <v>1541</v>
      </c>
      <c r="B2110" s="361">
        <v>24</v>
      </c>
      <c r="C2110" s="357">
        <v>30.92</v>
      </c>
      <c r="D2110" s="357">
        <f t="shared" si="60"/>
        <v>742.08</v>
      </c>
    </row>
    <row r="2111" spans="1:4" hidden="1" outlineLevel="1">
      <c r="A2111" s="355" t="s">
        <v>212</v>
      </c>
      <c r="B2111" s="356">
        <v>4084.4160000000002</v>
      </c>
      <c r="C2111" s="357"/>
      <c r="D2111" s="357">
        <f t="shared" si="60"/>
        <v>0</v>
      </c>
    </row>
    <row r="2112" spans="1:4" hidden="1" outlineLevel="1">
      <c r="A2112" s="358" t="s">
        <v>213</v>
      </c>
      <c r="B2112" s="361">
        <v>53.3</v>
      </c>
      <c r="C2112" s="357">
        <v>48.88</v>
      </c>
      <c r="D2112" s="357">
        <f t="shared" si="60"/>
        <v>2605.3040000000001</v>
      </c>
    </row>
    <row r="2113" spans="1:5" hidden="1" outlineLevel="1">
      <c r="A2113" s="358" t="s">
        <v>218</v>
      </c>
      <c r="B2113" s="361">
        <v>70</v>
      </c>
      <c r="C2113" s="357">
        <v>29.33</v>
      </c>
      <c r="D2113" s="357">
        <f t="shared" si="60"/>
        <v>2053.1</v>
      </c>
    </row>
    <row r="2114" spans="1:5" hidden="1" outlineLevel="1">
      <c r="A2114" s="358" t="s">
        <v>1130</v>
      </c>
      <c r="B2114" s="361">
        <v>3.45</v>
      </c>
      <c r="C2114" s="357">
        <v>29.33</v>
      </c>
      <c r="D2114" s="357">
        <f t="shared" si="60"/>
        <v>101.1885</v>
      </c>
      <c r="E2114" s="333" t="s">
        <v>319</v>
      </c>
    </row>
    <row r="2115" spans="1:5" ht="25.5" hidden="1" outlineLevel="1">
      <c r="A2115" s="358" t="s">
        <v>1841</v>
      </c>
      <c r="B2115" s="361">
        <v>61.3</v>
      </c>
      <c r="C2115" s="357">
        <v>49.52</v>
      </c>
      <c r="D2115" s="357">
        <f t="shared" si="60"/>
        <v>3035.576</v>
      </c>
    </row>
    <row r="2116" spans="1:5" hidden="1" outlineLevel="1">
      <c r="A2116" s="358" t="s">
        <v>221</v>
      </c>
      <c r="B2116" s="361">
        <v>50</v>
      </c>
      <c r="C2116" s="357">
        <v>24.42</v>
      </c>
      <c r="D2116" s="357">
        <f t="shared" si="60"/>
        <v>1221</v>
      </c>
    </row>
    <row r="2117" spans="1:5" hidden="1" outlineLevel="1">
      <c r="A2117" s="358" t="s">
        <v>222</v>
      </c>
      <c r="B2117" s="361">
        <v>152.5</v>
      </c>
      <c r="C2117" s="357">
        <v>35.159999999999997</v>
      </c>
      <c r="D2117" s="357">
        <f t="shared" si="60"/>
        <v>5361.9</v>
      </c>
    </row>
    <row r="2118" spans="1:5" hidden="1" outlineLevel="1">
      <c r="A2118" s="358" t="s">
        <v>223</v>
      </c>
      <c r="B2118" s="361">
        <v>97.6</v>
      </c>
      <c r="C2118" s="357">
        <v>24.19</v>
      </c>
      <c r="D2118" s="357">
        <f t="shared" si="60"/>
        <v>2360.944</v>
      </c>
      <c r="E2118" s="333" t="s">
        <v>319</v>
      </c>
    </row>
    <row r="2119" spans="1:5" hidden="1" outlineLevel="1">
      <c r="A2119" s="358" t="s">
        <v>224</v>
      </c>
      <c r="B2119" s="361">
        <v>82.5</v>
      </c>
      <c r="C2119" s="357">
        <v>24.42</v>
      </c>
      <c r="D2119" s="357">
        <f t="shared" si="60"/>
        <v>2014.65</v>
      </c>
    </row>
    <row r="2120" spans="1:5" hidden="1" outlineLevel="1">
      <c r="A2120" s="358" t="s">
        <v>1132</v>
      </c>
      <c r="B2120" s="361">
        <v>41</v>
      </c>
      <c r="C2120" s="357">
        <v>20.23</v>
      </c>
      <c r="D2120" s="357">
        <f t="shared" si="60"/>
        <v>829.43000000000006</v>
      </c>
    </row>
    <row r="2121" spans="1:5" hidden="1" outlineLevel="1">
      <c r="A2121" s="358" t="s">
        <v>225</v>
      </c>
      <c r="B2121" s="361">
        <v>203.3</v>
      </c>
      <c r="C2121" s="357">
        <v>24.19</v>
      </c>
      <c r="D2121" s="357">
        <f t="shared" si="60"/>
        <v>4917.8270000000002</v>
      </c>
    </row>
    <row r="2122" spans="1:5" hidden="1" outlineLevel="1">
      <c r="A2122" s="358" t="s">
        <v>1133</v>
      </c>
      <c r="B2122" s="361">
        <v>38</v>
      </c>
      <c r="C2122" s="357">
        <v>24.42</v>
      </c>
      <c r="D2122" s="357">
        <f t="shared" si="60"/>
        <v>927.96</v>
      </c>
    </row>
    <row r="2123" spans="1:5" hidden="1" outlineLevel="1">
      <c r="A2123" s="358" t="s">
        <v>227</v>
      </c>
      <c r="B2123" s="361">
        <v>128.4</v>
      </c>
      <c r="C2123" s="357">
        <v>24.42</v>
      </c>
      <c r="D2123" s="357">
        <f t="shared" si="60"/>
        <v>3135.5280000000002</v>
      </c>
    </row>
    <row r="2124" spans="1:5" hidden="1" outlineLevel="1">
      <c r="A2124" s="358" t="s">
        <v>1134</v>
      </c>
      <c r="B2124" s="361">
        <v>63.5</v>
      </c>
      <c r="C2124" s="357">
        <v>20.23</v>
      </c>
      <c r="D2124" s="357">
        <f t="shared" si="60"/>
        <v>1284.605</v>
      </c>
    </row>
    <row r="2125" spans="1:5" hidden="1" outlineLevel="1">
      <c r="A2125" s="358" t="s">
        <v>228</v>
      </c>
      <c r="B2125" s="361">
        <v>154.9</v>
      </c>
      <c r="C2125" s="357">
        <v>39.619999999999997</v>
      </c>
      <c r="D2125" s="357">
        <f t="shared" si="60"/>
        <v>6137.1379999999999</v>
      </c>
    </row>
    <row r="2126" spans="1:5" hidden="1" outlineLevel="1">
      <c r="A2126" s="358" t="s">
        <v>229</v>
      </c>
      <c r="B2126" s="361">
        <v>25.6</v>
      </c>
      <c r="C2126" s="357">
        <v>24.42</v>
      </c>
      <c r="D2126" s="357">
        <f t="shared" si="60"/>
        <v>625.15200000000004</v>
      </c>
    </row>
    <row r="2127" spans="1:5" hidden="1" outlineLevel="1">
      <c r="A2127" s="358" t="s">
        <v>230</v>
      </c>
      <c r="B2127" s="361">
        <v>126.6</v>
      </c>
      <c r="C2127" s="357">
        <v>39.619999999999997</v>
      </c>
      <c r="D2127" s="357">
        <f t="shared" si="60"/>
        <v>5015.8919999999998</v>
      </c>
    </row>
    <row r="2128" spans="1:5" hidden="1" outlineLevel="1">
      <c r="A2128" s="358" t="s">
        <v>231</v>
      </c>
      <c r="B2128" s="361">
        <v>263.89999999999998</v>
      </c>
      <c r="C2128" s="357">
        <v>39.89</v>
      </c>
      <c r="D2128" s="357">
        <f t="shared" si="60"/>
        <v>10526.971</v>
      </c>
      <c r="E2128" s="333" t="s">
        <v>319</v>
      </c>
    </row>
    <row r="2129" spans="1:5" hidden="1" outlineLevel="1">
      <c r="A2129" s="358" t="s">
        <v>234</v>
      </c>
      <c r="B2129" s="361">
        <v>65.599999999999994</v>
      </c>
      <c r="C2129" s="357">
        <v>148.57</v>
      </c>
      <c r="D2129" s="357">
        <f t="shared" si="60"/>
        <v>9746.1919999999991</v>
      </c>
    </row>
    <row r="2130" spans="1:5" hidden="1" outlineLevel="1">
      <c r="A2130" s="358" t="s">
        <v>236</v>
      </c>
      <c r="B2130" s="361">
        <v>97</v>
      </c>
      <c r="C2130" s="357">
        <v>135.97999999999999</v>
      </c>
      <c r="D2130" s="357">
        <f t="shared" si="60"/>
        <v>13190.06</v>
      </c>
    </row>
    <row r="2131" spans="1:5" hidden="1" outlineLevel="1">
      <c r="A2131" s="358" t="s">
        <v>1135</v>
      </c>
      <c r="B2131" s="361">
        <v>74.900000000000006</v>
      </c>
      <c r="C2131" s="357">
        <v>37.450000000000003</v>
      </c>
      <c r="D2131" s="357">
        <f t="shared" si="60"/>
        <v>2805.0050000000006</v>
      </c>
    </row>
    <row r="2132" spans="1:5" hidden="1" outlineLevel="1">
      <c r="A2132" s="358" t="s">
        <v>237</v>
      </c>
      <c r="B2132" s="361">
        <v>51</v>
      </c>
      <c r="C2132" s="357">
        <v>37.450000000000003</v>
      </c>
      <c r="D2132" s="357">
        <f t="shared" si="60"/>
        <v>1909.95</v>
      </c>
    </row>
    <row r="2133" spans="1:5" hidden="1" outlineLevel="1">
      <c r="A2133" s="358" t="s">
        <v>238</v>
      </c>
      <c r="B2133" s="361">
        <v>60.3</v>
      </c>
      <c r="C2133" s="357">
        <v>62.13</v>
      </c>
      <c r="D2133" s="357">
        <f t="shared" si="60"/>
        <v>3746.4389999999999</v>
      </c>
    </row>
    <row r="2134" spans="1:5" hidden="1" outlineLevel="1">
      <c r="A2134" s="358" t="s">
        <v>240</v>
      </c>
      <c r="B2134" s="361">
        <v>37.4</v>
      </c>
      <c r="C2134" s="357">
        <v>68.430000000000007</v>
      </c>
      <c r="D2134" s="357">
        <f t="shared" si="60"/>
        <v>2559.2820000000002</v>
      </c>
    </row>
    <row r="2135" spans="1:5" hidden="1" outlineLevel="1">
      <c r="A2135" s="358" t="s">
        <v>1136</v>
      </c>
      <c r="B2135" s="361">
        <v>98.3</v>
      </c>
      <c r="C2135" s="357">
        <v>68.430000000000007</v>
      </c>
      <c r="D2135" s="357">
        <f t="shared" si="60"/>
        <v>6726.6690000000008</v>
      </c>
      <c r="E2135" s="333" t="s">
        <v>319</v>
      </c>
    </row>
    <row r="2136" spans="1:5" hidden="1" outlineLevel="1">
      <c r="A2136" s="358" t="s">
        <v>1543</v>
      </c>
      <c r="B2136" s="361">
        <v>3.3</v>
      </c>
      <c r="C2136" s="357">
        <v>1</v>
      </c>
      <c r="D2136" s="357">
        <f t="shared" si="60"/>
        <v>3.3</v>
      </c>
    </row>
    <row r="2137" spans="1:5" hidden="1" outlineLevel="1">
      <c r="A2137" s="358" t="s">
        <v>1139</v>
      </c>
      <c r="B2137" s="361">
        <v>105.6</v>
      </c>
      <c r="C2137" s="357">
        <v>82.84</v>
      </c>
      <c r="D2137" s="357">
        <f t="shared" si="60"/>
        <v>8747.9040000000005</v>
      </c>
    </row>
    <row r="2138" spans="1:5" hidden="1" outlineLevel="1">
      <c r="A2138" s="358" t="s">
        <v>1140</v>
      </c>
      <c r="B2138" s="361">
        <v>14.3</v>
      </c>
      <c r="C2138" s="357">
        <v>82.84</v>
      </c>
      <c r="D2138" s="357">
        <f t="shared" si="60"/>
        <v>1184.6120000000001</v>
      </c>
    </row>
    <row r="2139" spans="1:5" hidden="1" outlineLevel="1">
      <c r="A2139" s="358" t="s">
        <v>1144</v>
      </c>
      <c r="B2139" s="361">
        <v>80.8</v>
      </c>
      <c r="C2139" s="357">
        <v>82.84</v>
      </c>
      <c r="D2139" s="357">
        <f t="shared" si="60"/>
        <v>6693.4719999999998</v>
      </c>
    </row>
    <row r="2140" spans="1:5" hidden="1" outlineLevel="1">
      <c r="A2140" s="358" t="s">
        <v>1145</v>
      </c>
      <c r="B2140" s="361">
        <v>77.3</v>
      </c>
      <c r="C2140" s="357">
        <v>50.57</v>
      </c>
      <c r="D2140" s="357">
        <f t="shared" si="60"/>
        <v>3909.0609999999997</v>
      </c>
    </row>
    <row r="2141" spans="1:5" hidden="1" outlineLevel="1">
      <c r="A2141" s="358" t="s">
        <v>1146</v>
      </c>
      <c r="B2141" s="361">
        <v>32</v>
      </c>
      <c r="C2141" s="357">
        <v>83.4</v>
      </c>
      <c r="D2141" s="357">
        <f t="shared" si="60"/>
        <v>2668.8</v>
      </c>
    </row>
    <row r="2142" spans="1:5" hidden="1" outlineLevel="1">
      <c r="A2142" s="358" t="s">
        <v>1147</v>
      </c>
      <c r="B2142" s="361">
        <v>31</v>
      </c>
      <c r="C2142" s="357">
        <v>65.959999999999994</v>
      </c>
      <c r="D2142" s="357">
        <f t="shared" si="60"/>
        <v>2044.7599999999998</v>
      </c>
    </row>
    <row r="2143" spans="1:5" hidden="1" outlineLevel="1">
      <c r="A2143" s="358" t="s">
        <v>1151</v>
      </c>
      <c r="B2143" s="361">
        <v>98</v>
      </c>
      <c r="C2143" s="357">
        <v>65.959999999999994</v>
      </c>
      <c r="D2143" s="357">
        <f t="shared" si="60"/>
        <v>6464.079999999999</v>
      </c>
    </row>
    <row r="2144" spans="1:5" hidden="1" outlineLevel="1">
      <c r="A2144" s="358" t="s">
        <v>252</v>
      </c>
      <c r="B2144" s="361">
        <v>134.19999999999999</v>
      </c>
      <c r="C2144" s="357">
        <v>37.049999999999997</v>
      </c>
      <c r="D2144" s="357">
        <f t="shared" si="60"/>
        <v>4972.1099999999988</v>
      </c>
    </row>
    <row r="2145" spans="1:5" hidden="1" outlineLevel="1">
      <c r="A2145" s="358" t="s">
        <v>1152</v>
      </c>
      <c r="B2145" s="361">
        <v>97.5</v>
      </c>
      <c r="C2145" s="357">
        <v>72.03</v>
      </c>
      <c r="D2145" s="357">
        <f t="shared" si="60"/>
        <v>7022.9250000000002</v>
      </c>
    </row>
    <row r="2146" spans="1:5" hidden="1" outlineLevel="1">
      <c r="A2146" s="358" t="s">
        <v>254</v>
      </c>
      <c r="B2146" s="361">
        <v>55.2</v>
      </c>
      <c r="C2146" s="357">
        <v>72.03</v>
      </c>
      <c r="D2146" s="357">
        <f t="shared" si="60"/>
        <v>3976.0560000000005</v>
      </c>
    </row>
    <row r="2147" spans="1:5" hidden="1" outlineLevel="1">
      <c r="A2147" s="358" t="s">
        <v>1157</v>
      </c>
      <c r="B2147" s="361">
        <v>37.4</v>
      </c>
      <c r="C2147" s="357">
        <v>72.03</v>
      </c>
      <c r="D2147" s="357">
        <f t="shared" si="60"/>
        <v>2693.922</v>
      </c>
      <c r="E2147" s="333" t="s">
        <v>319</v>
      </c>
    </row>
    <row r="2148" spans="1:5" hidden="1" outlineLevel="1">
      <c r="A2148" s="358" t="s">
        <v>1158</v>
      </c>
      <c r="B2148" s="361">
        <v>38.200000000000003</v>
      </c>
      <c r="C2148" s="357">
        <v>72.03</v>
      </c>
      <c r="D2148" s="357">
        <f t="shared" si="60"/>
        <v>2751.5460000000003</v>
      </c>
      <c r="E2148" s="333" t="s">
        <v>319</v>
      </c>
    </row>
    <row r="2149" spans="1:5" hidden="1" outlineLevel="1">
      <c r="A2149" s="358" t="s">
        <v>1160</v>
      </c>
      <c r="B2149" s="361">
        <v>96.4</v>
      </c>
      <c r="C2149" s="357">
        <v>72.03</v>
      </c>
      <c r="D2149" s="357">
        <f t="shared" si="60"/>
        <v>6943.6920000000009</v>
      </c>
      <c r="E2149" s="333" t="s">
        <v>319</v>
      </c>
    </row>
    <row r="2150" spans="1:5" ht="25.5" hidden="1" outlineLevel="1">
      <c r="A2150" s="358" t="s">
        <v>255</v>
      </c>
      <c r="B2150" s="361">
        <v>76.849999999999994</v>
      </c>
      <c r="C2150" s="357">
        <v>72.03</v>
      </c>
      <c r="D2150" s="357">
        <f t="shared" si="60"/>
        <v>5535.5054999999993</v>
      </c>
    </row>
    <row r="2151" spans="1:5" hidden="1" outlineLevel="1">
      <c r="A2151" s="358" t="s">
        <v>1162</v>
      </c>
      <c r="B2151" s="361">
        <v>121.2</v>
      </c>
      <c r="C2151" s="357">
        <v>32.840000000000003</v>
      </c>
      <c r="D2151" s="357">
        <f t="shared" si="60"/>
        <v>3980.2080000000005</v>
      </c>
    </row>
    <row r="2152" spans="1:5" hidden="1" outlineLevel="1">
      <c r="A2152" s="358" t="s">
        <v>256</v>
      </c>
      <c r="B2152" s="361">
        <v>126.8</v>
      </c>
      <c r="C2152" s="357">
        <v>32.840000000000003</v>
      </c>
      <c r="D2152" s="357">
        <f t="shared" si="60"/>
        <v>4164.1120000000001</v>
      </c>
    </row>
    <row r="2153" spans="1:5" hidden="1" outlineLevel="1">
      <c r="A2153" s="358" t="s">
        <v>258</v>
      </c>
      <c r="B2153" s="361">
        <v>39</v>
      </c>
      <c r="C2153" s="357">
        <v>32.840000000000003</v>
      </c>
      <c r="D2153" s="357">
        <f t="shared" si="60"/>
        <v>1280.7600000000002</v>
      </c>
    </row>
    <row r="2154" spans="1:5" hidden="1" outlineLevel="1">
      <c r="A2154" s="358" t="s">
        <v>1163</v>
      </c>
      <c r="B2154" s="361">
        <v>92.8</v>
      </c>
      <c r="C2154" s="357">
        <v>37.380000000000003</v>
      </c>
      <c r="D2154" s="357">
        <f t="shared" si="60"/>
        <v>3468.864</v>
      </c>
    </row>
    <row r="2155" spans="1:5" hidden="1" outlineLevel="1">
      <c r="A2155" s="358" t="s">
        <v>269</v>
      </c>
      <c r="B2155" s="361">
        <v>29</v>
      </c>
      <c r="C2155" s="357">
        <v>54.25</v>
      </c>
      <c r="D2155" s="357">
        <f t="shared" si="60"/>
        <v>1573.25</v>
      </c>
    </row>
    <row r="2156" spans="1:5" hidden="1" outlineLevel="1">
      <c r="A2156" s="358" t="s">
        <v>271</v>
      </c>
      <c r="B2156" s="361">
        <v>441.96</v>
      </c>
      <c r="C2156" s="357">
        <v>103.8</v>
      </c>
      <c r="D2156" s="357">
        <f t="shared" si="60"/>
        <v>45875.447999999997</v>
      </c>
      <c r="E2156" s="333" t="s">
        <v>319</v>
      </c>
    </row>
    <row r="2157" spans="1:5" hidden="1" outlineLevel="1">
      <c r="A2157" s="358" t="s">
        <v>1544</v>
      </c>
      <c r="B2157" s="361">
        <v>1.2</v>
      </c>
      <c r="C2157" s="357">
        <v>103.8</v>
      </c>
      <c r="D2157" s="357">
        <f t="shared" si="60"/>
        <v>124.55999999999999</v>
      </c>
    </row>
    <row r="2158" spans="1:5" hidden="1" outlineLevel="1">
      <c r="A2158" s="358" t="s">
        <v>1167</v>
      </c>
      <c r="B2158" s="361">
        <v>24.456</v>
      </c>
      <c r="C2158" s="357">
        <v>103.08</v>
      </c>
      <c r="D2158" s="357">
        <f t="shared" si="60"/>
        <v>2520.9244800000001</v>
      </c>
    </row>
    <row r="2159" spans="1:5" ht="25.5" hidden="1" outlineLevel="1">
      <c r="A2159" s="358" t="s">
        <v>1168</v>
      </c>
      <c r="B2159" s="361">
        <v>85</v>
      </c>
      <c r="C2159" s="357">
        <v>54.25</v>
      </c>
      <c r="D2159" s="357">
        <f t="shared" si="60"/>
        <v>4611.25</v>
      </c>
    </row>
    <row r="2160" spans="1:5" hidden="1" outlineLevel="1">
      <c r="A2160" s="358" t="s">
        <v>282</v>
      </c>
      <c r="B2160" s="361">
        <v>3</v>
      </c>
      <c r="C2160" s="357">
        <v>103.35</v>
      </c>
      <c r="D2160" s="357">
        <f t="shared" si="60"/>
        <v>310.04999999999995</v>
      </c>
      <c r="E2160" s="333" t="s">
        <v>319</v>
      </c>
    </row>
    <row r="2161" spans="1:4" hidden="1" outlineLevel="1">
      <c r="A2161" s="358" t="s">
        <v>284</v>
      </c>
      <c r="B2161" s="361">
        <v>41.6</v>
      </c>
      <c r="C2161" s="357">
        <v>82.67</v>
      </c>
      <c r="D2161" s="357">
        <f t="shared" si="60"/>
        <v>3439.0720000000001</v>
      </c>
    </row>
    <row r="2162" spans="1:4" hidden="1" outlineLevel="1">
      <c r="A2162" s="355" t="s">
        <v>1169</v>
      </c>
      <c r="B2162" s="360">
        <v>100</v>
      </c>
      <c r="C2162" s="357"/>
      <c r="D2162" s="357">
        <f t="shared" si="60"/>
        <v>0</v>
      </c>
    </row>
    <row r="2163" spans="1:4" hidden="1" outlineLevel="1">
      <c r="A2163" s="358" t="s">
        <v>1171</v>
      </c>
      <c r="B2163" s="361">
        <v>65</v>
      </c>
      <c r="C2163" s="357">
        <v>190</v>
      </c>
      <c r="D2163" s="357">
        <f t="shared" si="60"/>
        <v>12350</v>
      </c>
    </row>
    <row r="2164" spans="1:4" hidden="1" outlineLevel="1">
      <c r="A2164" s="358" t="s">
        <v>1545</v>
      </c>
      <c r="B2164" s="361">
        <v>35</v>
      </c>
      <c r="C2164" s="357">
        <v>95</v>
      </c>
      <c r="D2164" s="357">
        <f t="shared" si="60"/>
        <v>3325</v>
      </c>
    </row>
    <row r="2165" spans="1:4" hidden="1" outlineLevel="1">
      <c r="A2165" s="355" t="s">
        <v>1181</v>
      </c>
      <c r="B2165" s="360">
        <v>75</v>
      </c>
      <c r="C2165" s="357">
        <v>30.92</v>
      </c>
      <c r="D2165" s="357">
        <f t="shared" si="60"/>
        <v>2319</v>
      </c>
    </row>
    <row r="2166" spans="1:4" hidden="1" outlineLevel="1">
      <c r="A2166" s="355" t="s">
        <v>1186</v>
      </c>
      <c r="B2166" s="360">
        <v>46</v>
      </c>
      <c r="C2166" s="357">
        <v>2.0099999999999998</v>
      </c>
      <c r="D2166" s="357">
        <f t="shared" ref="D2166:D2200" si="61">B2166*C2166</f>
        <v>92.46</v>
      </c>
    </row>
    <row r="2167" spans="1:4" hidden="1" outlineLevel="1">
      <c r="A2167" s="355" t="s">
        <v>1546</v>
      </c>
      <c r="B2167" s="360">
        <v>41.4</v>
      </c>
      <c r="C2167" s="357">
        <v>217.38</v>
      </c>
      <c r="D2167" s="357">
        <f t="shared" si="61"/>
        <v>8999.5319999999992</v>
      </c>
    </row>
    <row r="2168" spans="1:4" hidden="1" outlineLevel="1">
      <c r="A2168" s="355" t="s">
        <v>1548</v>
      </c>
      <c r="B2168" s="360">
        <v>19.899999999999999</v>
      </c>
      <c r="C2168" s="357">
        <v>358.44</v>
      </c>
      <c r="D2168" s="357">
        <f t="shared" si="61"/>
        <v>7132.9559999999992</v>
      </c>
    </row>
    <row r="2169" spans="1:4" hidden="1" outlineLevel="1">
      <c r="A2169" s="355" t="s">
        <v>1189</v>
      </c>
      <c r="B2169" s="356">
        <v>2106.5</v>
      </c>
      <c r="C2169" s="357"/>
      <c r="D2169" s="357">
        <f t="shared" si="61"/>
        <v>0</v>
      </c>
    </row>
    <row r="2170" spans="1:4" hidden="1" outlineLevel="1">
      <c r="A2170" s="358" t="s">
        <v>1549</v>
      </c>
      <c r="B2170" s="361">
        <v>39.799999999999997</v>
      </c>
      <c r="C2170" s="357">
        <v>221.81</v>
      </c>
      <c r="D2170" s="357">
        <f t="shared" si="61"/>
        <v>8828.0379999999986</v>
      </c>
    </row>
    <row r="2171" spans="1:4" ht="25.5" hidden="1" outlineLevel="1">
      <c r="A2171" s="358" t="s">
        <v>1550</v>
      </c>
      <c r="B2171" s="361">
        <v>641</v>
      </c>
      <c r="C2171" s="357">
        <v>242.51</v>
      </c>
      <c r="D2171" s="357">
        <f t="shared" si="61"/>
        <v>155448.91</v>
      </c>
    </row>
    <row r="2172" spans="1:4" hidden="1" outlineLevel="1">
      <c r="A2172" s="358" t="s">
        <v>1551</v>
      </c>
      <c r="B2172" s="361">
        <v>8.1999999999999993</v>
      </c>
      <c r="C2172" s="357">
        <v>221.81</v>
      </c>
      <c r="D2172" s="357">
        <f t="shared" si="61"/>
        <v>1818.8419999999999</v>
      </c>
    </row>
    <row r="2173" spans="1:4" hidden="1" outlineLevel="1">
      <c r="A2173" s="358" t="s">
        <v>1552</v>
      </c>
      <c r="B2173" s="361">
        <v>28.4</v>
      </c>
      <c r="C2173" s="357">
        <v>242.51</v>
      </c>
      <c r="D2173" s="357">
        <f t="shared" si="61"/>
        <v>6887.2839999999997</v>
      </c>
    </row>
    <row r="2174" spans="1:4" hidden="1" outlineLevel="1">
      <c r="A2174" s="358" t="s">
        <v>1553</v>
      </c>
      <c r="B2174" s="361">
        <v>38.9</v>
      </c>
      <c r="C2174" s="357">
        <v>221.81</v>
      </c>
      <c r="D2174" s="357">
        <f t="shared" si="61"/>
        <v>8628.4089999999997</v>
      </c>
    </row>
    <row r="2175" spans="1:4" hidden="1" outlineLevel="1">
      <c r="A2175" s="358" t="s">
        <v>1554</v>
      </c>
      <c r="B2175" s="361">
        <v>403.9</v>
      </c>
      <c r="C2175" s="357">
        <v>221.81</v>
      </c>
      <c r="D2175" s="357">
        <f t="shared" si="61"/>
        <v>89589.058999999994</v>
      </c>
    </row>
    <row r="2176" spans="1:4" hidden="1" outlineLevel="1">
      <c r="A2176" s="358" t="s">
        <v>1448</v>
      </c>
      <c r="B2176" s="361">
        <v>546.20000000000005</v>
      </c>
      <c r="C2176" s="357">
        <v>242.51</v>
      </c>
      <c r="D2176" s="357">
        <f t="shared" si="61"/>
        <v>132458.962</v>
      </c>
    </row>
    <row r="2177" spans="1:4" hidden="1" outlineLevel="1">
      <c r="A2177" s="358" t="s">
        <v>1555</v>
      </c>
      <c r="B2177" s="361">
        <v>176.3</v>
      </c>
      <c r="C2177" s="357">
        <v>221.51</v>
      </c>
      <c r="D2177" s="357">
        <f t="shared" si="61"/>
        <v>39052.213000000003</v>
      </c>
    </row>
    <row r="2178" spans="1:4" hidden="1" outlineLevel="1">
      <c r="A2178" s="358" t="s">
        <v>1556</v>
      </c>
      <c r="B2178" s="361">
        <v>2.2999999999999998</v>
      </c>
      <c r="C2178" s="357">
        <v>221.51</v>
      </c>
      <c r="D2178" s="357">
        <f t="shared" si="61"/>
        <v>509.47299999999996</v>
      </c>
    </row>
    <row r="2179" spans="1:4" hidden="1" outlineLevel="1">
      <c r="A2179" s="358" t="s">
        <v>1558</v>
      </c>
      <c r="B2179" s="361">
        <v>42.6</v>
      </c>
      <c r="C2179" s="357">
        <v>242.51</v>
      </c>
      <c r="D2179" s="357">
        <f t="shared" si="61"/>
        <v>10330.925999999999</v>
      </c>
    </row>
    <row r="2180" spans="1:4" hidden="1" outlineLevel="1">
      <c r="A2180" s="358" t="s">
        <v>1842</v>
      </c>
      <c r="B2180" s="361">
        <v>6.8</v>
      </c>
      <c r="C2180" s="357">
        <v>221.41</v>
      </c>
      <c r="D2180" s="357">
        <f t="shared" si="61"/>
        <v>1505.588</v>
      </c>
    </row>
    <row r="2181" spans="1:4" hidden="1" outlineLevel="1">
      <c r="A2181" s="358" t="s">
        <v>1559</v>
      </c>
      <c r="B2181" s="361">
        <v>3</v>
      </c>
      <c r="C2181" s="357">
        <v>221.41</v>
      </c>
      <c r="D2181" s="357">
        <f t="shared" si="61"/>
        <v>664.23</v>
      </c>
    </row>
    <row r="2182" spans="1:4" hidden="1" outlineLevel="1">
      <c r="A2182" s="358" t="s">
        <v>1561</v>
      </c>
      <c r="B2182" s="361">
        <v>14.8</v>
      </c>
      <c r="C2182" s="357">
        <v>221.41</v>
      </c>
      <c r="D2182" s="357">
        <f t="shared" si="61"/>
        <v>3276.8679999999999</v>
      </c>
    </row>
    <row r="2183" spans="1:4" hidden="1" outlineLevel="1">
      <c r="A2183" s="358" t="s">
        <v>1566</v>
      </c>
      <c r="B2183" s="361">
        <v>17.899999999999999</v>
      </c>
      <c r="C2183" s="357">
        <v>305.13</v>
      </c>
      <c r="D2183" s="357">
        <f t="shared" si="61"/>
        <v>5461.8269999999993</v>
      </c>
    </row>
    <row r="2184" spans="1:4" hidden="1" outlineLevel="1">
      <c r="A2184" s="358" t="s">
        <v>1843</v>
      </c>
      <c r="B2184" s="361">
        <v>6.8</v>
      </c>
      <c r="C2184" s="357">
        <v>127.21</v>
      </c>
      <c r="D2184" s="357">
        <f t="shared" si="61"/>
        <v>865.02799999999991</v>
      </c>
    </row>
    <row r="2185" spans="1:4" hidden="1" outlineLevel="1">
      <c r="A2185" s="358" t="s">
        <v>1567</v>
      </c>
      <c r="B2185" s="361">
        <v>18.3</v>
      </c>
      <c r="C2185" s="357">
        <v>281.79000000000002</v>
      </c>
      <c r="D2185" s="357">
        <f t="shared" si="61"/>
        <v>5156.7570000000005</v>
      </c>
    </row>
    <row r="2186" spans="1:4" hidden="1" outlineLevel="1">
      <c r="A2186" s="358" t="s">
        <v>1568</v>
      </c>
      <c r="B2186" s="361">
        <v>23.9</v>
      </c>
      <c r="C2186" s="357">
        <v>281.79000000000002</v>
      </c>
      <c r="D2186" s="357">
        <f t="shared" si="61"/>
        <v>6734.7809999999999</v>
      </c>
    </row>
    <row r="2187" spans="1:4" hidden="1" outlineLevel="1">
      <c r="A2187" s="358" t="s">
        <v>1569</v>
      </c>
      <c r="B2187" s="361">
        <v>17.5</v>
      </c>
      <c r="C2187" s="357">
        <v>281.79000000000002</v>
      </c>
      <c r="D2187" s="357">
        <f t="shared" si="61"/>
        <v>4931.3250000000007</v>
      </c>
    </row>
    <row r="2188" spans="1:4" hidden="1" outlineLevel="1">
      <c r="A2188" s="358" t="s">
        <v>1570</v>
      </c>
      <c r="B2188" s="361">
        <v>30.2</v>
      </c>
      <c r="C2188" s="357">
        <v>254.48</v>
      </c>
      <c r="D2188" s="357">
        <f t="shared" si="61"/>
        <v>7685.2959999999994</v>
      </c>
    </row>
    <row r="2189" spans="1:4" hidden="1" outlineLevel="1">
      <c r="A2189" s="358" t="s">
        <v>1574</v>
      </c>
      <c r="B2189" s="361">
        <v>39.700000000000003</v>
      </c>
      <c r="C2189" s="357">
        <v>238.23</v>
      </c>
      <c r="D2189" s="357">
        <f t="shared" si="61"/>
        <v>9457.7309999999998</v>
      </c>
    </row>
    <row r="2190" spans="1:4" hidden="1" outlineLevel="1">
      <c r="A2190" s="355" t="s">
        <v>1190</v>
      </c>
      <c r="B2190" s="356">
        <v>2114.1</v>
      </c>
      <c r="C2190" s="357"/>
      <c r="D2190" s="357">
        <f t="shared" si="61"/>
        <v>0</v>
      </c>
    </row>
    <row r="2191" spans="1:4" hidden="1" outlineLevel="1">
      <c r="A2191" s="358" t="s">
        <v>1575</v>
      </c>
      <c r="B2191" s="361">
        <v>30</v>
      </c>
      <c r="C2191" s="357">
        <v>112.21</v>
      </c>
      <c r="D2191" s="357">
        <f t="shared" si="61"/>
        <v>3366.2999999999997</v>
      </c>
    </row>
    <row r="2192" spans="1:4" hidden="1" outlineLevel="1">
      <c r="A2192" s="358" t="s">
        <v>1576</v>
      </c>
      <c r="B2192" s="361">
        <v>396.4</v>
      </c>
      <c r="C2192" s="357">
        <v>112.21</v>
      </c>
      <c r="D2192" s="357">
        <f t="shared" si="61"/>
        <v>44480.043999999994</v>
      </c>
    </row>
    <row r="2193" spans="1:4" hidden="1" outlineLevel="1">
      <c r="A2193" s="358" t="s">
        <v>1577</v>
      </c>
      <c r="B2193" s="361">
        <v>424</v>
      </c>
      <c r="C2193" s="357">
        <v>112.21</v>
      </c>
      <c r="D2193" s="357">
        <f t="shared" si="61"/>
        <v>47577.04</v>
      </c>
    </row>
    <row r="2194" spans="1:4" hidden="1" outlineLevel="1">
      <c r="A2194" s="358" t="s">
        <v>1578</v>
      </c>
      <c r="B2194" s="361">
        <v>30.3</v>
      </c>
      <c r="C2194" s="357">
        <v>112.21</v>
      </c>
      <c r="D2194" s="357">
        <f t="shared" si="61"/>
        <v>3399.9629999999997</v>
      </c>
    </row>
    <row r="2195" spans="1:4" hidden="1" outlineLevel="1">
      <c r="A2195" s="358" t="s">
        <v>1579</v>
      </c>
      <c r="B2195" s="361">
        <v>44</v>
      </c>
      <c r="C2195" s="357">
        <v>112.21</v>
      </c>
      <c r="D2195" s="357">
        <f t="shared" si="61"/>
        <v>4937.24</v>
      </c>
    </row>
    <row r="2196" spans="1:4" hidden="1" outlineLevel="1">
      <c r="A2196" s="358" t="s">
        <v>1580</v>
      </c>
      <c r="B2196" s="361">
        <v>50.4</v>
      </c>
      <c r="C2196" s="357">
        <v>112.21</v>
      </c>
      <c r="D2196" s="357">
        <f t="shared" si="61"/>
        <v>5655.3839999999991</v>
      </c>
    </row>
    <row r="2197" spans="1:4" hidden="1" outlineLevel="1">
      <c r="A2197" s="358" t="s">
        <v>1444</v>
      </c>
      <c r="B2197" s="361">
        <v>7</v>
      </c>
      <c r="C2197" s="357">
        <v>112.21</v>
      </c>
      <c r="D2197" s="357">
        <f t="shared" si="61"/>
        <v>785.46999999999991</v>
      </c>
    </row>
    <row r="2198" spans="1:4" hidden="1" outlineLevel="1">
      <c r="A2198" s="358" t="s">
        <v>1581</v>
      </c>
      <c r="B2198" s="361">
        <v>32.1</v>
      </c>
      <c r="C2198" s="357">
        <v>112.21</v>
      </c>
      <c r="D2198" s="357">
        <f t="shared" si="61"/>
        <v>3601.9409999999998</v>
      </c>
    </row>
    <row r="2199" spans="1:4" hidden="1" outlineLevel="1">
      <c r="A2199" s="358" t="s">
        <v>1582</v>
      </c>
      <c r="B2199" s="361">
        <v>48</v>
      </c>
      <c r="C2199" s="357">
        <v>112.21</v>
      </c>
      <c r="D2199" s="357">
        <f t="shared" si="61"/>
        <v>5386.08</v>
      </c>
    </row>
    <row r="2200" spans="1:4" hidden="1" outlineLevel="1">
      <c r="A2200" s="358" t="s">
        <v>1583</v>
      </c>
      <c r="B2200" s="361">
        <v>461.8</v>
      </c>
      <c r="C2200" s="357">
        <v>112.21</v>
      </c>
      <c r="D2200" s="357">
        <f t="shared" si="61"/>
        <v>51818.578000000001</v>
      </c>
    </row>
    <row r="2201" spans="1:4" hidden="1" outlineLevel="1">
      <c r="A2201" s="358" t="s">
        <v>1191</v>
      </c>
      <c r="B2201" s="361">
        <v>52.9</v>
      </c>
      <c r="C2201" s="357">
        <v>91.21</v>
      </c>
      <c r="D2201" s="357">
        <f t="shared" ref="D2201:D2225" si="62">B2201*C2201</f>
        <v>4825.0089999999991</v>
      </c>
    </row>
    <row r="2202" spans="1:4" hidden="1" outlineLevel="1">
      <c r="A2202" s="358" t="s">
        <v>1584</v>
      </c>
      <c r="B2202" s="361">
        <v>43.6</v>
      </c>
      <c r="C2202" s="357">
        <v>127.21</v>
      </c>
      <c r="D2202" s="357">
        <f t="shared" si="62"/>
        <v>5546.3559999999998</v>
      </c>
    </row>
    <row r="2203" spans="1:4" hidden="1" outlineLevel="1">
      <c r="A2203" s="358" t="s">
        <v>1585</v>
      </c>
      <c r="B2203" s="361">
        <v>98</v>
      </c>
      <c r="C2203" s="357">
        <v>152.06</v>
      </c>
      <c r="D2203" s="357">
        <f t="shared" si="62"/>
        <v>14901.880000000001</v>
      </c>
    </row>
    <row r="2204" spans="1:4" hidden="1" outlineLevel="1">
      <c r="A2204" s="358" t="s">
        <v>1586</v>
      </c>
      <c r="B2204" s="361">
        <v>26.9</v>
      </c>
      <c r="C2204" s="357">
        <v>152.06</v>
      </c>
      <c r="D2204" s="357">
        <f t="shared" si="62"/>
        <v>4090.4139999999998</v>
      </c>
    </row>
    <row r="2205" spans="1:4" hidden="1" outlineLevel="1">
      <c r="A2205" s="358" t="s">
        <v>1587</v>
      </c>
      <c r="B2205" s="361">
        <v>14</v>
      </c>
      <c r="C2205" s="357">
        <v>152.06</v>
      </c>
      <c r="D2205" s="357">
        <f t="shared" si="62"/>
        <v>2128.84</v>
      </c>
    </row>
    <row r="2206" spans="1:4" hidden="1" outlineLevel="1">
      <c r="A2206" s="358" t="s">
        <v>1588</v>
      </c>
      <c r="B2206" s="361">
        <v>44</v>
      </c>
      <c r="C2206" s="357">
        <v>152.06899999999999</v>
      </c>
      <c r="D2206" s="357">
        <f t="shared" si="62"/>
        <v>6691.0359999999991</v>
      </c>
    </row>
    <row r="2207" spans="1:4" hidden="1" outlineLevel="1">
      <c r="A2207" s="358" t="s">
        <v>1844</v>
      </c>
      <c r="B2207" s="361">
        <v>41</v>
      </c>
      <c r="C2207" s="357">
        <v>110.07</v>
      </c>
      <c r="D2207" s="357">
        <f t="shared" si="62"/>
        <v>4512.87</v>
      </c>
    </row>
    <row r="2208" spans="1:4" hidden="1" outlineLevel="1">
      <c r="A2208" s="358" t="s">
        <v>1589</v>
      </c>
      <c r="B2208" s="361">
        <v>13.6</v>
      </c>
      <c r="C2208" s="357">
        <v>140.88</v>
      </c>
      <c r="D2208" s="357">
        <f t="shared" si="62"/>
        <v>1915.9679999999998</v>
      </c>
    </row>
    <row r="2209" spans="1:4" hidden="1" outlineLevel="1">
      <c r="A2209" s="358" t="s">
        <v>1845</v>
      </c>
      <c r="B2209" s="361">
        <v>103.4</v>
      </c>
      <c r="C2209" s="357">
        <v>140.88</v>
      </c>
      <c r="D2209" s="357">
        <f t="shared" si="62"/>
        <v>14566.992</v>
      </c>
    </row>
    <row r="2210" spans="1:4" hidden="1" outlineLevel="1">
      <c r="A2210" s="358" t="s">
        <v>1590</v>
      </c>
      <c r="B2210" s="361">
        <v>30.6</v>
      </c>
      <c r="C2210" s="357">
        <v>110.07</v>
      </c>
      <c r="D2210" s="357">
        <f t="shared" si="62"/>
        <v>3368.1419999999998</v>
      </c>
    </row>
    <row r="2211" spans="1:4" hidden="1" outlineLevel="1">
      <c r="A2211" s="358" t="s">
        <v>1193</v>
      </c>
      <c r="B2211" s="361">
        <v>41.6</v>
      </c>
      <c r="C2211" s="357">
        <v>170.54</v>
      </c>
      <c r="D2211" s="357">
        <f t="shared" si="62"/>
        <v>7094.4639999999999</v>
      </c>
    </row>
    <row r="2212" spans="1:4" hidden="1" outlineLevel="1">
      <c r="A2212" s="358" t="s">
        <v>1592</v>
      </c>
      <c r="B2212" s="361">
        <v>40.5</v>
      </c>
      <c r="C2212" s="357">
        <v>255.03</v>
      </c>
      <c r="D2212" s="357">
        <f t="shared" si="62"/>
        <v>10328.715</v>
      </c>
    </row>
    <row r="2213" spans="1:4" hidden="1" outlineLevel="1">
      <c r="A2213" s="358" t="s">
        <v>1593</v>
      </c>
      <c r="B2213" s="361">
        <v>40</v>
      </c>
      <c r="C2213" s="357">
        <v>255.03</v>
      </c>
      <c r="D2213" s="357">
        <f t="shared" si="62"/>
        <v>10201.200000000001</v>
      </c>
    </row>
    <row r="2214" spans="1:4" hidden="1" outlineLevel="1">
      <c r="A2214" s="355" t="s">
        <v>1596</v>
      </c>
      <c r="B2214" s="360">
        <v>41</v>
      </c>
      <c r="C2214" s="357"/>
      <c r="D2214" s="357">
        <f t="shared" si="62"/>
        <v>0</v>
      </c>
    </row>
    <row r="2215" spans="1:4" hidden="1" outlineLevel="1">
      <c r="A2215" s="358" t="s">
        <v>1598</v>
      </c>
      <c r="B2215" s="361">
        <v>1.4</v>
      </c>
      <c r="C2215" s="357">
        <v>239.57</v>
      </c>
      <c r="D2215" s="357">
        <f t="shared" si="62"/>
        <v>335.39799999999997</v>
      </c>
    </row>
    <row r="2216" spans="1:4" hidden="1" outlineLevel="1">
      <c r="A2216" s="358" t="s">
        <v>1599</v>
      </c>
      <c r="B2216" s="361">
        <v>19.100000000000001</v>
      </c>
      <c r="C2216" s="357">
        <v>239.57</v>
      </c>
      <c r="D2216" s="357">
        <f t="shared" si="62"/>
        <v>4575.7870000000003</v>
      </c>
    </row>
    <row r="2217" spans="1:4" hidden="1" outlineLevel="1">
      <c r="A2217" s="358" t="s">
        <v>1601</v>
      </c>
      <c r="B2217" s="361">
        <v>3.4</v>
      </c>
      <c r="C2217" s="357">
        <v>152.88</v>
      </c>
      <c r="D2217" s="357">
        <f t="shared" si="62"/>
        <v>519.79199999999992</v>
      </c>
    </row>
    <row r="2218" spans="1:4" hidden="1" outlineLevel="1">
      <c r="A2218" s="358" t="s">
        <v>1602</v>
      </c>
      <c r="B2218" s="361">
        <v>17.100000000000001</v>
      </c>
      <c r="C2218" s="357">
        <v>152.88</v>
      </c>
      <c r="D2218" s="357">
        <f t="shared" si="62"/>
        <v>2614.248</v>
      </c>
    </row>
    <row r="2219" spans="1:4" hidden="1" outlineLevel="1">
      <c r="A2219" s="355" t="s">
        <v>1603</v>
      </c>
      <c r="B2219" s="360">
        <v>132.5</v>
      </c>
      <c r="C2219" s="357">
        <v>185.31</v>
      </c>
      <c r="D2219" s="357">
        <f t="shared" si="62"/>
        <v>24553.575000000001</v>
      </c>
    </row>
    <row r="2220" spans="1:4" hidden="1" outlineLevel="1">
      <c r="A2220" s="355" t="s">
        <v>1604</v>
      </c>
      <c r="B2220" s="360">
        <v>13.3</v>
      </c>
      <c r="C2220" s="357">
        <v>266.58999999999997</v>
      </c>
      <c r="D2220" s="357">
        <f t="shared" si="62"/>
        <v>3545.6469999999999</v>
      </c>
    </row>
    <row r="2221" spans="1:4" hidden="1" outlineLevel="1">
      <c r="A2221" s="355" t="s">
        <v>1605</v>
      </c>
      <c r="B2221" s="360">
        <v>340.5</v>
      </c>
      <c r="C2221" s="357">
        <v>146.38</v>
      </c>
      <c r="D2221" s="357">
        <f t="shared" si="62"/>
        <v>49842.39</v>
      </c>
    </row>
    <row r="2222" spans="1:4" hidden="1" outlineLevel="1">
      <c r="A2222" s="355" t="s">
        <v>1846</v>
      </c>
      <c r="B2222" s="360">
        <v>81</v>
      </c>
      <c r="C2222" s="357">
        <v>260.97000000000003</v>
      </c>
      <c r="D2222" s="357">
        <f t="shared" si="62"/>
        <v>21138.570000000003</v>
      </c>
    </row>
    <row r="2223" spans="1:4" hidden="1" outlineLevel="1">
      <c r="A2223" s="355" t="s">
        <v>656</v>
      </c>
      <c r="B2223" s="360">
        <v>2</v>
      </c>
      <c r="C2223" s="357">
        <v>2023.575</v>
      </c>
      <c r="D2223" s="357">
        <f t="shared" si="62"/>
        <v>4047.15</v>
      </c>
    </row>
    <row r="2224" spans="1:4" hidden="1" outlineLevel="1">
      <c r="A2224" s="355" t="s">
        <v>827</v>
      </c>
      <c r="B2224" s="356">
        <v>12528</v>
      </c>
      <c r="C2224" s="357"/>
      <c r="D2224" s="357">
        <f t="shared" si="62"/>
        <v>0</v>
      </c>
    </row>
    <row r="2225" spans="1:5" hidden="1" outlineLevel="1">
      <c r="A2225" s="358" t="s">
        <v>828</v>
      </c>
      <c r="B2225" s="361">
        <v>906</v>
      </c>
      <c r="C2225" s="357">
        <v>0.75</v>
      </c>
      <c r="D2225" s="357">
        <f t="shared" si="62"/>
        <v>679.5</v>
      </c>
      <c r="E2225" s="333" t="s">
        <v>319</v>
      </c>
    </row>
    <row r="2226" spans="1:5" hidden="1" outlineLevel="1">
      <c r="A2226" s="358" t="s">
        <v>829</v>
      </c>
      <c r="B2226" s="361">
        <v>46</v>
      </c>
      <c r="C2226" s="357">
        <v>0.48</v>
      </c>
      <c r="D2226" s="357">
        <f t="shared" ref="D2226:D2270" si="63">B2226*C2226</f>
        <v>22.08</v>
      </c>
    </row>
    <row r="2227" spans="1:5" hidden="1" outlineLevel="1">
      <c r="A2227" s="358" t="s">
        <v>830</v>
      </c>
      <c r="B2227" s="359">
        <v>5931</v>
      </c>
      <c r="C2227" s="357">
        <v>0.94</v>
      </c>
      <c r="D2227" s="357">
        <f t="shared" si="63"/>
        <v>5575.1399999999994</v>
      </c>
    </row>
    <row r="2228" spans="1:5" hidden="1" outlineLevel="1">
      <c r="A2228" s="358" t="s">
        <v>831</v>
      </c>
      <c r="B2228" s="359">
        <v>5525</v>
      </c>
      <c r="C2228" s="357">
        <v>0.72</v>
      </c>
      <c r="D2228" s="357">
        <f t="shared" si="63"/>
        <v>3978</v>
      </c>
      <c r="E2228" s="333" t="s">
        <v>319</v>
      </c>
    </row>
    <row r="2229" spans="1:5" hidden="1" outlineLevel="1">
      <c r="A2229" s="358" t="s">
        <v>1196</v>
      </c>
      <c r="B2229" s="361">
        <v>120</v>
      </c>
      <c r="C2229" s="357">
        <v>0.43</v>
      </c>
      <c r="D2229" s="357">
        <f t="shared" si="63"/>
        <v>51.6</v>
      </c>
    </row>
    <row r="2230" spans="1:5" hidden="1" outlineLevel="1">
      <c r="A2230" s="355" t="s">
        <v>1198</v>
      </c>
      <c r="B2230" s="360">
        <v>85.1</v>
      </c>
      <c r="C2230" s="357"/>
      <c r="D2230" s="357">
        <f t="shared" si="63"/>
        <v>0</v>
      </c>
    </row>
    <row r="2231" spans="1:5" hidden="1" outlineLevel="1">
      <c r="A2231" s="358" t="s">
        <v>1201</v>
      </c>
      <c r="B2231" s="361">
        <v>22.7</v>
      </c>
      <c r="C2231" s="357">
        <v>310.95</v>
      </c>
      <c r="D2231" s="357">
        <f t="shared" si="63"/>
        <v>7058.5649999999996</v>
      </c>
    </row>
    <row r="2232" spans="1:5" hidden="1" outlineLevel="1">
      <c r="A2232" s="358" t="s">
        <v>1202</v>
      </c>
      <c r="B2232" s="361">
        <v>10.8</v>
      </c>
      <c r="C2232" s="357">
        <v>310.95</v>
      </c>
      <c r="D2232" s="357">
        <f t="shared" si="63"/>
        <v>3358.26</v>
      </c>
    </row>
    <row r="2233" spans="1:5" hidden="1" outlineLevel="1">
      <c r="A2233" s="358" t="s">
        <v>1203</v>
      </c>
      <c r="B2233" s="361">
        <v>15.8</v>
      </c>
      <c r="C2233" s="357">
        <v>310.95</v>
      </c>
      <c r="D2233" s="357">
        <f t="shared" si="63"/>
        <v>4913.01</v>
      </c>
    </row>
    <row r="2234" spans="1:5" hidden="1" outlineLevel="1">
      <c r="A2234" s="358" t="s">
        <v>1212</v>
      </c>
      <c r="B2234" s="361">
        <v>35.799999999999997</v>
      </c>
      <c r="C2234" s="357">
        <v>293.18</v>
      </c>
      <c r="D2234" s="357">
        <f t="shared" si="63"/>
        <v>10495.843999999999</v>
      </c>
    </row>
    <row r="2235" spans="1:5" hidden="1" outlineLevel="1">
      <c r="A2235" s="355" t="s">
        <v>1214</v>
      </c>
      <c r="B2235" s="360">
        <v>385.80700000000002</v>
      </c>
      <c r="C2235" s="357"/>
      <c r="D2235" s="357">
        <f t="shared" si="63"/>
        <v>0</v>
      </c>
    </row>
    <row r="2236" spans="1:5" hidden="1" outlineLevel="1">
      <c r="A2236" s="358" t="s">
        <v>966</v>
      </c>
      <c r="B2236" s="361">
        <v>11.4</v>
      </c>
      <c r="C2236" s="357">
        <v>202.51</v>
      </c>
      <c r="D2236" s="357">
        <f t="shared" si="63"/>
        <v>2308.614</v>
      </c>
    </row>
    <row r="2237" spans="1:5" hidden="1" outlineLevel="1">
      <c r="A2237" s="358" t="s">
        <v>1218</v>
      </c>
      <c r="B2237" s="361">
        <v>20.2</v>
      </c>
      <c r="C2237" s="357">
        <v>215.68</v>
      </c>
      <c r="D2237" s="357">
        <f t="shared" si="63"/>
        <v>4356.7359999999999</v>
      </c>
    </row>
    <row r="2238" spans="1:5" hidden="1" outlineLevel="1">
      <c r="A2238" s="358" t="s">
        <v>1220</v>
      </c>
      <c r="B2238" s="361">
        <v>51.5</v>
      </c>
      <c r="C2238" s="357">
        <v>150.62</v>
      </c>
      <c r="D2238" s="357">
        <f t="shared" si="63"/>
        <v>7756.93</v>
      </c>
    </row>
    <row r="2239" spans="1:5" hidden="1" outlineLevel="1">
      <c r="A2239" s="358" t="s">
        <v>1221</v>
      </c>
      <c r="B2239" s="361">
        <v>13.7</v>
      </c>
      <c r="C2239" s="357">
        <v>150.62</v>
      </c>
      <c r="D2239" s="357">
        <f t="shared" si="63"/>
        <v>2063.4940000000001</v>
      </c>
    </row>
    <row r="2240" spans="1:5" hidden="1" outlineLevel="1">
      <c r="A2240" s="358" t="s">
        <v>1222</v>
      </c>
      <c r="B2240" s="361">
        <v>71.099999999999994</v>
      </c>
      <c r="C2240" s="357">
        <v>226.55</v>
      </c>
      <c r="D2240" s="357">
        <f t="shared" si="63"/>
        <v>16107.705</v>
      </c>
    </row>
    <row r="2241" spans="1:5" hidden="1" outlineLevel="1">
      <c r="A2241" s="358" t="s">
        <v>1223</v>
      </c>
      <c r="B2241" s="361">
        <v>8.1</v>
      </c>
      <c r="C2241" s="357">
        <v>226.55</v>
      </c>
      <c r="D2241" s="357">
        <f t="shared" si="63"/>
        <v>1835.0550000000001</v>
      </c>
    </row>
    <row r="2242" spans="1:5" hidden="1" outlineLevel="1">
      <c r="A2242" s="358" t="s">
        <v>1224</v>
      </c>
      <c r="B2242" s="361">
        <v>45.674999999999997</v>
      </c>
      <c r="C2242" s="357">
        <v>199.09</v>
      </c>
      <c r="D2242" s="357">
        <f t="shared" si="63"/>
        <v>9093.4357499999987</v>
      </c>
    </row>
    <row r="2243" spans="1:5" hidden="1" outlineLevel="1">
      <c r="A2243" s="358" t="s">
        <v>1225</v>
      </c>
      <c r="B2243" s="361">
        <v>0.189</v>
      </c>
      <c r="C2243" s="357">
        <v>152.26</v>
      </c>
      <c r="D2243" s="357">
        <f t="shared" si="63"/>
        <v>28.777139999999999</v>
      </c>
    </row>
    <row r="2244" spans="1:5" hidden="1" outlineLevel="1">
      <c r="A2244" s="358" t="s">
        <v>1227</v>
      </c>
      <c r="B2244" s="361">
        <v>28.68</v>
      </c>
      <c r="C2244" s="357">
        <v>215.68</v>
      </c>
      <c r="D2244" s="357">
        <f t="shared" si="63"/>
        <v>6185.7024000000001</v>
      </c>
    </row>
    <row r="2245" spans="1:5" hidden="1" outlineLevel="1">
      <c r="A2245" s="358" t="s">
        <v>1229</v>
      </c>
      <c r="B2245" s="361">
        <v>27</v>
      </c>
      <c r="C2245" s="357">
        <v>229.51</v>
      </c>
      <c r="D2245" s="357">
        <f t="shared" si="63"/>
        <v>6196.7699999999995</v>
      </c>
    </row>
    <row r="2246" spans="1:5" hidden="1" outlineLevel="1">
      <c r="A2246" s="358" t="s">
        <v>967</v>
      </c>
      <c r="B2246" s="361">
        <v>56.088000000000001</v>
      </c>
      <c r="C2246" s="357">
        <v>199.09</v>
      </c>
      <c r="D2246" s="357">
        <f t="shared" si="63"/>
        <v>11166.55992</v>
      </c>
      <c r="E2246" s="333" t="s">
        <v>319</v>
      </c>
    </row>
    <row r="2247" spans="1:5" hidden="1" outlineLevel="1">
      <c r="A2247" s="358" t="s">
        <v>1231</v>
      </c>
      <c r="B2247" s="361">
        <v>47.478999999999999</v>
      </c>
      <c r="C2247" s="357">
        <v>199.09</v>
      </c>
      <c r="D2247" s="357">
        <f t="shared" si="63"/>
        <v>9452.59411</v>
      </c>
      <c r="E2247" s="333" t="s">
        <v>319</v>
      </c>
    </row>
    <row r="2248" spans="1:5" hidden="1" outlineLevel="1">
      <c r="A2248" s="358" t="s">
        <v>1491</v>
      </c>
      <c r="B2248" s="361">
        <v>4.6959999999999997</v>
      </c>
      <c r="C2248" s="357">
        <v>199.09</v>
      </c>
      <c r="D2248" s="357">
        <f t="shared" si="63"/>
        <v>934.92663999999991</v>
      </c>
    </row>
    <row r="2249" spans="1:5" hidden="1" outlineLevel="1">
      <c r="A2249" s="355" t="s">
        <v>1606</v>
      </c>
      <c r="B2249" s="360">
        <v>21</v>
      </c>
      <c r="C2249" s="357"/>
      <c r="D2249" s="357">
        <f t="shared" si="63"/>
        <v>0</v>
      </c>
    </row>
    <row r="2250" spans="1:5" hidden="1" outlineLevel="1">
      <c r="A2250" s="358"/>
      <c r="B2250" s="361">
        <v>4</v>
      </c>
      <c r="C2250" s="357">
        <v>1889.28</v>
      </c>
      <c r="D2250" s="357">
        <f t="shared" si="63"/>
        <v>7557.12</v>
      </c>
    </row>
    <row r="2251" spans="1:5" hidden="1" outlineLevel="1">
      <c r="A2251" s="358" t="s">
        <v>1607</v>
      </c>
      <c r="B2251" s="361">
        <v>8</v>
      </c>
      <c r="C2251" s="357">
        <v>3300</v>
      </c>
      <c r="D2251" s="357">
        <f t="shared" si="63"/>
        <v>26400</v>
      </c>
    </row>
    <row r="2252" spans="1:5" hidden="1" outlineLevel="1">
      <c r="A2252" s="358" t="s">
        <v>1608</v>
      </c>
      <c r="B2252" s="361">
        <v>7</v>
      </c>
      <c r="C2252" s="362">
        <f>(1065.6*2+1290*5)/7</f>
        <v>1225.8857142857144</v>
      </c>
      <c r="D2252" s="357">
        <f t="shared" si="63"/>
        <v>8581.2000000000007</v>
      </c>
    </row>
    <row r="2253" spans="1:5" hidden="1" outlineLevel="1">
      <c r="A2253" s="358" t="s">
        <v>1609</v>
      </c>
      <c r="B2253" s="361">
        <v>2</v>
      </c>
      <c r="C2253" s="357">
        <v>825.6</v>
      </c>
      <c r="D2253" s="357">
        <f t="shared" si="63"/>
        <v>1651.2</v>
      </c>
    </row>
    <row r="2254" spans="1:5" hidden="1" outlineLevel="1">
      <c r="A2254" s="355" t="s">
        <v>1610</v>
      </c>
      <c r="B2254" s="360">
        <v>20</v>
      </c>
      <c r="C2254" s="357">
        <v>601.33000000000004</v>
      </c>
      <c r="D2254" s="357">
        <f t="shared" si="63"/>
        <v>12026.6</v>
      </c>
    </row>
    <row r="2255" spans="1:5" hidden="1" outlineLevel="1">
      <c r="A2255" s="355" t="s">
        <v>1234</v>
      </c>
      <c r="B2255" s="356">
        <v>1370</v>
      </c>
      <c r="C2255" s="357"/>
      <c r="D2255" s="357">
        <f t="shared" si="63"/>
        <v>0</v>
      </c>
      <c r="E2255" s="333" t="s">
        <v>319</v>
      </c>
    </row>
    <row r="2256" spans="1:5" hidden="1" outlineLevel="1">
      <c r="A2256" s="358" t="s">
        <v>1235</v>
      </c>
      <c r="B2256" s="359">
        <v>1370</v>
      </c>
      <c r="C2256" s="357">
        <v>1</v>
      </c>
      <c r="D2256" s="357">
        <f t="shared" si="63"/>
        <v>1370</v>
      </c>
    </row>
    <row r="2257" spans="1:4" hidden="1" outlineLevel="1">
      <c r="A2257" s="355" t="s">
        <v>832</v>
      </c>
      <c r="B2257" s="356">
        <v>1468</v>
      </c>
      <c r="C2257" s="357"/>
      <c r="D2257" s="357">
        <f t="shared" si="63"/>
        <v>0</v>
      </c>
    </row>
    <row r="2258" spans="1:4" hidden="1" outlineLevel="1">
      <c r="A2258" s="358" t="s">
        <v>1237</v>
      </c>
      <c r="B2258" s="361">
        <v>466</v>
      </c>
      <c r="C2258" s="357">
        <v>3.8</v>
      </c>
      <c r="D2258" s="357">
        <f t="shared" si="63"/>
        <v>1770.8</v>
      </c>
    </row>
    <row r="2259" spans="1:4" hidden="1" outlineLevel="1">
      <c r="A2259" s="358" t="s">
        <v>1238</v>
      </c>
      <c r="B2259" s="359">
        <v>1002</v>
      </c>
      <c r="C2259" s="357">
        <v>5.2</v>
      </c>
      <c r="D2259" s="357">
        <f t="shared" si="63"/>
        <v>5210.4000000000005</v>
      </c>
    </row>
    <row r="2260" spans="1:4" hidden="1" outlineLevel="1">
      <c r="A2260" s="355" t="s">
        <v>1611</v>
      </c>
      <c r="B2260" s="360">
        <v>31</v>
      </c>
      <c r="C2260" s="357"/>
      <c r="D2260" s="357">
        <f t="shared" si="63"/>
        <v>0</v>
      </c>
    </row>
    <row r="2261" spans="1:4" hidden="1" outlineLevel="1">
      <c r="A2261" s="358"/>
      <c r="B2261" s="361">
        <v>27</v>
      </c>
      <c r="C2261" s="357">
        <v>129.80000000000001</v>
      </c>
      <c r="D2261" s="357">
        <f t="shared" si="63"/>
        <v>3504.6000000000004</v>
      </c>
    </row>
    <row r="2262" spans="1:4" hidden="1" outlineLevel="1">
      <c r="A2262" s="358" t="s">
        <v>1612</v>
      </c>
      <c r="B2262" s="361">
        <v>4</v>
      </c>
      <c r="C2262" s="362">
        <f>(153.6*1+184.32*3)/4</f>
        <v>176.64000000000001</v>
      </c>
      <c r="D2262" s="357">
        <f t="shared" si="63"/>
        <v>706.56000000000006</v>
      </c>
    </row>
    <row r="2263" spans="1:4" hidden="1" outlineLevel="1">
      <c r="A2263" s="355" t="s">
        <v>1613</v>
      </c>
      <c r="B2263" s="360">
        <v>12</v>
      </c>
      <c r="C2263" s="357"/>
      <c r="D2263" s="357">
        <f t="shared" si="63"/>
        <v>0</v>
      </c>
    </row>
    <row r="2264" spans="1:4" hidden="1" outlineLevel="1">
      <c r="A2264" s="358"/>
      <c r="B2264" s="361">
        <v>10</v>
      </c>
      <c r="C2264" s="357">
        <v>62.06</v>
      </c>
      <c r="D2264" s="357">
        <f t="shared" si="63"/>
        <v>620.6</v>
      </c>
    </row>
    <row r="2265" spans="1:4" hidden="1" outlineLevel="1">
      <c r="A2265" s="358" t="s">
        <v>1614</v>
      </c>
      <c r="B2265" s="361">
        <v>2</v>
      </c>
      <c r="C2265" s="357">
        <v>92.09</v>
      </c>
      <c r="D2265" s="357">
        <f t="shared" si="63"/>
        <v>184.18</v>
      </c>
    </row>
    <row r="2266" spans="1:4" hidden="1" outlineLevel="1">
      <c r="A2266" s="355" t="s">
        <v>1615</v>
      </c>
      <c r="B2266" s="360">
        <v>4</v>
      </c>
      <c r="C2266" s="357"/>
      <c r="D2266" s="357">
        <f t="shared" si="63"/>
        <v>0</v>
      </c>
    </row>
    <row r="2267" spans="1:4" hidden="1" outlineLevel="1">
      <c r="A2267" s="358"/>
      <c r="B2267" s="361">
        <v>2</v>
      </c>
      <c r="C2267" s="357">
        <v>2729.1</v>
      </c>
      <c r="D2267" s="357">
        <f t="shared" si="63"/>
        <v>5458.2</v>
      </c>
    </row>
    <row r="2268" spans="1:4" hidden="1" outlineLevel="1">
      <c r="A2268" s="358" t="s">
        <v>1616</v>
      </c>
      <c r="B2268" s="361">
        <v>2</v>
      </c>
      <c r="C2268" s="357">
        <v>1126.21</v>
      </c>
      <c r="D2268" s="357">
        <f t="shared" si="63"/>
        <v>2252.42</v>
      </c>
    </row>
    <row r="2269" spans="1:4" hidden="1" outlineLevel="1">
      <c r="A2269" s="355" t="s">
        <v>206</v>
      </c>
      <c r="B2269" s="360">
        <v>9</v>
      </c>
      <c r="C2269" s="357">
        <v>787.13</v>
      </c>
      <c r="D2269" s="357">
        <f t="shared" si="63"/>
        <v>7084.17</v>
      </c>
    </row>
    <row r="2270" spans="1:4" hidden="1" outlineLevel="1">
      <c r="A2270" s="355" t="s">
        <v>1240</v>
      </c>
      <c r="B2270" s="356">
        <v>12709</v>
      </c>
      <c r="C2270" s="357">
        <v>0.6</v>
      </c>
      <c r="D2270" s="357">
        <f t="shared" si="63"/>
        <v>7625.4</v>
      </c>
    </row>
    <row r="2271" spans="1:4" hidden="1" outlineLevel="1">
      <c r="A2271" s="355" t="s">
        <v>305</v>
      </c>
      <c r="B2271" s="356">
        <v>34308</v>
      </c>
      <c r="C2271" s="357"/>
      <c r="D2271" s="357">
        <f t="shared" ref="D2271:D2320" si="64">B2271*C2271</f>
        <v>0</v>
      </c>
    </row>
    <row r="2272" spans="1:4" hidden="1" outlineLevel="1">
      <c r="A2272" s="358"/>
      <c r="B2272" s="359">
        <v>5022</v>
      </c>
      <c r="C2272" s="357">
        <v>0.6</v>
      </c>
      <c r="D2272" s="357">
        <f t="shared" si="64"/>
        <v>3013.2</v>
      </c>
    </row>
    <row r="2273" spans="1:4" hidden="1" outlineLevel="1">
      <c r="A2273" s="358" t="s">
        <v>1242</v>
      </c>
      <c r="B2273" s="359">
        <v>1447</v>
      </c>
      <c r="C2273" s="357">
        <v>0.6</v>
      </c>
      <c r="D2273" s="357">
        <f t="shared" si="64"/>
        <v>868.19999999999993</v>
      </c>
    </row>
    <row r="2274" spans="1:4" hidden="1" outlineLevel="1">
      <c r="A2274" s="358" t="s">
        <v>1245</v>
      </c>
      <c r="B2274" s="361">
        <v>362</v>
      </c>
      <c r="C2274" s="357">
        <v>0.64</v>
      </c>
      <c r="D2274" s="357">
        <f t="shared" si="64"/>
        <v>231.68</v>
      </c>
    </row>
    <row r="2275" spans="1:4" hidden="1" outlineLevel="1">
      <c r="A2275" s="358" t="s">
        <v>1248</v>
      </c>
      <c r="B2275" s="359">
        <v>3170</v>
      </c>
      <c r="C2275" s="357">
        <v>0.6</v>
      </c>
      <c r="D2275" s="357">
        <f t="shared" si="64"/>
        <v>1902</v>
      </c>
    </row>
    <row r="2276" spans="1:4" hidden="1" outlineLevel="1">
      <c r="A2276" s="358" t="s">
        <v>1249</v>
      </c>
      <c r="B2276" s="359">
        <v>1026</v>
      </c>
      <c r="C2276" s="357">
        <v>0.6</v>
      </c>
      <c r="D2276" s="357">
        <f t="shared" si="64"/>
        <v>615.6</v>
      </c>
    </row>
    <row r="2277" spans="1:4" hidden="1" outlineLevel="1">
      <c r="A2277" s="358" t="s">
        <v>1251</v>
      </c>
      <c r="B2277" s="361">
        <v>382</v>
      </c>
      <c r="C2277" s="357">
        <v>0.6</v>
      </c>
      <c r="D2277" s="357">
        <f t="shared" si="64"/>
        <v>229.2</v>
      </c>
    </row>
    <row r="2278" spans="1:4" hidden="1" outlineLevel="1">
      <c r="A2278" s="358" t="s">
        <v>1252</v>
      </c>
      <c r="B2278" s="361">
        <v>250</v>
      </c>
      <c r="C2278" s="357">
        <v>0.6</v>
      </c>
      <c r="D2278" s="357">
        <f t="shared" si="64"/>
        <v>150</v>
      </c>
    </row>
    <row r="2279" spans="1:4" hidden="1" outlineLevel="1">
      <c r="A2279" s="358" t="s">
        <v>1254</v>
      </c>
      <c r="B2279" s="361">
        <v>99</v>
      </c>
      <c r="C2279" s="357">
        <v>0.6</v>
      </c>
      <c r="D2279" s="357">
        <f t="shared" si="64"/>
        <v>59.4</v>
      </c>
    </row>
    <row r="2280" spans="1:4" hidden="1" outlineLevel="1">
      <c r="A2280" s="358" t="s">
        <v>1617</v>
      </c>
      <c r="B2280" s="361">
        <v>577</v>
      </c>
      <c r="C2280" s="357">
        <v>0.6</v>
      </c>
      <c r="D2280" s="357">
        <f t="shared" si="64"/>
        <v>346.2</v>
      </c>
    </row>
    <row r="2281" spans="1:4" hidden="1" outlineLevel="1">
      <c r="A2281" s="358" t="s">
        <v>1256</v>
      </c>
      <c r="B2281" s="361">
        <v>13</v>
      </c>
      <c r="C2281" s="357">
        <v>0.6</v>
      </c>
      <c r="D2281" s="357">
        <f t="shared" si="64"/>
        <v>7.8</v>
      </c>
    </row>
    <row r="2282" spans="1:4" hidden="1" outlineLevel="1">
      <c r="A2282" s="358" t="s">
        <v>1257</v>
      </c>
      <c r="B2282" s="359">
        <v>1480</v>
      </c>
      <c r="C2282" s="357">
        <v>0.6</v>
      </c>
      <c r="D2282" s="357">
        <f t="shared" si="64"/>
        <v>888</v>
      </c>
    </row>
    <row r="2283" spans="1:4" hidden="1" outlineLevel="1">
      <c r="A2283" s="358" t="s">
        <v>1260</v>
      </c>
      <c r="B2283" s="361">
        <v>319</v>
      </c>
      <c r="C2283" s="357">
        <v>0.6</v>
      </c>
      <c r="D2283" s="357">
        <f t="shared" si="64"/>
        <v>191.4</v>
      </c>
    </row>
    <row r="2284" spans="1:4" hidden="1" outlineLevel="1">
      <c r="A2284" s="358" t="s">
        <v>1618</v>
      </c>
      <c r="B2284" s="359">
        <v>2000</v>
      </c>
      <c r="C2284" s="357">
        <v>0.6</v>
      </c>
      <c r="D2284" s="357">
        <f t="shared" si="64"/>
        <v>1200</v>
      </c>
    </row>
    <row r="2285" spans="1:4" hidden="1" outlineLevel="1">
      <c r="A2285" s="358" t="s">
        <v>1261</v>
      </c>
      <c r="B2285" s="359">
        <v>7500</v>
      </c>
      <c r="C2285" s="357">
        <v>0.6</v>
      </c>
      <c r="D2285" s="357">
        <f t="shared" si="64"/>
        <v>4500</v>
      </c>
    </row>
    <row r="2286" spans="1:4" hidden="1" outlineLevel="1">
      <c r="A2286" s="358" t="s">
        <v>1263</v>
      </c>
      <c r="B2286" s="361">
        <v>313</v>
      </c>
      <c r="C2286" s="357">
        <v>0.6</v>
      </c>
      <c r="D2286" s="357">
        <f t="shared" si="64"/>
        <v>187.79999999999998</v>
      </c>
    </row>
    <row r="2287" spans="1:4" hidden="1" outlineLevel="1">
      <c r="A2287" s="358" t="s">
        <v>1265</v>
      </c>
      <c r="B2287" s="361">
        <v>87</v>
      </c>
      <c r="C2287" s="357">
        <v>0.64</v>
      </c>
      <c r="D2287" s="357">
        <f t="shared" si="64"/>
        <v>55.68</v>
      </c>
    </row>
    <row r="2288" spans="1:4" hidden="1" outlineLevel="1">
      <c r="A2288" s="358" t="s">
        <v>1268</v>
      </c>
      <c r="B2288" s="359">
        <v>1000</v>
      </c>
      <c r="C2288" s="357">
        <v>0.54</v>
      </c>
      <c r="D2288" s="357">
        <f t="shared" si="64"/>
        <v>540</v>
      </c>
    </row>
    <row r="2289" spans="1:4" hidden="1" outlineLevel="1">
      <c r="A2289" s="358" t="s">
        <v>1269</v>
      </c>
      <c r="B2289" s="359">
        <v>3250</v>
      </c>
      <c r="C2289" s="357">
        <v>0.6</v>
      </c>
      <c r="D2289" s="357">
        <f t="shared" si="64"/>
        <v>1950</v>
      </c>
    </row>
    <row r="2290" spans="1:4" hidden="1" outlineLevel="1">
      <c r="A2290" s="358" t="s">
        <v>768</v>
      </c>
      <c r="B2290" s="359">
        <v>1500</v>
      </c>
      <c r="C2290" s="357">
        <v>0.6</v>
      </c>
      <c r="D2290" s="357">
        <f t="shared" si="64"/>
        <v>900</v>
      </c>
    </row>
    <row r="2291" spans="1:4" hidden="1" outlineLevel="1">
      <c r="A2291" s="358" t="s">
        <v>1270</v>
      </c>
      <c r="B2291" s="361">
        <v>2</v>
      </c>
      <c r="C2291" s="357">
        <v>0.6</v>
      </c>
      <c r="D2291" s="357">
        <f t="shared" si="64"/>
        <v>1.2</v>
      </c>
    </row>
    <row r="2292" spans="1:4" hidden="1" outlineLevel="1">
      <c r="A2292" s="358" t="s">
        <v>769</v>
      </c>
      <c r="B2292" s="359">
        <v>1900</v>
      </c>
      <c r="C2292" s="357">
        <v>0.6</v>
      </c>
      <c r="D2292" s="357">
        <f t="shared" si="64"/>
        <v>1140</v>
      </c>
    </row>
    <row r="2293" spans="1:4" hidden="1" outlineLevel="1">
      <c r="A2293" s="358" t="s">
        <v>1619</v>
      </c>
      <c r="B2293" s="359">
        <v>2500</v>
      </c>
      <c r="C2293" s="357">
        <v>0.6</v>
      </c>
      <c r="D2293" s="357">
        <f t="shared" si="64"/>
        <v>1500</v>
      </c>
    </row>
    <row r="2294" spans="1:4" hidden="1" outlineLevel="1">
      <c r="A2294" s="358" t="s">
        <v>1271</v>
      </c>
      <c r="B2294" s="361">
        <v>10</v>
      </c>
      <c r="C2294" s="357">
        <v>0.6</v>
      </c>
      <c r="D2294" s="357">
        <f t="shared" si="64"/>
        <v>6</v>
      </c>
    </row>
    <row r="2295" spans="1:4" hidden="1" outlineLevel="1">
      <c r="A2295" s="358" t="s">
        <v>1272</v>
      </c>
      <c r="B2295" s="361">
        <v>99</v>
      </c>
      <c r="C2295" s="357">
        <v>0.6</v>
      </c>
      <c r="D2295" s="357">
        <f t="shared" si="64"/>
        <v>59.4</v>
      </c>
    </row>
    <row r="2296" spans="1:4" hidden="1" outlineLevel="1">
      <c r="A2296" s="355" t="s">
        <v>306</v>
      </c>
      <c r="B2296" s="356">
        <v>44833</v>
      </c>
      <c r="C2296" s="357"/>
      <c r="D2296" s="357">
        <f t="shared" si="64"/>
        <v>0</v>
      </c>
    </row>
    <row r="2297" spans="1:4" hidden="1" outlineLevel="1">
      <c r="A2297" s="358"/>
      <c r="B2297" s="361">
        <v>968</v>
      </c>
      <c r="C2297" s="357">
        <v>0.6</v>
      </c>
      <c r="D2297" s="357">
        <f t="shared" si="64"/>
        <v>580.79999999999995</v>
      </c>
    </row>
    <row r="2298" spans="1:4" hidden="1" outlineLevel="1">
      <c r="A2298" s="358" t="s">
        <v>1274</v>
      </c>
      <c r="B2298" s="359">
        <v>1330</v>
      </c>
      <c r="C2298" s="357">
        <v>0.6</v>
      </c>
      <c r="D2298" s="357">
        <f t="shared" si="64"/>
        <v>798</v>
      </c>
    </row>
    <row r="2299" spans="1:4" hidden="1" outlineLevel="1">
      <c r="A2299" s="358" t="s">
        <v>1620</v>
      </c>
      <c r="B2299" s="359">
        <v>1400</v>
      </c>
      <c r="C2299" s="357">
        <v>0.6</v>
      </c>
      <c r="D2299" s="357">
        <f t="shared" si="64"/>
        <v>840</v>
      </c>
    </row>
    <row r="2300" spans="1:4" hidden="1" outlineLevel="1">
      <c r="A2300" s="358" t="s">
        <v>1275</v>
      </c>
      <c r="B2300" s="359">
        <v>4511</v>
      </c>
      <c r="C2300" s="357">
        <v>0.6</v>
      </c>
      <c r="D2300" s="357">
        <f t="shared" si="64"/>
        <v>2706.6</v>
      </c>
    </row>
    <row r="2301" spans="1:4" hidden="1" outlineLevel="1">
      <c r="A2301" s="358" t="s">
        <v>1276</v>
      </c>
      <c r="B2301" s="359">
        <v>1000</v>
      </c>
      <c r="C2301" s="357">
        <v>0.6</v>
      </c>
      <c r="D2301" s="357">
        <f t="shared" si="64"/>
        <v>600</v>
      </c>
    </row>
    <row r="2302" spans="1:4" hidden="1" outlineLevel="1">
      <c r="A2302" s="358" t="s">
        <v>1278</v>
      </c>
      <c r="B2302" s="361">
        <v>40</v>
      </c>
      <c r="C2302" s="357">
        <v>0.64</v>
      </c>
      <c r="D2302" s="357">
        <f t="shared" si="64"/>
        <v>25.6</v>
      </c>
    </row>
    <row r="2303" spans="1:4" hidden="1" outlineLevel="1">
      <c r="A2303" s="358" t="s">
        <v>1280</v>
      </c>
      <c r="B2303" s="361">
        <v>359</v>
      </c>
      <c r="C2303" s="357">
        <v>0.6</v>
      </c>
      <c r="D2303" s="357">
        <f t="shared" si="64"/>
        <v>215.4</v>
      </c>
    </row>
    <row r="2304" spans="1:4" hidden="1" outlineLevel="1">
      <c r="A2304" s="358" t="s">
        <v>1282</v>
      </c>
      <c r="B2304" s="359">
        <v>1072</v>
      </c>
      <c r="C2304" s="357">
        <v>0.64</v>
      </c>
      <c r="D2304" s="357">
        <f t="shared" si="64"/>
        <v>686.08</v>
      </c>
    </row>
    <row r="2305" spans="1:5" hidden="1" outlineLevel="1">
      <c r="A2305" s="358" t="s">
        <v>1283</v>
      </c>
      <c r="B2305" s="361">
        <v>648</v>
      </c>
      <c r="C2305" s="357">
        <v>0.6</v>
      </c>
      <c r="D2305" s="357">
        <f t="shared" si="64"/>
        <v>388.8</v>
      </c>
    </row>
    <row r="2306" spans="1:5" hidden="1" outlineLevel="1">
      <c r="A2306" s="358" t="s">
        <v>1284</v>
      </c>
      <c r="B2306" s="359">
        <v>9056</v>
      </c>
      <c r="C2306" s="362">
        <f>(0.6*8496+0.54*560)/9056</f>
        <v>0.59628975265017659</v>
      </c>
      <c r="D2306" s="357">
        <f t="shared" si="64"/>
        <v>5399.9999999999991</v>
      </c>
      <c r="E2306" s="333" t="s">
        <v>319</v>
      </c>
    </row>
    <row r="2307" spans="1:5" hidden="1" outlineLevel="1">
      <c r="A2307" s="358" t="s">
        <v>1764</v>
      </c>
      <c r="B2307" s="361">
        <v>120</v>
      </c>
      <c r="C2307" s="357">
        <v>0.54</v>
      </c>
      <c r="D2307" s="357">
        <f t="shared" si="64"/>
        <v>64.800000000000011</v>
      </c>
    </row>
    <row r="2308" spans="1:5" hidden="1" outlineLevel="1">
      <c r="A2308" s="358" t="s">
        <v>1286</v>
      </c>
      <c r="B2308" s="359">
        <v>1548</v>
      </c>
      <c r="C2308" s="357">
        <v>0.64</v>
      </c>
      <c r="D2308" s="357">
        <f t="shared" si="64"/>
        <v>990.72</v>
      </c>
    </row>
    <row r="2309" spans="1:5" hidden="1" outlineLevel="1">
      <c r="A2309" s="358" t="s">
        <v>1288</v>
      </c>
      <c r="B2309" s="359">
        <v>1258</v>
      </c>
      <c r="C2309" s="357">
        <v>0.6</v>
      </c>
      <c r="D2309" s="357">
        <f t="shared" si="64"/>
        <v>754.8</v>
      </c>
    </row>
    <row r="2310" spans="1:5" hidden="1" outlineLevel="1">
      <c r="A2310" s="358" t="s">
        <v>1289</v>
      </c>
      <c r="B2310" s="361">
        <v>84</v>
      </c>
      <c r="C2310" s="357">
        <v>0.6</v>
      </c>
      <c r="D2310" s="357">
        <f t="shared" si="64"/>
        <v>50.4</v>
      </c>
    </row>
    <row r="2311" spans="1:5" hidden="1" outlineLevel="1">
      <c r="A2311" s="358" t="s">
        <v>1621</v>
      </c>
      <c r="B2311" s="359">
        <v>7800</v>
      </c>
      <c r="C2311" s="357">
        <v>0.6</v>
      </c>
      <c r="D2311" s="357">
        <f t="shared" si="64"/>
        <v>4680</v>
      </c>
    </row>
    <row r="2312" spans="1:5" hidden="1" outlineLevel="1">
      <c r="A2312" s="358" t="s">
        <v>1290</v>
      </c>
      <c r="B2312" s="359">
        <v>7150</v>
      </c>
      <c r="C2312" s="357">
        <v>0.6</v>
      </c>
      <c r="D2312" s="357">
        <f t="shared" si="64"/>
        <v>4290</v>
      </c>
    </row>
    <row r="2313" spans="1:5" hidden="1" outlineLevel="1">
      <c r="A2313" s="358" t="s">
        <v>1291</v>
      </c>
      <c r="B2313" s="359">
        <v>1450</v>
      </c>
      <c r="C2313" s="357">
        <v>0.6</v>
      </c>
      <c r="D2313" s="357">
        <f t="shared" si="64"/>
        <v>870</v>
      </c>
    </row>
    <row r="2314" spans="1:5" hidden="1" outlineLevel="1">
      <c r="A2314" s="358" t="s">
        <v>1293</v>
      </c>
      <c r="B2314" s="359">
        <v>3354</v>
      </c>
      <c r="C2314" s="357">
        <v>0.54</v>
      </c>
      <c r="D2314" s="357">
        <f t="shared" si="64"/>
        <v>1811.16</v>
      </c>
    </row>
    <row r="2315" spans="1:5" hidden="1" outlineLevel="1">
      <c r="A2315" s="358" t="s">
        <v>1295</v>
      </c>
      <c r="B2315" s="359">
        <v>1685</v>
      </c>
      <c r="C2315" s="357">
        <v>0.54</v>
      </c>
      <c r="D2315" s="357">
        <f t="shared" si="64"/>
        <v>909.90000000000009</v>
      </c>
    </row>
    <row r="2316" spans="1:5" hidden="1" outlineLevel="1">
      <c r="A2316" s="355" t="s">
        <v>308</v>
      </c>
      <c r="B2316" s="360">
        <v>314</v>
      </c>
      <c r="C2316" s="357"/>
      <c r="D2316" s="357">
        <f t="shared" si="64"/>
        <v>0</v>
      </c>
    </row>
    <row r="2317" spans="1:5" hidden="1" outlineLevel="1">
      <c r="A2317" s="358" t="s">
        <v>785</v>
      </c>
      <c r="B2317" s="361">
        <v>314</v>
      </c>
      <c r="C2317" s="357">
        <v>2.2200000000000002</v>
      </c>
      <c r="D2317" s="357">
        <f t="shared" si="64"/>
        <v>697.08</v>
      </c>
    </row>
    <row r="2318" spans="1:5" hidden="1" outlineLevel="1">
      <c r="A2318" s="355" t="s">
        <v>310</v>
      </c>
      <c r="B2318" s="356">
        <v>7500</v>
      </c>
      <c r="C2318" s="357"/>
      <c r="D2318" s="357">
        <f t="shared" si="64"/>
        <v>0</v>
      </c>
    </row>
    <row r="2319" spans="1:5" hidden="1" outlineLevel="1">
      <c r="A2319" s="358" t="s">
        <v>1304</v>
      </c>
      <c r="B2319" s="361">
        <v>650</v>
      </c>
      <c r="C2319" s="357">
        <v>0.52</v>
      </c>
      <c r="D2319" s="357">
        <f t="shared" si="64"/>
        <v>338</v>
      </c>
    </row>
    <row r="2320" spans="1:5" hidden="1" outlineLevel="1">
      <c r="A2320" s="358" t="s">
        <v>1305</v>
      </c>
      <c r="B2320" s="359">
        <v>6850</v>
      </c>
      <c r="C2320" s="357">
        <v>0.52</v>
      </c>
      <c r="D2320" s="357">
        <f t="shared" si="64"/>
        <v>3562</v>
      </c>
    </row>
    <row r="2321" spans="1:4" hidden="1" outlineLevel="1">
      <c r="A2321" s="355" t="s">
        <v>207</v>
      </c>
      <c r="B2321" s="356">
        <v>3619</v>
      </c>
      <c r="C2321" s="357"/>
      <c r="D2321" s="357">
        <f t="shared" ref="D2321:D2329" si="65">B2321*C2321</f>
        <v>0</v>
      </c>
    </row>
    <row r="2322" spans="1:4" hidden="1" outlineLevel="1">
      <c r="A2322" s="358" t="s">
        <v>1306</v>
      </c>
      <c r="B2322" s="361">
        <v>4</v>
      </c>
      <c r="C2322" s="357">
        <v>31.91</v>
      </c>
      <c r="D2322" s="357">
        <f t="shared" si="65"/>
        <v>127.64</v>
      </c>
    </row>
    <row r="2323" spans="1:4" hidden="1" outlineLevel="1">
      <c r="A2323" s="358" t="s">
        <v>880</v>
      </c>
      <c r="B2323" s="361">
        <v>600</v>
      </c>
      <c r="C2323" s="357">
        <v>23.4</v>
      </c>
      <c r="D2323" s="357">
        <f t="shared" si="65"/>
        <v>14040</v>
      </c>
    </row>
    <row r="2324" spans="1:4" hidden="1" outlineLevel="1">
      <c r="A2324" s="358" t="s">
        <v>208</v>
      </c>
      <c r="B2324" s="361">
        <v>111</v>
      </c>
      <c r="C2324" s="362">
        <v>30.82</v>
      </c>
      <c r="D2324" s="357">
        <f t="shared" si="65"/>
        <v>3421.02</v>
      </c>
    </row>
    <row r="2325" spans="1:4" hidden="1" outlineLevel="1">
      <c r="A2325" s="358" t="s">
        <v>1622</v>
      </c>
      <c r="B2325" s="361">
        <v>12</v>
      </c>
      <c r="C2325" s="357">
        <v>32.549999999999997</v>
      </c>
      <c r="D2325" s="357">
        <f t="shared" si="65"/>
        <v>390.59999999999997</v>
      </c>
    </row>
    <row r="2326" spans="1:4" hidden="1" outlineLevel="1">
      <c r="A2326" s="358" t="s">
        <v>1307</v>
      </c>
      <c r="B2326" s="361">
        <v>13</v>
      </c>
      <c r="C2326" s="357">
        <v>35.22</v>
      </c>
      <c r="D2326" s="357">
        <f t="shared" si="65"/>
        <v>457.86</v>
      </c>
    </row>
    <row r="2327" spans="1:4" hidden="1" outlineLevel="1">
      <c r="A2327" s="358" t="s">
        <v>313</v>
      </c>
      <c r="B2327" s="359">
        <v>1153</v>
      </c>
      <c r="C2327" s="362">
        <v>35.76</v>
      </c>
      <c r="D2327" s="357">
        <f t="shared" si="65"/>
        <v>41231.279999999999</v>
      </c>
    </row>
    <row r="2328" spans="1:4" hidden="1" outlineLevel="1">
      <c r="A2328" s="358" t="s">
        <v>209</v>
      </c>
      <c r="B2328" s="359">
        <v>1583</v>
      </c>
      <c r="C2328" s="357">
        <v>40.770000000000003</v>
      </c>
      <c r="D2328" s="357">
        <f t="shared" si="65"/>
        <v>64538.91</v>
      </c>
    </row>
    <row r="2329" spans="1:4" hidden="1" outlineLevel="1">
      <c r="A2329" s="358" t="s">
        <v>315</v>
      </c>
      <c r="B2329" s="361">
        <v>143</v>
      </c>
      <c r="C2329" s="362">
        <f>(59*63+61.5*80)/143</f>
        <v>60.3986013986014</v>
      </c>
      <c r="D2329" s="357">
        <f t="shared" si="65"/>
        <v>8637</v>
      </c>
    </row>
    <row r="2330" spans="1:4" collapsed="1">
      <c r="A2330" s="10" t="s">
        <v>763</v>
      </c>
      <c r="B2330" s="23"/>
      <c r="C2330" s="64"/>
      <c r="D2330" s="17">
        <f>SUM(D1836:D2329)</f>
        <v>4768469.5026599979</v>
      </c>
    </row>
    <row r="2332" spans="1:4">
      <c r="A2332" s="20" t="s">
        <v>1623</v>
      </c>
      <c r="B2332" s="4" t="s">
        <v>2</v>
      </c>
    </row>
    <row r="2333" spans="1:4" hidden="1" outlineLevel="1">
      <c r="A2333" s="112" t="s">
        <v>1310</v>
      </c>
      <c r="B2333" s="149"/>
    </row>
    <row r="2334" spans="1:4" hidden="1" outlineLevel="1">
      <c r="A2334" s="150"/>
      <c r="B2334" s="187">
        <v>11.8</v>
      </c>
    </row>
    <row r="2335" spans="1:4" hidden="1" outlineLevel="1">
      <c r="A2335" s="150" t="s">
        <v>1624</v>
      </c>
      <c r="B2335" s="187">
        <v>104.05</v>
      </c>
    </row>
    <row r="2336" spans="1:4" hidden="1" outlineLevel="1">
      <c r="A2336" s="154" t="s">
        <v>1433</v>
      </c>
      <c r="B2336" s="183">
        <v>4</v>
      </c>
    </row>
    <row r="2337" spans="1:2" hidden="1" outlineLevel="1">
      <c r="A2337" s="155" t="s">
        <v>1439</v>
      </c>
      <c r="B2337" s="184">
        <v>250.26</v>
      </c>
    </row>
    <row r="2338" spans="1:2" hidden="1" outlineLevel="1">
      <c r="A2338" s="156" t="s">
        <v>1535</v>
      </c>
      <c r="B2338" s="182">
        <v>1</v>
      </c>
    </row>
    <row r="2339" spans="1:2" hidden="1" outlineLevel="1">
      <c r="A2339" s="156" t="s">
        <v>1533</v>
      </c>
      <c r="B2339" s="193">
        <v>2</v>
      </c>
    </row>
    <row r="2340" spans="1:2" hidden="1" outlineLevel="1">
      <c r="A2340" s="158"/>
      <c r="B2340" s="193">
        <v>1</v>
      </c>
    </row>
    <row r="2341" spans="1:2" hidden="1" outlineLevel="1">
      <c r="A2341" s="158" t="s">
        <v>1534</v>
      </c>
      <c r="B2341" s="193">
        <v>1</v>
      </c>
    </row>
    <row r="2342" spans="1:2" hidden="1" outlineLevel="1">
      <c r="A2342" s="156" t="s">
        <v>1504</v>
      </c>
      <c r="B2342" s="182">
        <v>1</v>
      </c>
    </row>
    <row r="2343" spans="1:2" hidden="1" outlineLevel="1">
      <c r="A2343" s="154" t="s">
        <v>1507</v>
      </c>
      <c r="B2343" s="183">
        <v>1</v>
      </c>
    </row>
    <row r="2344" spans="1:2" hidden="1" outlineLevel="1">
      <c r="A2344" s="156" t="s">
        <v>39</v>
      </c>
      <c r="B2344" s="182">
        <v>540</v>
      </c>
    </row>
    <row r="2345" spans="1:2" hidden="1" outlineLevel="1">
      <c r="A2345" s="156" t="s">
        <v>1490</v>
      </c>
      <c r="B2345" s="182">
        <v>8</v>
      </c>
    </row>
    <row r="2346" spans="1:2" hidden="1" outlineLevel="1">
      <c r="A2346" s="156" t="s">
        <v>1485</v>
      </c>
      <c r="B2346" s="182">
        <v>15</v>
      </c>
    </row>
    <row r="2347" spans="1:2" hidden="1" outlineLevel="1">
      <c r="A2347" s="156" t="s">
        <v>1626</v>
      </c>
      <c r="B2347" s="157"/>
    </row>
    <row r="2348" spans="1:2" hidden="1" outlineLevel="1">
      <c r="A2348" s="159" t="s">
        <v>1476</v>
      </c>
      <c r="B2348" s="185">
        <v>475</v>
      </c>
    </row>
    <row r="2349" spans="1:2" hidden="1" outlineLevel="1">
      <c r="A2349" s="160" t="s">
        <v>1479</v>
      </c>
      <c r="B2349" s="186">
        <v>50</v>
      </c>
    </row>
    <row r="2350" spans="1:2" hidden="1" outlineLevel="1">
      <c r="A2350" s="156" t="s">
        <v>457</v>
      </c>
      <c r="B2350" s="185">
        <v>120</v>
      </c>
    </row>
    <row r="2351" spans="1:2" hidden="1" outlineLevel="1">
      <c r="A2351" s="156" t="s">
        <v>1471</v>
      </c>
      <c r="B2351" s="182">
        <v>24</v>
      </c>
    </row>
    <row r="2352" spans="1:2" hidden="1" outlineLevel="1">
      <c r="A2352" s="156" t="s">
        <v>1432</v>
      </c>
      <c r="B2352" s="182">
        <v>14</v>
      </c>
    </row>
    <row r="2353" spans="1:2" hidden="1" outlineLevel="1">
      <c r="A2353" s="156" t="s">
        <v>1482</v>
      </c>
      <c r="B2353" s="182">
        <v>1</v>
      </c>
    </row>
    <row r="2354" spans="1:2" hidden="1" outlineLevel="1">
      <c r="A2354" s="154" t="s">
        <v>1483</v>
      </c>
      <c r="B2354" s="183">
        <v>6</v>
      </c>
    </row>
    <row r="2355" spans="1:2" hidden="1" outlineLevel="1">
      <c r="A2355" s="112" t="s">
        <v>960</v>
      </c>
      <c r="B2355" s="183">
        <v>13258.4</v>
      </c>
    </row>
    <row r="2356" spans="1:2" hidden="1" outlineLevel="1">
      <c r="A2356" s="112" t="s">
        <v>1627</v>
      </c>
      <c r="B2356" s="125">
        <v>18.399999999999999</v>
      </c>
    </row>
    <row r="2357" spans="1:2" hidden="1" outlineLevel="1">
      <c r="A2357" s="112" t="s">
        <v>1547</v>
      </c>
      <c r="B2357" s="125">
        <v>18.100000000000001</v>
      </c>
    </row>
    <row r="2358" spans="1:2" hidden="1" outlineLevel="1">
      <c r="A2358" s="112" t="s">
        <v>1311</v>
      </c>
      <c r="B2358" s="188">
        <v>20.3</v>
      </c>
    </row>
    <row r="2359" spans="1:2" hidden="1" outlineLevel="1">
      <c r="A2359" s="112" t="s">
        <v>980</v>
      </c>
      <c r="B2359" s="109">
        <v>12</v>
      </c>
    </row>
    <row r="2360" spans="1:2" hidden="1" outlineLevel="1">
      <c r="A2360" s="151" t="s">
        <v>857</v>
      </c>
      <c r="B2360" s="189">
        <v>8000</v>
      </c>
    </row>
    <row r="2361" spans="1:2" hidden="1" outlineLevel="1">
      <c r="A2361" s="112" t="s">
        <v>1086</v>
      </c>
      <c r="B2361" s="125">
        <v>13.1</v>
      </c>
    </row>
    <row r="2362" spans="1:2" hidden="1" outlineLevel="1">
      <c r="A2362" s="190" t="s">
        <v>1080</v>
      </c>
      <c r="B2362" s="191"/>
    </row>
    <row r="2363" spans="1:2" hidden="1" outlineLevel="1">
      <c r="A2363" s="192" t="s">
        <v>1531</v>
      </c>
      <c r="B2363" s="188">
        <v>0.2</v>
      </c>
    </row>
    <row r="2364" spans="1:2" hidden="1" outlineLevel="1">
      <c r="A2364" s="111" t="s">
        <v>1643</v>
      </c>
      <c r="B2364" s="109">
        <v>6</v>
      </c>
    </row>
    <row r="2365" spans="1:2" hidden="1" outlineLevel="1">
      <c r="A2365" s="192" t="s">
        <v>1838</v>
      </c>
      <c r="B2365" s="109">
        <v>238.93100000000001</v>
      </c>
    </row>
    <row r="2366" spans="1:2" hidden="1" outlineLevel="1">
      <c r="A2366" s="190" t="s">
        <v>1839</v>
      </c>
      <c r="B2366" s="191"/>
    </row>
    <row r="2367" spans="1:2" hidden="1" outlineLevel="1">
      <c r="A2367" s="192" t="s">
        <v>1840</v>
      </c>
      <c r="B2367" s="109">
        <v>477</v>
      </c>
    </row>
    <row r="2368" spans="1:2" hidden="1" outlineLevel="1">
      <c r="A2368" s="112" t="s">
        <v>1630</v>
      </c>
      <c r="B2368" s="194">
        <v>22.8</v>
      </c>
    </row>
    <row r="2369" spans="1:4" collapsed="1">
      <c r="A2369" s="152"/>
      <c r="B2369" s="153">
        <f>SUM(B2333:B2368)</f>
        <v>23715.340999999997</v>
      </c>
    </row>
    <row r="2371" spans="1:4">
      <c r="A2371" s="161" t="s">
        <v>1632</v>
      </c>
      <c r="B2371" s="162"/>
      <c r="C2371" s="163"/>
      <c r="D2371" s="11">
        <f>D207+D232+D313+D351+D812+D854+D922+D1002+D1027+D1638+D1826+D1833+D2330</f>
        <v>68306118.904389799</v>
      </c>
    </row>
    <row r="2372" spans="1:4" ht="15.75" thickBot="1"/>
    <row r="2373" spans="1:4" ht="16.5">
      <c r="A2373" s="367" t="s">
        <v>1633</v>
      </c>
      <c r="B2373" s="372"/>
      <c r="C2373" s="373"/>
      <c r="D2373" s="368">
        <f>D2371</f>
        <v>68306118.904389799</v>
      </c>
    </row>
    <row r="2374" spans="1:4" ht="16.5">
      <c r="A2374" s="171" t="s">
        <v>1634</v>
      </c>
      <c r="B2374" s="359">
        <v>55570.307000000001</v>
      </c>
      <c r="C2374" s="371">
        <v>116.47</v>
      </c>
      <c r="D2374" s="374">
        <f>B2374*C2374</f>
        <v>6472273.6562900003</v>
      </c>
    </row>
    <row r="2375" spans="1:4" ht="16.5">
      <c r="A2375" s="171" t="s">
        <v>1635</v>
      </c>
      <c r="B2375" s="359">
        <v>61241.85</v>
      </c>
      <c r="C2375" s="371">
        <v>129.4</v>
      </c>
      <c r="D2375" s="374">
        <f>B2375*C2375</f>
        <v>7924695.3900000006</v>
      </c>
    </row>
    <row r="2376" spans="1:4" ht="16.5">
      <c r="A2376" s="171" t="s">
        <v>1636</v>
      </c>
      <c r="B2376" s="359">
        <f>B168</f>
        <v>34569.851999999999</v>
      </c>
      <c r="C2376" s="371"/>
      <c r="D2376" s="375">
        <f>D168</f>
        <v>3711633.9546018359</v>
      </c>
    </row>
    <row r="2377" spans="1:4" ht="16.5">
      <c r="A2377" s="171" t="s">
        <v>1637</v>
      </c>
      <c r="B2377" s="359"/>
      <c r="C2377" s="371"/>
      <c r="D2377" s="375">
        <f>D120+D181</f>
        <v>11088457.195980001</v>
      </c>
    </row>
    <row r="2378" spans="1:4" ht="16.5">
      <c r="A2378" s="171" t="s">
        <v>1638</v>
      </c>
      <c r="B2378" s="359">
        <v>1618.06</v>
      </c>
      <c r="C2378" s="371"/>
      <c r="D2378" s="375"/>
    </row>
    <row r="2379" spans="1:4" ht="16.5">
      <c r="A2379" s="171" t="s">
        <v>1639</v>
      </c>
      <c r="B2379" s="359">
        <v>1134.3230000000001</v>
      </c>
      <c r="C2379" s="371"/>
      <c r="D2379" s="375"/>
    </row>
    <row r="2380" spans="1:4" ht="16.5">
      <c r="A2380" s="171" t="s">
        <v>1640</v>
      </c>
      <c r="B2380" s="359">
        <v>17029.003000000001</v>
      </c>
      <c r="C2380" s="371">
        <v>104.06</v>
      </c>
      <c r="D2380" s="375">
        <f>B2380*C2380</f>
        <v>1772038.0521800001</v>
      </c>
    </row>
    <row r="2381" spans="1:4" ht="17.25" thickBot="1">
      <c r="A2381" s="369" t="s">
        <v>1641</v>
      </c>
      <c r="B2381" s="376"/>
      <c r="C2381" s="377"/>
      <c r="D2381" s="370">
        <f>SUM(D2374:D2380)</f>
        <v>30969098.249051839</v>
      </c>
    </row>
    <row r="2382" spans="1:4" ht="15.75" thickBot="1">
      <c r="A2382"/>
      <c r="B2382" s="97"/>
      <c r="C2382" s="59"/>
      <c r="D2382" s="59"/>
    </row>
    <row r="2383" spans="1:4" ht="15.75" thickBot="1">
      <c r="A2383"/>
      <c r="B2383" s="97"/>
      <c r="C2383" s="59"/>
      <c r="D2383" s="178">
        <f>D2373+D2381+D2385</f>
        <v>99340077.153441638</v>
      </c>
    </row>
    <row r="2384" spans="1:4">
      <c r="A2384" s="301" t="s">
        <v>1869</v>
      </c>
    </row>
    <row r="2385" spans="1:4" ht="22.5">
      <c r="A2385" s="404" t="s">
        <v>1868</v>
      </c>
      <c r="B2385" s="405">
        <v>2</v>
      </c>
      <c r="C2385" s="405">
        <v>32430</v>
      </c>
      <c r="D2385" s="405">
        <f>B2385*C2385</f>
        <v>64860</v>
      </c>
    </row>
  </sheetData>
  <pageMargins left="0.11811023622047245" right="0.70866141732283472" top="0" bottom="0" header="0.31496062992125984" footer="0.31496062992125984"/>
  <pageSetup paperSize="9" scale="7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97"/>
  <sheetViews>
    <sheetView topLeftCell="A1631" workbookViewId="0">
      <selection activeCell="D2397" sqref="D2397"/>
    </sheetView>
  </sheetViews>
  <sheetFormatPr defaultRowHeight="15" outlineLevelRow="1"/>
  <cols>
    <col min="1" max="1" width="57.42578125" customWidth="1"/>
    <col min="2" max="4" width="21.140625" customWidth="1"/>
    <col min="5" max="5" width="11.42578125" style="42" bestFit="1" customWidth="1"/>
  </cols>
  <sheetData>
    <row r="1" spans="1:4" ht="21">
      <c r="A1" s="380" t="s">
        <v>0</v>
      </c>
    </row>
    <row r="2" spans="1:4" ht="21">
      <c r="A2" s="380" t="s">
        <v>1851</v>
      </c>
    </row>
    <row r="3" spans="1:4">
      <c r="A3" s="381" t="s">
        <v>1</v>
      </c>
      <c r="B3" s="382" t="s">
        <v>2</v>
      </c>
      <c r="C3" s="382" t="s">
        <v>3</v>
      </c>
      <c r="D3" s="382" t="s">
        <v>4</v>
      </c>
    </row>
    <row r="4" spans="1:4" ht="25.5" hidden="1" outlineLevel="1">
      <c r="A4" s="383" t="s">
        <v>6</v>
      </c>
      <c r="B4" s="384">
        <v>990</v>
      </c>
      <c r="C4" s="307">
        <v>123.27</v>
      </c>
      <c r="D4" s="307">
        <f>B4*C4</f>
        <v>122037.3</v>
      </c>
    </row>
    <row r="5" spans="1:4" ht="25.5" hidden="1" outlineLevel="1">
      <c r="A5" s="383" t="s">
        <v>7</v>
      </c>
      <c r="B5" s="384">
        <v>245.95</v>
      </c>
      <c r="C5" s="307">
        <v>119.18</v>
      </c>
      <c r="D5" s="307">
        <f t="shared" ref="D5:D67" si="0">B5*C5</f>
        <v>29312.321</v>
      </c>
    </row>
    <row r="6" spans="1:4" hidden="1" outlineLevel="1">
      <c r="A6" s="383" t="s">
        <v>8</v>
      </c>
      <c r="B6" s="384">
        <v>19</v>
      </c>
      <c r="C6" s="385"/>
      <c r="D6" s="307">
        <f t="shared" si="0"/>
        <v>0</v>
      </c>
    </row>
    <row r="7" spans="1:4" hidden="1" outlineLevel="1">
      <c r="A7" s="386" t="s">
        <v>9</v>
      </c>
      <c r="B7" s="387">
        <v>19</v>
      </c>
      <c r="C7" s="307">
        <v>107.5</v>
      </c>
      <c r="D7" s="307">
        <f t="shared" si="0"/>
        <v>2042.5</v>
      </c>
    </row>
    <row r="8" spans="1:4" hidden="1" outlineLevel="1">
      <c r="A8" s="383" t="s">
        <v>10</v>
      </c>
      <c r="B8" s="384">
        <v>100.18</v>
      </c>
      <c r="C8" s="385"/>
      <c r="D8" s="307"/>
    </row>
    <row r="9" spans="1:4" hidden="1" outlineLevel="1">
      <c r="A9" s="386" t="s">
        <v>11</v>
      </c>
      <c r="B9" s="387">
        <v>100</v>
      </c>
      <c r="C9" s="307">
        <v>169.37</v>
      </c>
      <c r="D9" s="307">
        <f t="shared" si="0"/>
        <v>16937</v>
      </c>
    </row>
    <row r="10" spans="1:4" hidden="1" outlineLevel="1">
      <c r="A10" s="386" t="s">
        <v>12</v>
      </c>
      <c r="B10" s="387">
        <v>0.18</v>
      </c>
      <c r="C10" s="310" t="s">
        <v>13</v>
      </c>
      <c r="D10" s="307"/>
    </row>
    <row r="11" spans="1:4" hidden="1" outlineLevel="1">
      <c r="A11" s="383" t="s">
        <v>14</v>
      </c>
      <c r="B11" s="388">
        <v>3933.41</v>
      </c>
      <c r="C11" s="385"/>
      <c r="D11" s="307"/>
    </row>
    <row r="12" spans="1:4" hidden="1" outlineLevel="1">
      <c r="A12" s="386"/>
      <c r="B12" s="387">
        <v>48.2</v>
      </c>
      <c r="C12" s="307">
        <v>142</v>
      </c>
      <c r="D12" s="307">
        <f t="shared" si="0"/>
        <v>6844.4000000000005</v>
      </c>
    </row>
    <row r="13" spans="1:4" hidden="1" outlineLevel="1">
      <c r="A13" s="386" t="s">
        <v>15</v>
      </c>
      <c r="B13" s="387">
        <v>684.8</v>
      </c>
      <c r="C13" s="307">
        <v>139</v>
      </c>
      <c r="D13" s="307">
        <f t="shared" si="0"/>
        <v>95187.199999999997</v>
      </c>
    </row>
    <row r="14" spans="1:4" hidden="1" outlineLevel="1">
      <c r="A14" s="386" t="s">
        <v>16</v>
      </c>
      <c r="B14" s="389">
        <v>1301.2449999999999</v>
      </c>
      <c r="C14" s="307">
        <v>256.08</v>
      </c>
      <c r="D14" s="307">
        <f t="shared" si="0"/>
        <v>333222.81959999993</v>
      </c>
    </row>
    <row r="15" spans="1:4" hidden="1" outlineLevel="1">
      <c r="A15" s="386" t="s">
        <v>17</v>
      </c>
      <c r="B15" s="389">
        <v>1899.165</v>
      </c>
      <c r="C15" s="307">
        <v>290.97000000000003</v>
      </c>
      <c r="D15" s="307">
        <f t="shared" si="0"/>
        <v>552600.04005000007</v>
      </c>
    </row>
    <row r="16" spans="1:4" hidden="1" outlineLevel="1">
      <c r="A16" s="383" t="s">
        <v>18</v>
      </c>
      <c r="B16" s="384">
        <v>50</v>
      </c>
      <c r="C16" s="385"/>
      <c r="D16" s="307">
        <f t="shared" si="0"/>
        <v>0</v>
      </c>
    </row>
    <row r="17" spans="1:4" hidden="1" outlineLevel="1">
      <c r="A17" s="390">
        <v>4010</v>
      </c>
      <c r="B17" s="387">
        <v>25</v>
      </c>
      <c r="C17" s="307">
        <v>652.29999999999995</v>
      </c>
      <c r="D17" s="307">
        <f t="shared" si="0"/>
        <v>16307.499999999998</v>
      </c>
    </row>
    <row r="18" spans="1:4" hidden="1" outlineLevel="1">
      <c r="A18" s="386" t="s">
        <v>19</v>
      </c>
      <c r="B18" s="387">
        <v>25</v>
      </c>
      <c r="C18" s="307">
        <v>691.93</v>
      </c>
      <c r="D18" s="307">
        <f t="shared" si="0"/>
        <v>17298.25</v>
      </c>
    </row>
    <row r="19" spans="1:4" hidden="1" outlineLevel="1">
      <c r="A19" s="383" t="s">
        <v>122</v>
      </c>
      <c r="B19" s="384">
        <v>1</v>
      </c>
      <c r="C19" s="385"/>
      <c r="D19" s="307">
        <f t="shared" si="0"/>
        <v>0</v>
      </c>
    </row>
    <row r="20" spans="1:4" hidden="1" outlineLevel="1">
      <c r="A20" s="386" t="s">
        <v>123</v>
      </c>
      <c r="B20" s="387">
        <v>1</v>
      </c>
      <c r="C20" s="329">
        <v>479</v>
      </c>
      <c r="D20" s="307">
        <f t="shared" si="0"/>
        <v>479</v>
      </c>
    </row>
    <row r="21" spans="1:4" hidden="1" outlineLevel="1">
      <c r="A21" s="383" t="s">
        <v>20</v>
      </c>
      <c r="B21" s="388">
        <v>1928.77</v>
      </c>
      <c r="C21" s="385"/>
      <c r="D21" s="307">
        <f t="shared" si="0"/>
        <v>0</v>
      </c>
    </row>
    <row r="22" spans="1:4" hidden="1" outlineLevel="1">
      <c r="A22" s="386" t="s">
        <v>21</v>
      </c>
      <c r="B22" s="387">
        <v>145.41999999999999</v>
      </c>
      <c r="C22" s="307">
        <v>220</v>
      </c>
      <c r="D22" s="307">
        <f t="shared" si="0"/>
        <v>31992.399999999998</v>
      </c>
    </row>
    <row r="23" spans="1:4" hidden="1" outlineLevel="1">
      <c r="A23" s="386" t="s">
        <v>22</v>
      </c>
      <c r="B23" s="389">
        <v>1158.95</v>
      </c>
      <c r="C23" s="307">
        <v>100</v>
      </c>
      <c r="D23" s="307">
        <f t="shared" si="0"/>
        <v>115895</v>
      </c>
    </row>
    <row r="24" spans="1:4" hidden="1" outlineLevel="1">
      <c r="A24" s="386" t="s">
        <v>23</v>
      </c>
      <c r="B24" s="387">
        <v>443.7</v>
      </c>
      <c r="C24" s="307">
        <v>250.01</v>
      </c>
      <c r="D24" s="307">
        <f t="shared" si="0"/>
        <v>110929.43699999999</v>
      </c>
    </row>
    <row r="25" spans="1:4" hidden="1" outlineLevel="1">
      <c r="A25" s="386" t="s">
        <v>24</v>
      </c>
      <c r="B25" s="387">
        <v>180.7</v>
      </c>
      <c r="C25" s="307">
        <v>287.66000000000003</v>
      </c>
      <c r="D25" s="307">
        <f t="shared" si="0"/>
        <v>51980.162000000004</v>
      </c>
    </row>
    <row r="26" spans="1:4" hidden="1" outlineLevel="1">
      <c r="A26" s="383" t="s">
        <v>25</v>
      </c>
      <c r="B26" s="388">
        <v>3615.0479999999998</v>
      </c>
      <c r="C26" s="385"/>
      <c r="D26" s="307">
        <f t="shared" si="0"/>
        <v>0</v>
      </c>
    </row>
    <row r="27" spans="1:4" hidden="1" outlineLevel="1">
      <c r="A27" s="390">
        <v>7447</v>
      </c>
      <c r="B27" s="389">
        <v>3061.098</v>
      </c>
      <c r="C27" s="307">
        <v>148.5</v>
      </c>
      <c r="D27" s="307">
        <f t="shared" si="0"/>
        <v>454573.05300000001</v>
      </c>
    </row>
    <row r="28" spans="1:4" hidden="1" outlineLevel="1">
      <c r="A28" s="390">
        <v>7467</v>
      </c>
      <c r="B28" s="387">
        <v>347.95</v>
      </c>
      <c r="C28" s="307">
        <v>155.94999999999999</v>
      </c>
      <c r="D28" s="307">
        <f t="shared" si="0"/>
        <v>54262.802499999991</v>
      </c>
    </row>
    <row r="29" spans="1:4" hidden="1" outlineLevel="1">
      <c r="A29" s="390">
        <v>8200</v>
      </c>
      <c r="B29" s="387">
        <v>14.7</v>
      </c>
      <c r="C29" s="307">
        <v>234.5</v>
      </c>
      <c r="D29" s="307">
        <f t="shared" si="0"/>
        <v>3447.1499999999996</v>
      </c>
    </row>
    <row r="30" spans="1:4" hidden="1" outlineLevel="1">
      <c r="A30" s="390">
        <v>8407</v>
      </c>
      <c r="B30" s="387">
        <v>161.65</v>
      </c>
      <c r="C30" s="307">
        <v>140.16</v>
      </c>
      <c r="D30" s="307">
        <f t="shared" si="0"/>
        <v>22656.864000000001</v>
      </c>
    </row>
    <row r="31" spans="1:4" hidden="1" outlineLevel="1">
      <c r="A31" s="390">
        <v>8842</v>
      </c>
      <c r="B31" s="387">
        <v>29.65</v>
      </c>
      <c r="C31" s="307">
        <v>161.66</v>
      </c>
      <c r="D31" s="307">
        <f t="shared" si="0"/>
        <v>4793.2190000000001</v>
      </c>
    </row>
    <row r="32" spans="1:4" hidden="1" outlineLevel="1">
      <c r="A32" s="383" t="s">
        <v>26</v>
      </c>
      <c r="B32" s="384">
        <v>268</v>
      </c>
      <c r="C32" s="385"/>
      <c r="D32" s="307">
        <f t="shared" si="0"/>
        <v>0</v>
      </c>
    </row>
    <row r="33" spans="1:4" hidden="1" outlineLevel="1">
      <c r="A33" s="390">
        <v>4725</v>
      </c>
      <c r="B33" s="387">
        <v>12.7</v>
      </c>
      <c r="C33" s="307">
        <v>163.92</v>
      </c>
      <c r="D33" s="307">
        <f t="shared" si="0"/>
        <v>2081.7839999999997</v>
      </c>
    </row>
    <row r="34" spans="1:4" hidden="1" outlineLevel="1">
      <c r="A34" s="390">
        <v>4770</v>
      </c>
      <c r="B34" s="387">
        <v>100</v>
      </c>
      <c r="C34" s="307">
        <v>163.92</v>
      </c>
      <c r="D34" s="307">
        <f t="shared" si="0"/>
        <v>16392</v>
      </c>
    </row>
    <row r="35" spans="1:4" hidden="1" outlineLevel="1">
      <c r="A35" s="386" t="s">
        <v>27</v>
      </c>
      <c r="B35" s="387">
        <v>42.3</v>
      </c>
      <c r="C35" s="307">
        <v>146.80000000000001</v>
      </c>
      <c r="D35" s="307">
        <f t="shared" si="0"/>
        <v>6209.64</v>
      </c>
    </row>
    <row r="36" spans="1:4" hidden="1" outlineLevel="1">
      <c r="A36" s="386" t="s">
        <v>28</v>
      </c>
      <c r="B36" s="387">
        <v>23</v>
      </c>
      <c r="C36" s="307">
        <v>150</v>
      </c>
      <c r="D36" s="307">
        <f t="shared" si="0"/>
        <v>3450</v>
      </c>
    </row>
    <row r="37" spans="1:4" hidden="1" outlineLevel="1">
      <c r="A37" s="386" t="s">
        <v>160</v>
      </c>
      <c r="B37" s="387">
        <v>60</v>
      </c>
      <c r="C37" s="307">
        <v>136</v>
      </c>
      <c r="D37" s="307">
        <f t="shared" si="0"/>
        <v>8160</v>
      </c>
    </row>
    <row r="38" spans="1:4" hidden="1" outlineLevel="1">
      <c r="A38" s="386" t="s">
        <v>29</v>
      </c>
      <c r="B38" s="387">
        <v>30</v>
      </c>
      <c r="C38" s="307">
        <v>163.92</v>
      </c>
      <c r="D38" s="307">
        <f t="shared" si="0"/>
        <v>4917.5999999999995</v>
      </c>
    </row>
    <row r="39" spans="1:4" hidden="1" outlineLevel="1">
      <c r="A39" s="383" t="s">
        <v>30</v>
      </c>
      <c r="B39" s="384">
        <v>142.69999999999999</v>
      </c>
      <c r="C39" s="385"/>
      <c r="D39" s="307">
        <f t="shared" si="0"/>
        <v>0</v>
      </c>
    </row>
    <row r="40" spans="1:4" hidden="1" outlineLevel="1">
      <c r="A40" s="386" t="s">
        <v>31</v>
      </c>
      <c r="B40" s="387">
        <v>142.69999999999999</v>
      </c>
      <c r="C40" s="307">
        <v>155</v>
      </c>
      <c r="D40" s="307">
        <f t="shared" si="0"/>
        <v>22118.5</v>
      </c>
    </row>
    <row r="41" spans="1:4" hidden="1" outlineLevel="1">
      <c r="A41" s="383" t="s">
        <v>32</v>
      </c>
      <c r="B41" s="384">
        <v>1</v>
      </c>
      <c r="C41" s="385"/>
      <c r="D41" s="307">
        <f t="shared" si="0"/>
        <v>0</v>
      </c>
    </row>
    <row r="42" spans="1:4" hidden="1" outlineLevel="1">
      <c r="A42" s="386" t="s">
        <v>33</v>
      </c>
      <c r="B42" s="387">
        <v>1</v>
      </c>
      <c r="C42" s="307">
        <v>272738.90999999997</v>
      </c>
      <c r="D42" s="307">
        <f t="shared" si="0"/>
        <v>272738.90999999997</v>
      </c>
    </row>
    <row r="43" spans="1:4" hidden="1" outlineLevel="1">
      <c r="A43" s="383" t="s">
        <v>36</v>
      </c>
      <c r="B43" s="384">
        <v>83.45</v>
      </c>
      <c r="C43" s="309"/>
      <c r="D43" s="307">
        <f t="shared" si="0"/>
        <v>0</v>
      </c>
    </row>
    <row r="44" spans="1:4" hidden="1" outlineLevel="1">
      <c r="A44" s="386" t="s">
        <v>37</v>
      </c>
      <c r="B44" s="387">
        <v>83.45</v>
      </c>
      <c r="C44" s="307">
        <v>306.92</v>
      </c>
      <c r="D44" s="307">
        <f t="shared" si="0"/>
        <v>25612.474000000002</v>
      </c>
    </row>
    <row r="45" spans="1:4" hidden="1" outlineLevel="1">
      <c r="A45" s="383" t="s">
        <v>39</v>
      </c>
      <c r="B45" s="388">
        <v>21271.26</v>
      </c>
      <c r="C45" s="309"/>
      <c r="D45" s="307">
        <f t="shared" si="0"/>
        <v>0</v>
      </c>
    </row>
    <row r="46" spans="1:4" hidden="1" outlineLevel="1">
      <c r="A46" s="386" t="s">
        <v>40</v>
      </c>
      <c r="B46" s="389">
        <v>21271.26</v>
      </c>
      <c r="C46" s="307">
        <v>9.9</v>
      </c>
      <c r="D46" s="307">
        <f t="shared" si="0"/>
        <v>210585.47399999999</v>
      </c>
    </row>
    <row r="47" spans="1:4" hidden="1" outlineLevel="1">
      <c r="A47" s="383" t="s">
        <v>161</v>
      </c>
      <c r="B47" s="384">
        <v>100</v>
      </c>
      <c r="C47" s="385"/>
      <c r="D47" s="307">
        <f t="shared" si="0"/>
        <v>0</v>
      </c>
    </row>
    <row r="48" spans="1:4" hidden="1" outlineLevel="1">
      <c r="A48" s="386" t="s">
        <v>162</v>
      </c>
      <c r="B48" s="387">
        <v>100</v>
      </c>
      <c r="C48" s="307">
        <v>16.3</v>
      </c>
      <c r="D48" s="307">
        <f t="shared" si="0"/>
        <v>1630</v>
      </c>
    </row>
    <row r="49" spans="1:4" hidden="1" outlineLevel="1">
      <c r="A49" s="383" t="s">
        <v>41</v>
      </c>
      <c r="B49" s="388">
        <v>5000</v>
      </c>
      <c r="C49" s="309"/>
      <c r="D49" s="307">
        <f t="shared" si="0"/>
        <v>0</v>
      </c>
    </row>
    <row r="50" spans="1:4" hidden="1" outlineLevel="1">
      <c r="A50" s="386" t="s">
        <v>42</v>
      </c>
      <c r="B50" s="389">
        <v>5000</v>
      </c>
      <c r="C50" s="307">
        <v>9.8000000000000007</v>
      </c>
      <c r="D50" s="307">
        <f t="shared" si="0"/>
        <v>49000</v>
      </c>
    </row>
    <row r="51" spans="1:4" hidden="1" outlineLevel="1">
      <c r="A51" s="383" t="s">
        <v>43</v>
      </c>
      <c r="B51" s="384">
        <v>6</v>
      </c>
      <c r="C51" s="307">
        <v>4433.33</v>
      </c>
      <c r="D51" s="307">
        <f t="shared" si="0"/>
        <v>26599.98</v>
      </c>
    </row>
    <row r="52" spans="1:4" hidden="1" outlineLevel="1">
      <c r="A52" s="383" t="s">
        <v>44</v>
      </c>
      <c r="B52" s="388">
        <v>10990.15</v>
      </c>
      <c r="C52" s="385"/>
      <c r="D52" s="307">
        <f t="shared" si="0"/>
        <v>0</v>
      </c>
    </row>
    <row r="53" spans="1:4" hidden="1" outlineLevel="1">
      <c r="A53" s="386" t="s">
        <v>45</v>
      </c>
      <c r="B53" s="389">
        <v>10990.15</v>
      </c>
      <c r="C53" s="307">
        <v>10.199999999999999</v>
      </c>
      <c r="D53" s="307">
        <f t="shared" si="0"/>
        <v>112099.52999999998</v>
      </c>
    </row>
    <row r="54" spans="1:4" hidden="1" outlineLevel="1">
      <c r="A54" s="383" t="s">
        <v>46</v>
      </c>
      <c r="B54" s="384">
        <v>118</v>
      </c>
      <c r="C54" s="307">
        <v>98</v>
      </c>
      <c r="D54" s="307">
        <f t="shared" si="0"/>
        <v>11564</v>
      </c>
    </row>
    <row r="55" spans="1:4" hidden="1" outlineLevel="1">
      <c r="A55" s="383" t="s">
        <v>47</v>
      </c>
      <c r="B55" s="384">
        <v>55.3</v>
      </c>
      <c r="C55" s="309"/>
      <c r="D55" s="307">
        <f t="shared" si="0"/>
        <v>0</v>
      </c>
    </row>
    <row r="56" spans="1:4" hidden="1" outlineLevel="1">
      <c r="A56" s="386" t="s">
        <v>48</v>
      </c>
      <c r="B56" s="387">
        <v>55.3</v>
      </c>
      <c r="C56" s="307">
        <v>298.18</v>
      </c>
      <c r="D56" s="307">
        <f t="shared" si="0"/>
        <v>16489.353999999999</v>
      </c>
    </row>
    <row r="57" spans="1:4" hidden="1" outlineLevel="1">
      <c r="A57" s="383" t="s">
        <v>49</v>
      </c>
      <c r="B57" s="388">
        <v>2368.7339999999999</v>
      </c>
      <c r="C57" s="385"/>
      <c r="D57" s="307">
        <f t="shared" si="0"/>
        <v>0</v>
      </c>
    </row>
    <row r="58" spans="1:4" hidden="1" outlineLevel="1">
      <c r="A58" s="386" t="s">
        <v>165</v>
      </c>
      <c r="B58" s="389">
        <v>1683.62</v>
      </c>
      <c r="C58" s="307">
        <v>450.79</v>
      </c>
      <c r="D58" s="307">
        <f t="shared" si="0"/>
        <v>758959.05979999993</v>
      </c>
    </row>
    <row r="59" spans="1:4" hidden="1" outlineLevel="1">
      <c r="A59" s="386" t="s">
        <v>50</v>
      </c>
      <c r="B59" s="387">
        <v>685.11400000000003</v>
      </c>
      <c r="C59" s="307">
        <v>503.18</v>
      </c>
      <c r="D59" s="307">
        <f t="shared" si="0"/>
        <v>344735.66252000001</v>
      </c>
    </row>
    <row r="60" spans="1:4" hidden="1" outlineLevel="1">
      <c r="A60" s="383" t="s">
        <v>51</v>
      </c>
      <c r="B60" s="388">
        <v>1532.2059999999999</v>
      </c>
      <c r="C60" s="385"/>
      <c r="D60" s="307">
        <f t="shared" si="0"/>
        <v>0</v>
      </c>
    </row>
    <row r="61" spans="1:4" hidden="1" outlineLevel="1">
      <c r="A61" s="386" t="s">
        <v>52</v>
      </c>
      <c r="B61" s="387">
        <v>169.71299999999999</v>
      </c>
      <c r="C61" s="307">
        <v>560.41999999999996</v>
      </c>
      <c r="D61" s="307">
        <f t="shared" si="0"/>
        <v>95110.559459999989</v>
      </c>
    </row>
    <row r="62" spans="1:4" hidden="1" outlineLevel="1">
      <c r="A62" s="386" t="s">
        <v>53</v>
      </c>
      <c r="B62" s="387">
        <v>94.786000000000001</v>
      </c>
      <c r="C62" s="307">
        <v>451.09</v>
      </c>
      <c r="D62" s="307">
        <f t="shared" si="0"/>
        <v>42757.016739999999</v>
      </c>
    </row>
    <row r="63" spans="1:4" hidden="1" outlineLevel="1">
      <c r="A63" s="386" t="s">
        <v>54</v>
      </c>
      <c r="B63" s="387">
        <v>87.638999999999996</v>
      </c>
      <c r="C63" s="307">
        <v>728.53</v>
      </c>
      <c r="D63" s="307">
        <f t="shared" si="0"/>
        <v>63847.640669999993</v>
      </c>
    </row>
    <row r="64" spans="1:4" hidden="1" outlineLevel="1">
      <c r="A64" s="386" t="s">
        <v>55</v>
      </c>
      <c r="B64" s="387">
        <v>0.6</v>
      </c>
      <c r="C64" s="307">
        <v>318.24</v>
      </c>
      <c r="D64" s="307">
        <f t="shared" si="0"/>
        <v>190.94399999999999</v>
      </c>
    </row>
    <row r="65" spans="1:4" hidden="1" outlineLevel="1">
      <c r="A65" s="386" t="s">
        <v>56</v>
      </c>
      <c r="B65" s="387">
        <v>45.45</v>
      </c>
      <c r="C65" s="307">
        <v>1313.3</v>
      </c>
      <c r="D65" s="307">
        <f t="shared" si="0"/>
        <v>59689.485000000001</v>
      </c>
    </row>
    <row r="66" spans="1:4" hidden="1" outlineLevel="1">
      <c r="A66" s="386" t="s">
        <v>57</v>
      </c>
      <c r="B66" s="387">
        <v>25</v>
      </c>
      <c r="C66" s="307">
        <v>298</v>
      </c>
      <c r="D66" s="307">
        <f t="shared" si="0"/>
        <v>7450</v>
      </c>
    </row>
    <row r="67" spans="1:4" hidden="1" outlineLevel="1">
      <c r="A67" s="386" t="s">
        <v>58</v>
      </c>
      <c r="B67" s="387">
        <v>35.44</v>
      </c>
      <c r="C67" s="307">
        <v>612.26</v>
      </c>
      <c r="D67" s="307">
        <f t="shared" si="0"/>
        <v>21698.4944</v>
      </c>
    </row>
    <row r="68" spans="1:4" hidden="1" outlineLevel="1">
      <c r="A68" s="386" t="s">
        <v>59</v>
      </c>
      <c r="B68" s="387">
        <v>18.12</v>
      </c>
      <c r="C68" s="307">
        <v>2810.39</v>
      </c>
      <c r="D68" s="307">
        <f t="shared" ref="D68:D125" si="1">B68*C68</f>
        <v>50924.266799999998</v>
      </c>
    </row>
    <row r="69" spans="1:4" hidden="1" outlineLevel="1">
      <c r="A69" s="386" t="s">
        <v>1785</v>
      </c>
      <c r="B69" s="387">
        <v>380.19299999999998</v>
      </c>
      <c r="C69" s="307">
        <v>852.23</v>
      </c>
      <c r="D69" s="307">
        <f t="shared" si="1"/>
        <v>324011.88039000001</v>
      </c>
    </row>
    <row r="70" spans="1:4" hidden="1" outlineLevel="1">
      <c r="A70" s="386" t="s">
        <v>60</v>
      </c>
      <c r="B70" s="387">
        <v>489.45</v>
      </c>
      <c r="C70" s="307">
        <v>1001.81</v>
      </c>
      <c r="D70" s="307">
        <f t="shared" si="1"/>
        <v>490335.90449999995</v>
      </c>
    </row>
    <row r="71" spans="1:4" hidden="1" outlineLevel="1">
      <c r="A71" s="386" t="s">
        <v>1852</v>
      </c>
      <c r="B71" s="387">
        <v>25</v>
      </c>
      <c r="C71" s="307">
        <v>1289.05</v>
      </c>
      <c r="D71" s="307">
        <f t="shared" si="1"/>
        <v>32226.25</v>
      </c>
    </row>
    <row r="72" spans="1:4" hidden="1" outlineLevel="1">
      <c r="A72" s="386" t="s">
        <v>61</v>
      </c>
      <c r="B72" s="387">
        <v>55.655000000000001</v>
      </c>
      <c r="C72" s="307">
        <v>662.56</v>
      </c>
      <c r="D72" s="307">
        <f t="shared" si="1"/>
        <v>36874.7768</v>
      </c>
    </row>
    <row r="73" spans="1:4" hidden="1" outlineLevel="1">
      <c r="A73" s="386" t="s">
        <v>62</v>
      </c>
      <c r="B73" s="387">
        <v>22.45</v>
      </c>
      <c r="C73" s="307">
        <v>552.89</v>
      </c>
      <c r="D73" s="307">
        <f t="shared" si="1"/>
        <v>12412.380499999999</v>
      </c>
    </row>
    <row r="74" spans="1:4" hidden="1" outlineLevel="1">
      <c r="A74" s="386" t="s">
        <v>63</v>
      </c>
      <c r="B74" s="387">
        <v>16.835000000000001</v>
      </c>
      <c r="C74" s="307">
        <v>541.59</v>
      </c>
      <c r="D74" s="307">
        <f t="shared" si="1"/>
        <v>9117.6676500000012</v>
      </c>
    </row>
    <row r="75" spans="1:4" hidden="1" outlineLevel="1">
      <c r="A75" s="386" t="s">
        <v>64</v>
      </c>
      <c r="B75" s="387">
        <v>12.65</v>
      </c>
      <c r="C75" s="307">
        <v>785.69</v>
      </c>
      <c r="D75" s="307">
        <f t="shared" si="1"/>
        <v>9938.9785000000011</v>
      </c>
    </row>
    <row r="76" spans="1:4" hidden="1" outlineLevel="1">
      <c r="A76" s="386" t="s">
        <v>66</v>
      </c>
      <c r="B76" s="387">
        <v>20.5</v>
      </c>
      <c r="C76" s="307">
        <v>2680.58</v>
      </c>
      <c r="D76" s="307">
        <f t="shared" si="1"/>
        <v>54951.89</v>
      </c>
    </row>
    <row r="77" spans="1:4" hidden="1" outlineLevel="1">
      <c r="A77" s="386" t="s">
        <v>67</v>
      </c>
      <c r="B77" s="387">
        <v>32.725000000000001</v>
      </c>
      <c r="C77" s="307">
        <v>3514.42</v>
      </c>
      <c r="D77" s="307">
        <f t="shared" si="1"/>
        <v>115009.39450000001</v>
      </c>
    </row>
    <row r="78" spans="1:4" hidden="1" outlineLevel="1">
      <c r="A78" s="383" t="s">
        <v>68</v>
      </c>
      <c r="B78" s="384">
        <v>371.12200000000001</v>
      </c>
      <c r="C78" s="385"/>
      <c r="D78" s="307">
        <f t="shared" si="1"/>
        <v>0</v>
      </c>
    </row>
    <row r="79" spans="1:4" hidden="1" outlineLevel="1">
      <c r="A79" s="386" t="s">
        <v>69</v>
      </c>
      <c r="B79" s="387">
        <v>93.91</v>
      </c>
      <c r="C79" s="307">
        <v>88.49</v>
      </c>
      <c r="D79" s="307">
        <f t="shared" si="1"/>
        <v>8310.0958999999984</v>
      </c>
    </row>
    <row r="80" spans="1:4" hidden="1" outlineLevel="1">
      <c r="A80" s="386" t="s">
        <v>71</v>
      </c>
      <c r="B80" s="387">
        <v>0.1</v>
      </c>
      <c r="C80" s="307">
        <v>205</v>
      </c>
      <c r="D80" s="307">
        <f t="shared" si="1"/>
        <v>20.5</v>
      </c>
    </row>
    <row r="81" spans="1:4" hidden="1" outlineLevel="1">
      <c r="A81" s="386" t="s">
        <v>72</v>
      </c>
      <c r="B81" s="387">
        <v>211.012</v>
      </c>
      <c r="C81" s="307">
        <v>75</v>
      </c>
      <c r="D81" s="307">
        <f t="shared" si="1"/>
        <v>15825.9</v>
      </c>
    </row>
    <row r="82" spans="1:4" hidden="1" outlineLevel="1">
      <c r="A82" s="386" t="s">
        <v>73</v>
      </c>
      <c r="B82" s="387">
        <v>40.950000000000003</v>
      </c>
      <c r="C82" s="307">
        <v>93.12</v>
      </c>
      <c r="D82" s="307">
        <f t="shared" si="1"/>
        <v>3813.2640000000006</v>
      </c>
    </row>
    <row r="83" spans="1:4" hidden="1" outlineLevel="1">
      <c r="A83" s="386" t="s">
        <v>74</v>
      </c>
      <c r="B83" s="387">
        <v>13.7</v>
      </c>
      <c r="C83" s="307">
        <v>70</v>
      </c>
      <c r="D83" s="307">
        <f t="shared" si="1"/>
        <v>959</v>
      </c>
    </row>
    <row r="84" spans="1:4" hidden="1" outlineLevel="1">
      <c r="A84" s="386" t="s">
        <v>75</v>
      </c>
      <c r="B84" s="387">
        <v>11.45</v>
      </c>
      <c r="C84" s="307">
        <v>207</v>
      </c>
      <c r="D84" s="307">
        <f t="shared" si="1"/>
        <v>2370.1499999999996</v>
      </c>
    </row>
    <row r="85" spans="1:4" hidden="1" outlineLevel="1">
      <c r="A85" s="383" t="s">
        <v>76</v>
      </c>
      <c r="B85" s="384">
        <v>44.436</v>
      </c>
      <c r="C85" s="385"/>
      <c r="D85" s="307">
        <f t="shared" si="1"/>
        <v>0</v>
      </c>
    </row>
    <row r="86" spans="1:4" hidden="1" outlineLevel="1">
      <c r="A86" s="386" t="s">
        <v>77</v>
      </c>
      <c r="B86" s="387">
        <v>24.436</v>
      </c>
      <c r="C86" s="307">
        <v>620</v>
      </c>
      <c r="D86" s="307">
        <f t="shared" si="1"/>
        <v>15150.32</v>
      </c>
    </row>
    <row r="87" spans="1:4" hidden="1" outlineLevel="1">
      <c r="A87" s="386" t="s">
        <v>78</v>
      </c>
      <c r="B87" s="387">
        <v>20</v>
      </c>
      <c r="C87" s="307">
        <v>1614.2</v>
      </c>
      <c r="D87" s="307">
        <f t="shared" si="1"/>
        <v>32284</v>
      </c>
    </row>
    <row r="88" spans="1:4" hidden="1" outlineLevel="1">
      <c r="A88" s="383" t="s">
        <v>79</v>
      </c>
      <c r="B88" s="388">
        <v>18902.79</v>
      </c>
      <c r="C88" s="385"/>
      <c r="D88" s="307">
        <f t="shared" si="1"/>
        <v>0</v>
      </c>
    </row>
    <row r="89" spans="1:4" hidden="1" outlineLevel="1">
      <c r="A89" s="386" t="s">
        <v>80</v>
      </c>
      <c r="B89" s="389">
        <v>18902.79</v>
      </c>
      <c r="C89" s="307">
        <v>87.83</v>
      </c>
      <c r="D89" s="307">
        <f t="shared" si="1"/>
        <v>1660232.0457000001</v>
      </c>
    </row>
    <row r="90" spans="1:4" hidden="1" outlineLevel="1">
      <c r="A90" s="383" t="s">
        <v>81</v>
      </c>
      <c r="B90" s="384">
        <v>369.7</v>
      </c>
      <c r="C90" s="385"/>
      <c r="D90" s="307">
        <f t="shared" si="1"/>
        <v>0</v>
      </c>
    </row>
    <row r="91" spans="1:4" hidden="1" outlineLevel="1">
      <c r="A91" s="386" t="s">
        <v>82</v>
      </c>
      <c r="B91" s="387">
        <v>369.7</v>
      </c>
      <c r="C91" s="307">
        <v>73.16</v>
      </c>
      <c r="D91" s="307">
        <f t="shared" si="1"/>
        <v>27047.251999999997</v>
      </c>
    </row>
    <row r="92" spans="1:4" hidden="1" outlineLevel="1">
      <c r="A92" s="383" t="s">
        <v>83</v>
      </c>
      <c r="B92" s="384">
        <v>176</v>
      </c>
      <c r="C92" s="307"/>
      <c r="D92" s="307">
        <f t="shared" si="1"/>
        <v>0</v>
      </c>
    </row>
    <row r="93" spans="1:4" hidden="1" outlineLevel="1">
      <c r="A93" s="386" t="s">
        <v>84</v>
      </c>
      <c r="B93" s="387">
        <v>176</v>
      </c>
      <c r="C93" s="307">
        <v>38.94</v>
      </c>
      <c r="D93" s="307">
        <f t="shared" si="1"/>
        <v>6853.44</v>
      </c>
    </row>
    <row r="94" spans="1:4" hidden="1" outlineLevel="1">
      <c r="A94" s="383" t="s">
        <v>85</v>
      </c>
      <c r="B94" s="384">
        <v>10.8</v>
      </c>
      <c r="C94" s="307"/>
      <c r="D94" s="307">
        <f t="shared" si="1"/>
        <v>0</v>
      </c>
    </row>
    <row r="95" spans="1:4" hidden="1" outlineLevel="1">
      <c r="A95" s="386" t="s">
        <v>86</v>
      </c>
      <c r="B95" s="387">
        <v>10.8</v>
      </c>
      <c r="C95" s="307">
        <v>105</v>
      </c>
      <c r="D95" s="307">
        <f t="shared" si="1"/>
        <v>1134</v>
      </c>
    </row>
    <row r="96" spans="1:4" hidden="1" outlineLevel="1">
      <c r="A96" s="383" t="s">
        <v>87</v>
      </c>
      <c r="B96" s="384">
        <v>25</v>
      </c>
      <c r="C96" s="385"/>
      <c r="D96" s="307">
        <f t="shared" si="1"/>
        <v>0</v>
      </c>
    </row>
    <row r="97" spans="1:5" hidden="1" outlineLevel="1">
      <c r="A97" s="386" t="s">
        <v>88</v>
      </c>
      <c r="B97" s="387">
        <v>25</v>
      </c>
      <c r="C97" s="307">
        <v>24</v>
      </c>
      <c r="D97" s="307">
        <f t="shared" si="1"/>
        <v>600</v>
      </c>
    </row>
    <row r="98" spans="1:5" hidden="1" outlineLevel="1">
      <c r="A98" s="383" t="s">
        <v>89</v>
      </c>
      <c r="B98" s="384">
        <v>9</v>
      </c>
      <c r="C98" s="309"/>
      <c r="D98" s="307">
        <f t="shared" si="1"/>
        <v>0</v>
      </c>
    </row>
    <row r="99" spans="1:5" hidden="1" outlineLevel="1">
      <c r="A99" s="386" t="s">
        <v>90</v>
      </c>
      <c r="B99" s="387">
        <v>3</v>
      </c>
      <c r="C99" s="307">
        <v>650</v>
      </c>
      <c r="D99" s="307">
        <f t="shared" si="1"/>
        <v>1950</v>
      </c>
    </row>
    <row r="100" spans="1:5" hidden="1" outlineLevel="1">
      <c r="A100" s="386" t="s">
        <v>91</v>
      </c>
      <c r="B100" s="387">
        <v>5</v>
      </c>
      <c r="C100" s="307">
        <v>700</v>
      </c>
      <c r="D100" s="307">
        <f t="shared" si="1"/>
        <v>3500</v>
      </c>
    </row>
    <row r="101" spans="1:5" hidden="1" outlineLevel="1">
      <c r="A101" s="386" t="s">
        <v>92</v>
      </c>
      <c r="B101" s="387">
        <v>1</v>
      </c>
      <c r="C101" s="307">
        <v>700</v>
      </c>
      <c r="D101" s="307">
        <f t="shared" si="1"/>
        <v>700</v>
      </c>
    </row>
    <row r="102" spans="1:5" hidden="1" outlineLevel="1">
      <c r="A102" s="383" t="s">
        <v>631</v>
      </c>
      <c r="B102" s="384">
        <v>4</v>
      </c>
      <c r="C102" s="385"/>
      <c r="D102" s="307">
        <f t="shared" si="1"/>
        <v>0</v>
      </c>
    </row>
    <row r="103" spans="1:5" hidden="1" outlineLevel="1">
      <c r="A103" s="386" t="s">
        <v>632</v>
      </c>
      <c r="B103" s="387">
        <v>4</v>
      </c>
      <c r="C103" s="307">
        <v>126800</v>
      </c>
      <c r="D103" s="307">
        <f t="shared" si="1"/>
        <v>507200</v>
      </c>
      <c r="E103" s="42" t="s">
        <v>1855</v>
      </c>
    </row>
    <row r="104" spans="1:5" hidden="1" outlineLevel="1">
      <c r="A104" s="383" t="s">
        <v>93</v>
      </c>
      <c r="B104" s="388">
        <v>2766.355</v>
      </c>
      <c r="C104" s="385"/>
      <c r="D104" s="307">
        <f t="shared" si="1"/>
        <v>0</v>
      </c>
    </row>
    <row r="105" spans="1:5" hidden="1" outlineLevel="1">
      <c r="A105" s="386" t="s">
        <v>94</v>
      </c>
      <c r="B105" s="389">
        <v>2626.355</v>
      </c>
      <c r="C105" s="307">
        <v>114.63</v>
      </c>
      <c r="D105" s="307">
        <f t="shared" si="1"/>
        <v>301059.07364999998</v>
      </c>
    </row>
    <row r="106" spans="1:5" hidden="1" outlineLevel="1">
      <c r="A106" s="386" t="s">
        <v>95</v>
      </c>
      <c r="B106" s="387">
        <v>100</v>
      </c>
      <c r="C106" s="307">
        <v>91</v>
      </c>
      <c r="D106" s="307">
        <f t="shared" si="1"/>
        <v>9100</v>
      </c>
    </row>
    <row r="107" spans="1:5" hidden="1" outlineLevel="1">
      <c r="A107" s="386" t="s">
        <v>96</v>
      </c>
      <c r="B107" s="387">
        <v>40</v>
      </c>
      <c r="C107" s="307">
        <v>184.44</v>
      </c>
      <c r="D107" s="307">
        <f t="shared" si="1"/>
        <v>7377.6</v>
      </c>
    </row>
    <row r="108" spans="1:5" hidden="1" outlineLevel="1">
      <c r="A108" s="383" t="s">
        <v>97</v>
      </c>
      <c r="B108" s="388">
        <v>2187.5949999999998</v>
      </c>
      <c r="C108" s="385"/>
      <c r="D108" s="307">
        <f t="shared" si="1"/>
        <v>0</v>
      </c>
    </row>
    <row r="109" spans="1:5" hidden="1" outlineLevel="1">
      <c r="A109" s="390">
        <v>1860</v>
      </c>
      <c r="B109" s="389">
        <v>2187.5949999999998</v>
      </c>
      <c r="C109" s="307">
        <v>77.5</v>
      </c>
      <c r="D109" s="307">
        <f t="shared" si="1"/>
        <v>169538.61249999999</v>
      </c>
    </row>
    <row r="110" spans="1:5" hidden="1" outlineLevel="1">
      <c r="A110" s="383" t="s">
        <v>98</v>
      </c>
      <c r="B110" s="384">
        <v>508</v>
      </c>
      <c r="C110" s="307">
        <v>233.09</v>
      </c>
      <c r="D110" s="307">
        <f t="shared" si="1"/>
        <v>118409.72</v>
      </c>
      <c r="E110" s="42" t="s">
        <v>319</v>
      </c>
    </row>
    <row r="111" spans="1:5" hidden="1" outlineLevel="1">
      <c r="A111" s="383" t="s">
        <v>99</v>
      </c>
      <c r="B111" s="384">
        <v>25</v>
      </c>
      <c r="C111" s="307">
        <v>304</v>
      </c>
      <c r="D111" s="307">
        <f t="shared" si="1"/>
        <v>7600</v>
      </c>
    </row>
    <row r="112" spans="1:5" hidden="1" outlineLevel="1">
      <c r="A112" s="383" t="s">
        <v>100</v>
      </c>
      <c r="B112" s="388">
        <v>1315.45</v>
      </c>
      <c r="C112" s="307">
        <v>125.5</v>
      </c>
      <c r="D112" s="307">
        <f t="shared" si="1"/>
        <v>165088.97500000001</v>
      </c>
    </row>
    <row r="113" spans="1:4" hidden="1" outlineLevel="1">
      <c r="A113" s="383" t="s">
        <v>101</v>
      </c>
      <c r="B113" s="384">
        <v>25</v>
      </c>
      <c r="C113" s="307">
        <v>224</v>
      </c>
      <c r="D113" s="307">
        <f t="shared" si="1"/>
        <v>5600</v>
      </c>
    </row>
    <row r="114" spans="1:4" hidden="1" outlineLevel="1">
      <c r="A114" s="383" t="s">
        <v>102</v>
      </c>
      <c r="B114" s="388">
        <v>3047.0320000000002</v>
      </c>
      <c r="C114" s="385"/>
      <c r="D114" s="307">
        <f t="shared" si="1"/>
        <v>0</v>
      </c>
    </row>
    <row r="115" spans="1:4" hidden="1" outlineLevel="1">
      <c r="A115" s="386" t="s">
        <v>1853</v>
      </c>
      <c r="B115" s="389">
        <v>2700</v>
      </c>
      <c r="C115" s="307">
        <v>76.5</v>
      </c>
      <c r="D115" s="307">
        <f t="shared" si="1"/>
        <v>206550</v>
      </c>
    </row>
    <row r="116" spans="1:4" hidden="1" outlineLevel="1">
      <c r="A116" s="386" t="s">
        <v>103</v>
      </c>
      <c r="B116" s="387">
        <v>222.03200000000001</v>
      </c>
      <c r="C116" s="307">
        <v>64</v>
      </c>
      <c r="D116" s="307">
        <f t="shared" si="1"/>
        <v>14210.048000000001</v>
      </c>
    </row>
    <row r="117" spans="1:4" hidden="1" outlineLevel="1">
      <c r="A117" s="386" t="s">
        <v>104</v>
      </c>
      <c r="B117" s="387">
        <v>100</v>
      </c>
      <c r="C117" s="307">
        <v>90</v>
      </c>
      <c r="D117" s="307">
        <f t="shared" si="1"/>
        <v>9000</v>
      </c>
    </row>
    <row r="118" spans="1:4" hidden="1" outlineLevel="1">
      <c r="A118" s="386" t="s">
        <v>105</v>
      </c>
      <c r="B118" s="387">
        <v>25</v>
      </c>
      <c r="C118" s="307">
        <v>48</v>
      </c>
      <c r="D118" s="307">
        <f t="shared" si="1"/>
        <v>1200</v>
      </c>
    </row>
    <row r="119" spans="1:4" hidden="1" outlineLevel="1">
      <c r="A119" s="383" t="s">
        <v>106</v>
      </c>
      <c r="B119" s="384">
        <v>28.326000000000001</v>
      </c>
      <c r="C119" s="385"/>
      <c r="D119" s="307">
        <f t="shared" si="1"/>
        <v>0</v>
      </c>
    </row>
    <row r="120" spans="1:4" hidden="1" outlineLevel="1">
      <c r="A120" s="386" t="s">
        <v>107</v>
      </c>
      <c r="B120" s="387">
        <v>28.326000000000001</v>
      </c>
      <c r="C120" s="307">
        <v>374.5</v>
      </c>
      <c r="D120" s="307">
        <f t="shared" si="1"/>
        <v>10608.087</v>
      </c>
    </row>
    <row r="121" spans="1:4" hidden="1" outlineLevel="1">
      <c r="A121" s="383" t="s">
        <v>109</v>
      </c>
      <c r="B121" s="384">
        <v>599.245</v>
      </c>
      <c r="C121" s="307">
        <v>300.55</v>
      </c>
      <c r="D121" s="307">
        <f t="shared" si="1"/>
        <v>180103.08475000001</v>
      </c>
    </row>
    <row r="122" spans="1:4" hidden="1" outlineLevel="1">
      <c r="A122" s="383" t="s">
        <v>111</v>
      </c>
      <c r="B122" s="388">
        <v>11621.1</v>
      </c>
      <c r="C122" s="307"/>
      <c r="D122" s="307">
        <f t="shared" si="1"/>
        <v>0</v>
      </c>
    </row>
    <row r="123" spans="1:4" hidden="1" outlineLevel="1">
      <c r="A123" s="386" t="s">
        <v>115</v>
      </c>
      <c r="B123" s="389">
        <v>11621.1</v>
      </c>
      <c r="C123" s="307">
        <v>153.30000000000001</v>
      </c>
      <c r="D123" s="307">
        <f t="shared" si="1"/>
        <v>1781514.6300000001</v>
      </c>
    </row>
    <row r="124" spans="1:4" hidden="1" outlineLevel="1">
      <c r="A124" s="383" t="s">
        <v>119</v>
      </c>
      <c r="B124" s="384">
        <v>25</v>
      </c>
      <c r="C124" s="385"/>
      <c r="D124" s="307">
        <f t="shared" si="1"/>
        <v>0</v>
      </c>
    </row>
    <row r="125" spans="1:4" hidden="1" outlineLevel="1">
      <c r="A125" s="386" t="s">
        <v>120</v>
      </c>
      <c r="B125" s="387">
        <v>25</v>
      </c>
      <c r="C125" s="307">
        <v>450</v>
      </c>
      <c r="D125" s="307">
        <f t="shared" si="1"/>
        <v>11250</v>
      </c>
    </row>
    <row r="126" spans="1:4" ht="17.25" customHeight="1" collapsed="1">
      <c r="A126" s="391" t="s">
        <v>1854</v>
      </c>
      <c r="B126" s="17"/>
      <c r="C126" s="18"/>
      <c r="D126" s="313">
        <f>SUM(D4:D125)</f>
        <v>10648849.714880003</v>
      </c>
    </row>
    <row r="128" spans="1:4">
      <c r="A128" s="29" t="s">
        <v>124</v>
      </c>
      <c r="B128" s="30" t="s">
        <v>2</v>
      </c>
      <c r="C128" s="15" t="s">
        <v>3</v>
      </c>
      <c r="D128" s="15" t="s">
        <v>4</v>
      </c>
    </row>
    <row r="129" spans="1:5">
      <c r="A129" s="21" t="s">
        <v>125</v>
      </c>
      <c r="B129" s="21"/>
      <c r="C129" s="39"/>
      <c r="D129" s="40"/>
    </row>
    <row r="130" spans="1:5" hidden="1" outlineLevel="1">
      <c r="A130" s="406" t="s">
        <v>126</v>
      </c>
      <c r="B130" s="387">
        <v>68.55</v>
      </c>
      <c r="C130" s="378">
        <v>108.14</v>
      </c>
      <c r="D130" s="389">
        <f>B130*C130</f>
        <v>7412.9969999999994</v>
      </c>
      <c r="E130" s="42" t="s">
        <v>1882</v>
      </c>
    </row>
    <row r="131" spans="1:5" hidden="1" outlineLevel="1">
      <c r="A131" s="406" t="s">
        <v>127</v>
      </c>
      <c r="B131" s="389">
        <v>1118.0640000000001</v>
      </c>
      <c r="C131" s="389">
        <v>96.11</v>
      </c>
      <c r="D131" s="389">
        <f t="shared" ref="D131:D147" si="2">B131*C131</f>
        <v>107457.13104000001</v>
      </c>
    </row>
    <row r="132" spans="1:5" hidden="1" outlineLevel="1">
      <c r="A132" s="406" t="s">
        <v>128</v>
      </c>
      <c r="B132" s="387">
        <v>341.65</v>
      </c>
      <c r="C132" s="389">
        <v>109.7</v>
      </c>
      <c r="D132" s="389">
        <f t="shared" si="2"/>
        <v>37479.004999999997</v>
      </c>
    </row>
    <row r="133" spans="1:5" hidden="1" outlineLevel="1">
      <c r="A133" s="406" t="s">
        <v>129</v>
      </c>
      <c r="B133" s="389">
        <v>2058.62</v>
      </c>
      <c r="C133" s="389">
        <v>117.6</v>
      </c>
      <c r="D133" s="389">
        <f t="shared" si="2"/>
        <v>242093.71199999997</v>
      </c>
    </row>
    <row r="134" spans="1:5" hidden="1" outlineLevel="1">
      <c r="A134" s="406" t="s">
        <v>130</v>
      </c>
      <c r="B134" s="389">
        <v>1057.22</v>
      </c>
      <c r="C134" s="389">
        <v>113.25</v>
      </c>
      <c r="D134" s="389">
        <f t="shared" si="2"/>
        <v>119730.16500000001</v>
      </c>
    </row>
    <row r="135" spans="1:5" hidden="1" outlineLevel="1">
      <c r="A135" s="406" t="s">
        <v>1871</v>
      </c>
      <c r="B135" s="387">
        <v>909</v>
      </c>
      <c r="C135" s="389">
        <v>95.47</v>
      </c>
      <c r="D135" s="389">
        <f t="shared" si="2"/>
        <v>86782.23</v>
      </c>
    </row>
    <row r="136" spans="1:5" hidden="1" outlineLevel="1">
      <c r="A136" s="406" t="s">
        <v>131</v>
      </c>
      <c r="B136" s="387">
        <v>847.75</v>
      </c>
      <c r="C136" s="389">
        <v>126.69</v>
      </c>
      <c r="D136" s="389">
        <f t="shared" si="2"/>
        <v>107401.44749999999</v>
      </c>
    </row>
    <row r="137" spans="1:5" hidden="1" outlineLevel="1">
      <c r="A137" s="406" t="s">
        <v>132</v>
      </c>
      <c r="B137" s="387">
        <v>937.15</v>
      </c>
      <c r="C137" s="389">
        <v>107.25</v>
      </c>
      <c r="D137" s="389">
        <f t="shared" si="2"/>
        <v>100509.33749999999</v>
      </c>
    </row>
    <row r="138" spans="1:5" hidden="1" outlineLevel="1">
      <c r="A138" s="406" t="s">
        <v>133</v>
      </c>
      <c r="B138" s="387">
        <v>486.6</v>
      </c>
      <c r="C138" s="389">
        <v>100.36</v>
      </c>
      <c r="D138" s="389">
        <f t="shared" si="2"/>
        <v>48835.175999999999</v>
      </c>
    </row>
    <row r="139" spans="1:5" hidden="1" outlineLevel="1">
      <c r="A139" s="406" t="s">
        <v>134</v>
      </c>
      <c r="B139" s="387">
        <v>595.65</v>
      </c>
      <c r="C139" s="389">
        <v>95.01</v>
      </c>
      <c r="D139" s="389">
        <f t="shared" si="2"/>
        <v>56592.7065</v>
      </c>
    </row>
    <row r="140" spans="1:5" hidden="1" outlineLevel="1">
      <c r="A140" s="406" t="s">
        <v>135</v>
      </c>
      <c r="B140" s="387">
        <v>328.9</v>
      </c>
      <c r="C140" s="389">
        <v>111.18</v>
      </c>
      <c r="D140" s="389">
        <f t="shared" si="2"/>
        <v>36567.101999999999</v>
      </c>
    </row>
    <row r="141" spans="1:5" hidden="1" outlineLevel="1">
      <c r="A141" s="406" t="s">
        <v>136</v>
      </c>
      <c r="B141" s="387">
        <v>774.9</v>
      </c>
      <c r="C141" s="389">
        <v>106.38</v>
      </c>
      <c r="D141" s="389">
        <f t="shared" si="2"/>
        <v>82433.861999999994</v>
      </c>
    </row>
    <row r="142" spans="1:5" hidden="1" outlineLevel="1">
      <c r="A142" s="406" t="s">
        <v>151</v>
      </c>
      <c r="B142" s="389">
        <v>1162.702</v>
      </c>
      <c r="C142" s="389">
        <v>97.4</v>
      </c>
      <c r="D142" s="389">
        <f t="shared" si="2"/>
        <v>113247.17480000001</v>
      </c>
    </row>
    <row r="143" spans="1:5" hidden="1" outlineLevel="1">
      <c r="A143" s="406" t="s">
        <v>137</v>
      </c>
      <c r="B143" s="389">
        <v>1376.1</v>
      </c>
      <c r="C143" s="389">
        <v>118.16</v>
      </c>
      <c r="D143" s="389">
        <f t="shared" si="2"/>
        <v>162599.976</v>
      </c>
    </row>
    <row r="144" spans="1:5" hidden="1" outlineLevel="1">
      <c r="A144" s="406" t="s">
        <v>138</v>
      </c>
      <c r="B144" s="387">
        <v>333.6</v>
      </c>
      <c r="C144" s="389">
        <v>100.96</v>
      </c>
      <c r="D144" s="389">
        <f t="shared" si="2"/>
        <v>33680.256000000001</v>
      </c>
    </row>
    <row r="145" spans="1:5" hidden="1" outlineLevel="1">
      <c r="A145" s="406" t="s">
        <v>1821</v>
      </c>
      <c r="B145" s="387">
        <v>509.44</v>
      </c>
      <c r="C145" s="389">
        <v>108.64</v>
      </c>
      <c r="D145" s="389">
        <f t="shared" si="2"/>
        <v>55345.561600000001</v>
      </c>
    </row>
    <row r="146" spans="1:5" hidden="1" outlineLevel="1">
      <c r="A146" s="406" t="s">
        <v>139</v>
      </c>
      <c r="B146" s="389">
        <v>4984.2</v>
      </c>
      <c r="C146" s="389">
        <v>102.29</v>
      </c>
      <c r="D146" s="389">
        <f t="shared" si="2"/>
        <v>509833.81800000003</v>
      </c>
    </row>
    <row r="147" spans="1:5" hidden="1" outlineLevel="1">
      <c r="A147" s="406" t="s">
        <v>140</v>
      </c>
      <c r="B147" s="387">
        <v>166.25</v>
      </c>
      <c r="C147" s="389">
        <v>73.41</v>
      </c>
      <c r="D147" s="389">
        <f t="shared" si="2"/>
        <v>12204.412499999999</v>
      </c>
    </row>
    <row r="148" spans="1:5" hidden="1" outlineLevel="1">
      <c r="A148" s="406" t="s">
        <v>1872</v>
      </c>
      <c r="B148" s="387">
        <v>5.1959999999999997</v>
      </c>
      <c r="C148" s="389">
        <v>109.86</v>
      </c>
      <c r="D148" s="389">
        <f>B148*C148</f>
        <v>570.83255999999994</v>
      </c>
    </row>
    <row r="149" spans="1:5" collapsed="1">
      <c r="A149" s="22"/>
      <c r="B149" s="23">
        <f>SUM(B130:B148)</f>
        <v>18061.542000000001</v>
      </c>
      <c r="C149" s="17"/>
      <c r="D149" s="17">
        <f>SUM(D130:D148)</f>
        <v>1920776.9029999999</v>
      </c>
    </row>
    <row r="150" spans="1:5">
      <c r="A150" s="21" t="s">
        <v>141</v>
      </c>
      <c r="B150" s="21"/>
      <c r="C150" s="39"/>
      <c r="D150" s="40"/>
    </row>
    <row r="151" spans="1:5" hidden="1" outlineLevel="1">
      <c r="A151" s="406" t="s">
        <v>143</v>
      </c>
      <c r="B151" s="387">
        <v>635.9</v>
      </c>
      <c r="C151" s="389">
        <v>127.78</v>
      </c>
      <c r="D151" s="389">
        <f t="shared" ref="D151:D156" si="3">B151*C151</f>
        <v>81255.301999999996</v>
      </c>
      <c r="E151" s="42" t="s">
        <v>1646</v>
      </c>
    </row>
    <row r="152" spans="1:5" hidden="1" outlineLevel="1">
      <c r="A152" s="406" t="s">
        <v>153</v>
      </c>
      <c r="B152" s="387">
        <v>74.230999999999995</v>
      </c>
      <c r="C152" s="389">
        <v>112.78</v>
      </c>
      <c r="D152" s="389">
        <f t="shared" si="3"/>
        <v>8371.7721799999999</v>
      </c>
    </row>
    <row r="153" spans="1:5" hidden="1" outlineLevel="1">
      <c r="A153" s="406" t="s">
        <v>146</v>
      </c>
      <c r="B153" s="389">
        <v>1998.6379999999999</v>
      </c>
      <c r="C153" s="389">
        <v>113.4</v>
      </c>
      <c r="D153" s="389">
        <f t="shared" si="3"/>
        <v>226645.54920000001</v>
      </c>
    </row>
    <row r="154" spans="1:5" hidden="1" outlineLevel="1">
      <c r="A154" s="406" t="s">
        <v>148</v>
      </c>
      <c r="B154" s="389">
        <v>4137.0590000000002</v>
      </c>
      <c r="C154" s="389">
        <v>105.15</v>
      </c>
      <c r="D154" s="389">
        <f t="shared" si="3"/>
        <v>435011.75385000004</v>
      </c>
    </row>
    <row r="155" spans="1:5" hidden="1" outlineLevel="1">
      <c r="A155" s="406" t="s">
        <v>149</v>
      </c>
      <c r="B155" s="387">
        <v>442.899</v>
      </c>
      <c r="C155" s="389">
        <v>116.16</v>
      </c>
      <c r="D155" s="389">
        <f t="shared" si="3"/>
        <v>51447.147839999998</v>
      </c>
    </row>
    <row r="156" spans="1:5" hidden="1" outlineLevel="1">
      <c r="A156" s="406" t="s">
        <v>150</v>
      </c>
      <c r="B156" s="389">
        <v>4342.5910000000003</v>
      </c>
      <c r="C156" s="389">
        <v>98.7</v>
      </c>
      <c r="D156" s="389">
        <f t="shared" si="3"/>
        <v>428613.73170000006</v>
      </c>
    </row>
    <row r="157" spans="1:5" collapsed="1">
      <c r="A157" s="22"/>
      <c r="B157" s="23">
        <f>SUM(B151:B156)</f>
        <v>11631.317999999999</v>
      </c>
      <c r="C157" s="17"/>
      <c r="D157" s="17">
        <f>SUM(D151:D156)</f>
        <v>1231345.2567700001</v>
      </c>
    </row>
    <row r="158" spans="1:5">
      <c r="A158" s="21" t="s">
        <v>1</v>
      </c>
      <c r="B158" s="21"/>
      <c r="C158" s="39"/>
      <c r="D158" s="40"/>
    </row>
    <row r="159" spans="1:5" hidden="1" outlineLevel="1">
      <c r="A159" s="406" t="s">
        <v>129</v>
      </c>
      <c r="B159" s="387">
        <v>20.45</v>
      </c>
      <c r="C159" s="389">
        <v>117.6</v>
      </c>
      <c r="D159" s="389">
        <f t="shared" ref="D159:D170" si="4">B159*C159</f>
        <v>2404.9199999999996</v>
      </c>
    </row>
    <row r="160" spans="1:5" hidden="1" outlineLevel="1">
      <c r="A160" s="406" t="s">
        <v>152</v>
      </c>
      <c r="B160" s="387">
        <v>264.86</v>
      </c>
      <c r="C160" s="378">
        <v>156.38999999999999</v>
      </c>
      <c r="D160" s="348">
        <f t="shared" si="4"/>
        <v>41421.455399999999</v>
      </c>
      <c r="E160" s="408" t="s">
        <v>1780</v>
      </c>
    </row>
    <row r="161" spans="1:5" hidden="1" outlineLevel="1">
      <c r="A161" s="406" t="s">
        <v>143</v>
      </c>
      <c r="B161" s="387">
        <v>47.15</v>
      </c>
      <c r="C161" s="389">
        <v>127.78</v>
      </c>
      <c r="D161" s="389">
        <f t="shared" si="4"/>
        <v>6024.8270000000002</v>
      </c>
      <c r="E161" s="409"/>
    </row>
    <row r="162" spans="1:5" hidden="1" outlineLevel="1">
      <c r="A162" s="406" t="s">
        <v>144</v>
      </c>
      <c r="B162" s="387">
        <v>64.25</v>
      </c>
      <c r="C162" s="378">
        <v>134.96</v>
      </c>
      <c r="D162" s="348">
        <f t="shared" si="4"/>
        <v>8671.18</v>
      </c>
      <c r="E162" s="409" t="s">
        <v>1646</v>
      </c>
    </row>
    <row r="163" spans="1:5" hidden="1" outlineLevel="1">
      <c r="A163" s="406" t="s">
        <v>154</v>
      </c>
      <c r="B163" s="387">
        <v>76.5</v>
      </c>
      <c r="C163" s="378">
        <v>144.58000000000001</v>
      </c>
      <c r="D163" s="348">
        <f t="shared" si="4"/>
        <v>11060.37</v>
      </c>
      <c r="E163" s="408" t="s">
        <v>1783</v>
      </c>
    </row>
    <row r="164" spans="1:5" hidden="1" outlineLevel="1">
      <c r="A164" s="406" t="s">
        <v>155</v>
      </c>
      <c r="B164" s="387">
        <v>46.15</v>
      </c>
      <c r="C164" s="378">
        <v>115.86</v>
      </c>
      <c r="D164" s="348">
        <f t="shared" si="4"/>
        <v>5346.9389999999994</v>
      </c>
      <c r="E164" s="408" t="s">
        <v>1782</v>
      </c>
    </row>
    <row r="165" spans="1:5" hidden="1" outlineLevel="1">
      <c r="A165" s="406" t="s">
        <v>156</v>
      </c>
      <c r="B165" s="387">
        <v>204.95</v>
      </c>
      <c r="C165" s="378">
        <v>210.82</v>
      </c>
      <c r="D165" s="348">
        <f t="shared" si="4"/>
        <v>43207.558999999994</v>
      </c>
      <c r="E165" s="408" t="s">
        <v>1779</v>
      </c>
    </row>
    <row r="166" spans="1:5" hidden="1" outlineLevel="1">
      <c r="A166" s="406" t="s">
        <v>1822</v>
      </c>
      <c r="B166" s="387">
        <v>28.6</v>
      </c>
      <c r="C166" s="378">
        <v>127.96</v>
      </c>
      <c r="D166" s="348">
        <f t="shared" si="4"/>
        <v>3659.6559999999999</v>
      </c>
      <c r="E166" s="409" t="s">
        <v>1646</v>
      </c>
    </row>
    <row r="167" spans="1:5" hidden="1" outlineLevel="1">
      <c r="A167" s="406" t="s">
        <v>157</v>
      </c>
      <c r="B167" s="387">
        <v>43.25</v>
      </c>
      <c r="C167" s="378">
        <v>137.65626582278477</v>
      </c>
      <c r="D167" s="348">
        <f t="shared" si="4"/>
        <v>5953.6334968354413</v>
      </c>
      <c r="E167" s="408" t="s">
        <v>1778</v>
      </c>
    </row>
    <row r="168" spans="1:5" hidden="1" outlineLevel="1">
      <c r="A168" s="406" t="s">
        <v>147</v>
      </c>
      <c r="B168" s="387">
        <v>42.85</v>
      </c>
      <c r="C168" s="378">
        <v>110.05</v>
      </c>
      <c r="D168" s="348">
        <f t="shared" si="4"/>
        <v>4715.6424999999999</v>
      </c>
      <c r="E168" s="408" t="s">
        <v>1782</v>
      </c>
    </row>
    <row r="169" spans="1:5" hidden="1" outlineLevel="1">
      <c r="A169" s="406" t="s">
        <v>148</v>
      </c>
      <c r="B169" s="387">
        <v>752.4</v>
      </c>
      <c r="C169" s="389">
        <v>105.15</v>
      </c>
      <c r="D169" s="389">
        <f t="shared" si="4"/>
        <v>79114.86</v>
      </c>
      <c r="E169" s="409"/>
    </row>
    <row r="170" spans="1:5" hidden="1" outlineLevel="1">
      <c r="A170" s="406" t="s">
        <v>1823</v>
      </c>
      <c r="B170" s="387">
        <v>39</v>
      </c>
      <c r="C170" s="389">
        <v>112.26</v>
      </c>
      <c r="D170" s="389">
        <f t="shared" si="4"/>
        <v>4378.1400000000003</v>
      </c>
      <c r="E170" s="407">
        <v>43132</v>
      </c>
    </row>
    <row r="171" spans="1:5" collapsed="1">
      <c r="A171" s="22"/>
      <c r="B171" s="23">
        <f>SUM(B159:B170)</f>
        <v>1630.4099999999999</v>
      </c>
      <c r="C171" s="17"/>
      <c r="D171" s="17">
        <f>SUM(D159:D170)</f>
        <v>215959.18239683541</v>
      </c>
    </row>
    <row r="173" spans="1:5" ht="15.75">
      <c r="A173" s="24" t="s">
        <v>158</v>
      </c>
      <c r="B173" s="11">
        <f>B149+B157+B171</f>
        <v>31323.27</v>
      </c>
      <c r="C173" s="18"/>
      <c r="D173" s="17">
        <f>D149+D157+D171</f>
        <v>3368081.3421668354</v>
      </c>
    </row>
    <row r="175" spans="1:5">
      <c r="A175" s="314" t="s">
        <v>159</v>
      </c>
      <c r="B175" s="30" t="s">
        <v>2</v>
      </c>
      <c r="C175" s="393" t="s">
        <v>3</v>
      </c>
      <c r="D175" s="393" t="s">
        <v>4</v>
      </c>
    </row>
    <row r="176" spans="1:5" hidden="1" outlineLevel="1">
      <c r="A176" s="383" t="s">
        <v>20</v>
      </c>
      <c r="B176" s="384">
        <v>500</v>
      </c>
      <c r="C176" s="307"/>
      <c r="D176" s="394"/>
    </row>
    <row r="177" spans="1:4" hidden="1" outlineLevel="1">
      <c r="A177" s="386" t="s">
        <v>21</v>
      </c>
      <c r="B177" s="387">
        <v>500</v>
      </c>
      <c r="C177" s="307">
        <v>220</v>
      </c>
      <c r="D177" s="395">
        <f>B177*C177</f>
        <v>110000</v>
      </c>
    </row>
    <row r="178" spans="1:4" hidden="1" outlineLevel="1">
      <c r="A178" s="383" t="s">
        <v>403</v>
      </c>
      <c r="B178" s="384">
        <v>1</v>
      </c>
      <c r="C178" s="307"/>
      <c r="D178" s="395">
        <f t="shared" ref="D178:D183" si="5">B178*C178</f>
        <v>0</v>
      </c>
    </row>
    <row r="179" spans="1:4" hidden="1" outlineLevel="1">
      <c r="A179" s="386" t="s">
        <v>1857</v>
      </c>
      <c r="B179" s="387">
        <v>1</v>
      </c>
      <c r="C179" s="307">
        <v>1029.0899999999999</v>
      </c>
      <c r="D179" s="395">
        <f t="shared" si="5"/>
        <v>1029.0899999999999</v>
      </c>
    </row>
    <row r="180" spans="1:4" hidden="1" outlineLevel="1">
      <c r="A180" s="383" t="s">
        <v>171</v>
      </c>
      <c r="B180" s="384">
        <v>480</v>
      </c>
      <c r="C180" s="307"/>
      <c r="D180" s="395">
        <f t="shared" si="5"/>
        <v>0</v>
      </c>
    </row>
    <row r="181" spans="1:4" hidden="1" outlineLevel="1">
      <c r="A181" s="386" t="s">
        <v>172</v>
      </c>
      <c r="B181" s="387">
        <v>480</v>
      </c>
      <c r="C181" s="307">
        <v>79.8</v>
      </c>
      <c r="D181" s="395">
        <f t="shared" si="5"/>
        <v>38304</v>
      </c>
    </row>
    <row r="182" spans="1:4" hidden="1" outlineLevel="1">
      <c r="A182" s="383" t="s">
        <v>637</v>
      </c>
      <c r="B182" s="384">
        <v>30</v>
      </c>
      <c r="C182" s="307"/>
      <c r="D182" s="395">
        <f t="shared" si="5"/>
        <v>0</v>
      </c>
    </row>
    <row r="183" spans="1:4" hidden="1" outlineLevel="1">
      <c r="A183" s="386" t="s">
        <v>643</v>
      </c>
      <c r="B183" s="387">
        <v>30</v>
      </c>
      <c r="C183" s="307">
        <v>64.78</v>
      </c>
      <c r="D183" s="395">
        <f t="shared" si="5"/>
        <v>1943.4</v>
      </c>
    </row>
    <row r="184" spans="1:4" collapsed="1">
      <c r="A184" s="10" t="s">
        <v>1776</v>
      </c>
      <c r="B184" s="32"/>
      <c r="C184" s="323"/>
      <c r="D184" s="32">
        <f>SUM(D179:D183)</f>
        <v>41276.49</v>
      </c>
    </row>
    <row r="185" spans="1:4">
      <c r="A185" s="10" t="s">
        <v>1777</v>
      </c>
      <c r="B185" s="17"/>
      <c r="C185" s="18"/>
      <c r="D185" s="17">
        <f>D177</f>
        <v>110000</v>
      </c>
    </row>
    <row r="187" spans="1:4">
      <c r="A187" s="29" t="s">
        <v>197</v>
      </c>
      <c r="B187" s="4" t="s">
        <v>2</v>
      </c>
      <c r="C187" s="393" t="s">
        <v>3</v>
      </c>
      <c r="D187" s="393" t="s">
        <v>4</v>
      </c>
    </row>
    <row r="188" spans="1:4" hidden="1" outlineLevel="1">
      <c r="A188" s="383" t="s">
        <v>198</v>
      </c>
      <c r="B188" s="384">
        <v>2</v>
      </c>
      <c r="C188" s="385"/>
      <c r="D188" s="385"/>
    </row>
    <row r="189" spans="1:4" hidden="1" outlineLevel="1">
      <c r="A189" s="386"/>
      <c r="B189" s="387">
        <v>1</v>
      </c>
      <c r="C189" s="307">
        <v>12800</v>
      </c>
      <c r="D189" s="307">
        <f>B189*C189</f>
        <v>12800</v>
      </c>
    </row>
    <row r="190" spans="1:4" hidden="1" outlineLevel="1">
      <c r="A190" s="386" t="s">
        <v>199</v>
      </c>
      <c r="B190" s="387">
        <v>1</v>
      </c>
      <c r="C190" s="307">
        <v>24100</v>
      </c>
      <c r="D190" s="307">
        <f t="shared" ref="D190:D206" si="6">B190*C190</f>
        <v>24100</v>
      </c>
    </row>
    <row r="191" spans="1:4" hidden="1" outlineLevel="1">
      <c r="A191" s="383" t="s">
        <v>161</v>
      </c>
      <c r="B191" s="384">
        <v>21</v>
      </c>
      <c r="C191" s="385"/>
      <c r="D191" s="307">
        <f t="shared" si="6"/>
        <v>0</v>
      </c>
    </row>
    <row r="192" spans="1:4" hidden="1" outlineLevel="1">
      <c r="A192" s="386" t="s">
        <v>201</v>
      </c>
      <c r="B192" s="387">
        <v>21</v>
      </c>
      <c r="C192" s="307">
        <v>19.72</v>
      </c>
      <c r="D192" s="307">
        <f t="shared" si="6"/>
        <v>414.12</v>
      </c>
    </row>
    <row r="193" spans="1:5" hidden="1" outlineLevel="1">
      <c r="A193" s="383" t="s">
        <v>202</v>
      </c>
      <c r="B193" s="384">
        <v>281</v>
      </c>
      <c r="C193" s="321">
        <v>9.74</v>
      </c>
      <c r="D193" s="307">
        <f t="shared" si="6"/>
        <v>2736.94</v>
      </c>
    </row>
    <row r="194" spans="1:5" hidden="1" outlineLevel="1">
      <c r="A194" s="383" t="s">
        <v>166</v>
      </c>
      <c r="B194" s="384">
        <v>912</v>
      </c>
      <c r="C194" s="321">
        <v>2.75</v>
      </c>
      <c r="D194" s="307">
        <f t="shared" si="6"/>
        <v>2508</v>
      </c>
    </row>
    <row r="195" spans="1:5" hidden="1" outlineLevel="1">
      <c r="A195" s="383" t="s">
        <v>203</v>
      </c>
      <c r="B195" s="384">
        <v>42</v>
      </c>
      <c r="C195" s="385"/>
      <c r="D195" s="307">
        <f t="shared" si="6"/>
        <v>0</v>
      </c>
    </row>
    <row r="196" spans="1:5" hidden="1" outlineLevel="1">
      <c r="A196" s="386" t="s">
        <v>204</v>
      </c>
      <c r="B196" s="387">
        <v>18</v>
      </c>
      <c r="C196" s="307">
        <v>240</v>
      </c>
      <c r="D196" s="307">
        <f t="shared" si="6"/>
        <v>4320</v>
      </c>
    </row>
    <row r="197" spans="1:5" hidden="1" outlineLevel="1">
      <c r="A197" s="386" t="s">
        <v>205</v>
      </c>
      <c r="B197" s="387">
        <v>24</v>
      </c>
      <c r="C197" s="321">
        <v>161.72</v>
      </c>
      <c r="D197" s="307">
        <f t="shared" si="6"/>
        <v>3881.2799999999997</v>
      </c>
    </row>
    <row r="198" spans="1:5" hidden="1" outlineLevel="1">
      <c r="A198" s="383" t="s">
        <v>168</v>
      </c>
      <c r="B198" s="388">
        <v>1508</v>
      </c>
      <c r="C198" s="307">
        <v>24.12</v>
      </c>
      <c r="D198" s="307">
        <f t="shared" si="6"/>
        <v>36372.959999999999</v>
      </c>
    </row>
    <row r="199" spans="1:5" hidden="1" outlineLevel="1">
      <c r="A199" s="383" t="s">
        <v>98</v>
      </c>
      <c r="B199" s="384">
        <v>96</v>
      </c>
      <c r="C199" s="321">
        <v>236.72</v>
      </c>
      <c r="D199" s="307">
        <f t="shared" si="6"/>
        <v>22725.119999999999</v>
      </c>
    </row>
    <row r="200" spans="1:5" hidden="1" outlineLevel="1">
      <c r="A200" s="383" t="s">
        <v>206</v>
      </c>
      <c r="B200" s="384">
        <v>2</v>
      </c>
      <c r="C200" s="321">
        <v>787.13</v>
      </c>
      <c r="D200" s="307">
        <f t="shared" si="6"/>
        <v>1574.26</v>
      </c>
    </row>
    <row r="201" spans="1:5" hidden="1" outlineLevel="1">
      <c r="A201" s="383" t="s">
        <v>306</v>
      </c>
      <c r="B201" s="384">
        <v>16</v>
      </c>
      <c r="C201" s="307"/>
      <c r="D201" s="307">
        <f t="shared" si="6"/>
        <v>0</v>
      </c>
    </row>
    <row r="202" spans="1:5" hidden="1" outlineLevel="1">
      <c r="A202" s="386" t="s">
        <v>1294</v>
      </c>
      <c r="B202" s="387">
        <v>16</v>
      </c>
      <c r="C202" s="307">
        <v>0.6</v>
      </c>
      <c r="D202" s="307">
        <f t="shared" si="6"/>
        <v>9.6</v>
      </c>
      <c r="E202" s="42" t="s">
        <v>319</v>
      </c>
    </row>
    <row r="203" spans="1:5" hidden="1" outlineLevel="1">
      <c r="A203" s="383" t="s">
        <v>207</v>
      </c>
      <c r="B203" s="384">
        <v>42</v>
      </c>
      <c r="C203" s="385"/>
      <c r="D203" s="307">
        <f t="shared" si="6"/>
        <v>0</v>
      </c>
    </row>
    <row r="204" spans="1:5" hidden="1" outlineLevel="1">
      <c r="A204" s="386" t="s">
        <v>208</v>
      </c>
      <c r="B204" s="387">
        <v>29</v>
      </c>
      <c r="C204" s="307">
        <v>32.24</v>
      </c>
      <c r="D204" s="307">
        <f t="shared" si="6"/>
        <v>934.96</v>
      </c>
    </row>
    <row r="205" spans="1:5" hidden="1" outlineLevel="1">
      <c r="A205" s="386" t="s">
        <v>209</v>
      </c>
      <c r="B205" s="387">
        <v>8</v>
      </c>
      <c r="C205" s="307">
        <v>40.770000000000003</v>
      </c>
      <c r="D205" s="307">
        <f t="shared" si="6"/>
        <v>326.16000000000003</v>
      </c>
    </row>
    <row r="206" spans="1:5" hidden="1" outlineLevel="1">
      <c r="A206" s="386" t="s">
        <v>210</v>
      </c>
      <c r="B206" s="387">
        <v>5</v>
      </c>
      <c r="C206" s="307">
        <v>70.040000000000006</v>
      </c>
      <c r="D206" s="307">
        <f t="shared" si="6"/>
        <v>350.20000000000005</v>
      </c>
    </row>
    <row r="207" spans="1:5" collapsed="1">
      <c r="A207" s="31"/>
      <c r="B207" s="32"/>
      <c r="C207" s="323"/>
      <c r="D207" s="32">
        <f>SUM(D189:D206)</f>
        <v>113053.6</v>
      </c>
    </row>
    <row r="209" spans="1:4">
      <c r="A209" s="29" t="s">
        <v>179</v>
      </c>
      <c r="B209" s="30" t="s">
        <v>2</v>
      </c>
      <c r="C209" s="393" t="s">
        <v>3</v>
      </c>
      <c r="D209" s="393" t="s">
        <v>4</v>
      </c>
    </row>
    <row r="210" spans="1:4" hidden="1" outlineLevel="1">
      <c r="A210" s="383" t="s">
        <v>180</v>
      </c>
      <c r="B210" s="396">
        <v>10</v>
      </c>
      <c r="C210" s="394"/>
      <c r="D210" s="394"/>
    </row>
    <row r="211" spans="1:4" hidden="1" outlineLevel="1">
      <c r="A211" s="386" t="s">
        <v>181</v>
      </c>
      <c r="B211" s="397">
        <v>10</v>
      </c>
      <c r="C211" s="399">
        <v>99</v>
      </c>
      <c r="D211" s="307">
        <f>B211*C211</f>
        <v>990</v>
      </c>
    </row>
    <row r="212" spans="1:4" hidden="1" outlineLevel="1">
      <c r="A212" s="383" t="s">
        <v>182</v>
      </c>
      <c r="B212" s="396">
        <v>677</v>
      </c>
      <c r="C212" s="394"/>
      <c r="D212" s="307">
        <f t="shared" ref="D212:D231" si="7">B212*C212</f>
        <v>0</v>
      </c>
    </row>
    <row r="213" spans="1:4" hidden="1" outlineLevel="1">
      <c r="A213" s="386" t="s">
        <v>183</v>
      </c>
      <c r="B213" s="397">
        <v>315</v>
      </c>
      <c r="C213" s="399">
        <v>269</v>
      </c>
      <c r="D213" s="307">
        <f t="shared" si="7"/>
        <v>84735</v>
      </c>
    </row>
    <row r="214" spans="1:4" hidden="1" outlineLevel="1">
      <c r="A214" s="386" t="s">
        <v>184</v>
      </c>
      <c r="B214" s="397">
        <v>193</v>
      </c>
      <c r="C214" s="399">
        <v>253.7</v>
      </c>
      <c r="D214" s="307">
        <f t="shared" si="7"/>
        <v>48964.1</v>
      </c>
    </row>
    <row r="215" spans="1:4" hidden="1" outlineLevel="1">
      <c r="A215" s="386" t="s">
        <v>185</v>
      </c>
      <c r="B215" s="397">
        <v>4</v>
      </c>
      <c r="C215" s="399">
        <v>172.14</v>
      </c>
      <c r="D215" s="307">
        <f t="shared" si="7"/>
        <v>688.56</v>
      </c>
    </row>
    <row r="216" spans="1:4" hidden="1" outlineLevel="1">
      <c r="A216" s="386" t="s">
        <v>186</v>
      </c>
      <c r="B216" s="397">
        <v>165</v>
      </c>
      <c r="C216" s="399">
        <v>137.75</v>
      </c>
      <c r="D216" s="307">
        <f t="shared" si="7"/>
        <v>22728.75</v>
      </c>
    </row>
    <row r="217" spans="1:4" hidden="1" outlineLevel="1">
      <c r="A217" s="383" t="s">
        <v>187</v>
      </c>
      <c r="B217" s="398">
        <v>1876.5</v>
      </c>
      <c r="C217" s="399">
        <v>15</v>
      </c>
      <c r="D217" s="307">
        <f t="shared" si="7"/>
        <v>28147.5</v>
      </c>
    </row>
    <row r="218" spans="1:4" hidden="1" outlineLevel="1">
      <c r="A218" s="383" t="s">
        <v>188</v>
      </c>
      <c r="B218" s="396">
        <v>255</v>
      </c>
      <c r="C218" s="394"/>
      <c r="D218" s="307">
        <f t="shared" si="7"/>
        <v>0</v>
      </c>
    </row>
    <row r="219" spans="1:4" hidden="1" outlineLevel="1">
      <c r="A219" s="386" t="s">
        <v>189</v>
      </c>
      <c r="B219" s="397">
        <v>255</v>
      </c>
      <c r="C219" s="307">
        <v>350.8</v>
      </c>
      <c r="D219" s="307">
        <f t="shared" si="7"/>
        <v>89454</v>
      </c>
    </row>
    <row r="220" spans="1:4" ht="25.5" hidden="1" outlineLevel="1">
      <c r="A220" s="383" t="s">
        <v>190</v>
      </c>
      <c r="B220" s="396">
        <v>747.7</v>
      </c>
      <c r="C220" s="307"/>
      <c r="D220" s="307">
        <f t="shared" si="7"/>
        <v>0</v>
      </c>
    </row>
    <row r="221" spans="1:4" hidden="1" outlineLevel="1">
      <c r="A221" s="386" t="s">
        <v>191</v>
      </c>
      <c r="B221" s="397">
        <v>74</v>
      </c>
      <c r="C221" s="307">
        <v>270</v>
      </c>
      <c r="D221" s="307">
        <f t="shared" si="7"/>
        <v>19980</v>
      </c>
    </row>
    <row r="222" spans="1:4" hidden="1" outlineLevel="1">
      <c r="A222" s="386" t="s">
        <v>57</v>
      </c>
      <c r="B222" s="397">
        <v>352.9</v>
      </c>
      <c r="C222" s="307">
        <v>285</v>
      </c>
      <c r="D222" s="307">
        <f t="shared" si="7"/>
        <v>100576.5</v>
      </c>
    </row>
    <row r="223" spans="1:4" hidden="1" outlineLevel="1">
      <c r="A223" s="386" t="s">
        <v>74</v>
      </c>
      <c r="B223" s="397">
        <v>58.1</v>
      </c>
      <c r="C223" s="307">
        <v>272.85000000000002</v>
      </c>
      <c r="D223" s="307">
        <f t="shared" si="7"/>
        <v>15852.585000000001</v>
      </c>
    </row>
    <row r="224" spans="1:4" hidden="1" outlineLevel="1">
      <c r="A224" s="386" t="s">
        <v>65</v>
      </c>
      <c r="B224" s="397">
        <v>231.7</v>
      </c>
      <c r="C224" s="307">
        <v>270</v>
      </c>
      <c r="D224" s="307">
        <f t="shared" si="7"/>
        <v>62559</v>
      </c>
    </row>
    <row r="225" spans="1:4" hidden="1" outlineLevel="1">
      <c r="A225" s="386" t="s">
        <v>164</v>
      </c>
      <c r="B225" s="397">
        <v>31</v>
      </c>
      <c r="C225" s="307">
        <v>270</v>
      </c>
      <c r="D225" s="307">
        <f t="shared" si="7"/>
        <v>8370</v>
      </c>
    </row>
    <row r="226" spans="1:4" hidden="1" outlineLevel="1">
      <c r="A226" s="383" t="s">
        <v>192</v>
      </c>
      <c r="B226" s="396">
        <v>498.5</v>
      </c>
      <c r="C226" s="307"/>
      <c r="D226" s="307">
        <f t="shared" si="7"/>
        <v>0</v>
      </c>
    </row>
    <row r="227" spans="1:4" hidden="1" outlineLevel="1">
      <c r="A227" s="386" t="s">
        <v>193</v>
      </c>
      <c r="B227" s="397">
        <v>33.6</v>
      </c>
      <c r="C227" s="307"/>
      <c r="D227" s="307">
        <f t="shared" si="7"/>
        <v>0</v>
      </c>
    </row>
    <row r="228" spans="1:4" hidden="1" outlineLevel="1">
      <c r="A228" s="386" t="s">
        <v>194</v>
      </c>
      <c r="B228" s="397">
        <v>58.6</v>
      </c>
      <c r="C228" s="307">
        <v>150</v>
      </c>
      <c r="D228" s="307">
        <f t="shared" si="7"/>
        <v>8790</v>
      </c>
    </row>
    <row r="229" spans="1:4" hidden="1" outlineLevel="1">
      <c r="A229" s="386" t="s">
        <v>57</v>
      </c>
      <c r="B229" s="397">
        <v>76.599999999999994</v>
      </c>
      <c r="C229" s="307">
        <v>144.44</v>
      </c>
      <c r="D229" s="307">
        <f t="shared" si="7"/>
        <v>11064.103999999999</v>
      </c>
    </row>
    <row r="230" spans="1:4" hidden="1" outlineLevel="1">
      <c r="A230" s="386" t="s">
        <v>195</v>
      </c>
      <c r="B230" s="397">
        <v>214.6</v>
      </c>
      <c r="C230" s="307">
        <v>150</v>
      </c>
      <c r="D230" s="307">
        <f t="shared" si="7"/>
        <v>32190</v>
      </c>
    </row>
    <row r="231" spans="1:4" hidden="1" outlineLevel="1">
      <c r="A231" s="386" t="s">
        <v>1787</v>
      </c>
      <c r="B231" s="397">
        <v>115.1</v>
      </c>
      <c r="C231" s="307">
        <v>189</v>
      </c>
      <c r="D231" s="307">
        <f t="shared" si="7"/>
        <v>21753.899999999998</v>
      </c>
    </row>
    <row r="232" spans="1:4" collapsed="1">
      <c r="A232" s="31" t="s">
        <v>121</v>
      </c>
      <c r="B232" s="32"/>
      <c r="C232" s="323"/>
      <c r="D232" s="32">
        <f>SUM(D210:D231)</f>
        <v>556843.99900000007</v>
      </c>
    </row>
    <row r="234" spans="1:4">
      <c r="A234" s="29" t="s">
        <v>211</v>
      </c>
      <c r="B234" s="30" t="s">
        <v>2</v>
      </c>
      <c r="C234" s="393" t="s">
        <v>3</v>
      </c>
      <c r="D234" s="393" t="s">
        <v>4</v>
      </c>
    </row>
    <row r="235" spans="1:4" hidden="1" outlineLevel="1">
      <c r="A235" s="383" t="s">
        <v>212</v>
      </c>
      <c r="B235" s="398">
        <v>163804.6</v>
      </c>
      <c r="C235" s="394"/>
      <c r="D235" s="394"/>
    </row>
    <row r="236" spans="1:4" hidden="1" outlineLevel="1">
      <c r="A236" s="386" t="s">
        <v>213</v>
      </c>
      <c r="B236" s="397">
        <v>945.5</v>
      </c>
      <c r="C236" s="399">
        <v>48.88</v>
      </c>
      <c r="D236" s="307">
        <f>B236*C236</f>
        <v>46216.04</v>
      </c>
    </row>
    <row r="237" spans="1:4" hidden="1" outlineLevel="1">
      <c r="A237" s="386" t="s">
        <v>214</v>
      </c>
      <c r="B237" s="400">
        <v>1857.5</v>
      </c>
      <c r="C237" s="399">
        <v>39.89</v>
      </c>
      <c r="D237" s="307">
        <f t="shared" ref="D237:D300" si="8">B237*C237</f>
        <v>74095.675000000003</v>
      </c>
    </row>
    <row r="238" spans="1:4" hidden="1" outlineLevel="1">
      <c r="A238" s="386" t="s">
        <v>215</v>
      </c>
      <c r="B238" s="397">
        <v>500</v>
      </c>
      <c r="C238" s="399">
        <v>29.33</v>
      </c>
      <c r="D238" s="307">
        <f t="shared" si="8"/>
        <v>14665</v>
      </c>
    </row>
    <row r="239" spans="1:4" hidden="1" outlineLevel="1">
      <c r="A239" s="386" t="s">
        <v>216</v>
      </c>
      <c r="B239" s="400">
        <v>1500</v>
      </c>
      <c r="C239" s="399">
        <v>29.33</v>
      </c>
      <c r="D239" s="307">
        <f t="shared" si="8"/>
        <v>43995</v>
      </c>
    </row>
    <row r="240" spans="1:4" hidden="1" outlineLevel="1">
      <c r="A240" s="386" t="s">
        <v>217</v>
      </c>
      <c r="B240" s="400">
        <v>1500</v>
      </c>
      <c r="C240" s="399">
        <v>46.35</v>
      </c>
      <c r="D240" s="307">
        <f t="shared" si="8"/>
        <v>69525</v>
      </c>
    </row>
    <row r="241" spans="1:4" ht="25.5" hidden="1" outlineLevel="1">
      <c r="A241" s="386" t="s">
        <v>218</v>
      </c>
      <c r="B241" s="400">
        <v>3000</v>
      </c>
      <c r="C241" s="399">
        <v>29.33</v>
      </c>
      <c r="D241" s="307">
        <f t="shared" si="8"/>
        <v>87990</v>
      </c>
    </row>
    <row r="242" spans="1:4" ht="25.5" hidden="1" outlineLevel="1">
      <c r="A242" s="386" t="s">
        <v>219</v>
      </c>
      <c r="B242" s="400">
        <v>2000</v>
      </c>
      <c r="C242" s="399">
        <v>29.33</v>
      </c>
      <c r="D242" s="307">
        <f t="shared" si="8"/>
        <v>58660</v>
      </c>
    </row>
    <row r="243" spans="1:4" hidden="1" outlineLevel="1">
      <c r="A243" s="386" t="s">
        <v>220</v>
      </c>
      <c r="B243" s="400">
        <v>1500</v>
      </c>
      <c r="C243" s="399">
        <v>49.52</v>
      </c>
      <c r="D243" s="307">
        <f t="shared" si="8"/>
        <v>74280</v>
      </c>
    </row>
    <row r="244" spans="1:4" hidden="1" outlineLevel="1">
      <c r="A244" s="386" t="s">
        <v>221</v>
      </c>
      <c r="B244" s="400">
        <v>1500</v>
      </c>
      <c r="C244" s="399">
        <v>24.42</v>
      </c>
      <c r="D244" s="307">
        <f t="shared" si="8"/>
        <v>36630</v>
      </c>
    </row>
    <row r="245" spans="1:4" hidden="1" outlineLevel="1">
      <c r="A245" s="386" t="s">
        <v>222</v>
      </c>
      <c r="B245" s="400">
        <v>1500</v>
      </c>
      <c r="C245" s="399">
        <v>35.159999999999997</v>
      </c>
      <c r="D245" s="307">
        <f t="shared" si="8"/>
        <v>52739.999999999993</v>
      </c>
    </row>
    <row r="246" spans="1:4" hidden="1" outlineLevel="1">
      <c r="A246" s="386" t="s">
        <v>224</v>
      </c>
      <c r="B246" s="400">
        <v>1000</v>
      </c>
      <c r="C246" s="399">
        <v>24.42</v>
      </c>
      <c r="D246" s="307">
        <f t="shared" si="8"/>
        <v>24420</v>
      </c>
    </row>
    <row r="247" spans="1:4" hidden="1" outlineLevel="1">
      <c r="A247" s="386" t="s">
        <v>225</v>
      </c>
      <c r="B247" s="400">
        <v>5000</v>
      </c>
      <c r="C247" s="399">
        <v>24.19</v>
      </c>
      <c r="D247" s="307">
        <f t="shared" si="8"/>
        <v>120950</v>
      </c>
    </row>
    <row r="248" spans="1:4" hidden="1" outlineLevel="1">
      <c r="A248" s="386" t="s">
        <v>226</v>
      </c>
      <c r="B248" s="400">
        <v>1029.5</v>
      </c>
      <c r="C248" s="399">
        <v>39.89</v>
      </c>
      <c r="D248" s="307">
        <f t="shared" si="8"/>
        <v>41066.754999999997</v>
      </c>
    </row>
    <row r="249" spans="1:4" hidden="1" outlineLevel="1">
      <c r="A249" s="386" t="s">
        <v>227</v>
      </c>
      <c r="B249" s="400">
        <v>1500</v>
      </c>
      <c r="C249" s="399">
        <v>24.42</v>
      </c>
      <c r="D249" s="307">
        <f t="shared" si="8"/>
        <v>36630</v>
      </c>
    </row>
    <row r="250" spans="1:4" hidden="1" outlineLevel="1">
      <c r="A250" s="386" t="s">
        <v>228</v>
      </c>
      <c r="B250" s="400">
        <v>1500</v>
      </c>
      <c r="C250" s="399">
        <v>39.619999999999997</v>
      </c>
      <c r="D250" s="307">
        <f t="shared" si="8"/>
        <v>59429.999999999993</v>
      </c>
    </row>
    <row r="251" spans="1:4" hidden="1" outlineLevel="1">
      <c r="A251" s="386" t="s">
        <v>229</v>
      </c>
      <c r="B251" s="400">
        <v>1000</v>
      </c>
      <c r="C251" s="399">
        <v>24.42</v>
      </c>
      <c r="D251" s="307">
        <f t="shared" si="8"/>
        <v>24420</v>
      </c>
    </row>
    <row r="252" spans="1:4" hidden="1" outlineLevel="1">
      <c r="A252" s="386" t="s">
        <v>230</v>
      </c>
      <c r="B252" s="400">
        <v>1900</v>
      </c>
      <c r="C252" s="399">
        <v>39.619999999999997</v>
      </c>
      <c r="D252" s="307">
        <f t="shared" si="8"/>
        <v>75278</v>
      </c>
    </row>
    <row r="253" spans="1:4" hidden="1" outlineLevel="1">
      <c r="A253" s="386" t="s">
        <v>231</v>
      </c>
      <c r="B253" s="400">
        <v>4000</v>
      </c>
      <c r="C253" s="399">
        <v>39.89</v>
      </c>
      <c r="D253" s="307">
        <f t="shared" si="8"/>
        <v>159560</v>
      </c>
    </row>
    <row r="254" spans="1:4" hidden="1" outlineLevel="1">
      <c r="A254" s="386" t="s">
        <v>232</v>
      </c>
      <c r="B254" s="400">
        <v>2602.5</v>
      </c>
      <c r="C254" s="399">
        <v>148.57</v>
      </c>
      <c r="D254" s="307">
        <f t="shared" si="8"/>
        <v>386653.42499999999</v>
      </c>
    </row>
    <row r="255" spans="1:4" hidden="1" outlineLevel="1">
      <c r="A255" s="386" t="s">
        <v>233</v>
      </c>
      <c r="B255" s="400">
        <v>2096.5</v>
      </c>
      <c r="C255" s="399">
        <v>148.57</v>
      </c>
      <c r="D255" s="307">
        <f t="shared" si="8"/>
        <v>311477.005</v>
      </c>
    </row>
    <row r="256" spans="1:4" hidden="1" outlineLevel="1">
      <c r="A256" s="386" t="s">
        <v>234</v>
      </c>
      <c r="B256" s="400">
        <v>1953.5</v>
      </c>
      <c r="C256" s="399">
        <v>148.57</v>
      </c>
      <c r="D256" s="307">
        <f t="shared" si="8"/>
        <v>290231.495</v>
      </c>
    </row>
    <row r="257" spans="1:4" hidden="1" outlineLevel="1">
      <c r="A257" s="386" t="s">
        <v>235</v>
      </c>
      <c r="B257" s="400">
        <v>6666</v>
      </c>
      <c r="C257" s="399">
        <v>135.97999999999999</v>
      </c>
      <c r="D257" s="307">
        <f t="shared" si="8"/>
        <v>906442.67999999993</v>
      </c>
    </row>
    <row r="258" spans="1:4" hidden="1" outlineLevel="1">
      <c r="A258" s="386" t="s">
        <v>236</v>
      </c>
      <c r="B258" s="400">
        <v>5860.5</v>
      </c>
      <c r="C258" s="399">
        <v>135.97999999999999</v>
      </c>
      <c r="D258" s="307">
        <f t="shared" si="8"/>
        <v>796910.78999999992</v>
      </c>
    </row>
    <row r="259" spans="1:4" hidden="1" outlineLevel="1">
      <c r="A259" s="386" t="s">
        <v>237</v>
      </c>
      <c r="B259" s="397">
        <v>388</v>
      </c>
      <c r="C259" s="399">
        <v>37.450000000000003</v>
      </c>
      <c r="D259" s="307">
        <f t="shared" si="8"/>
        <v>14530.6</v>
      </c>
    </row>
    <row r="260" spans="1:4" hidden="1" outlineLevel="1">
      <c r="A260" s="386" t="s">
        <v>238</v>
      </c>
      <c r="B260" s="400">
        <v>2000</v>
      </c>
      <c r="C260" s="399">
        <v>62.13</v>
      </c>
      <c r="D260" s="307">
        <f t="shared" si="8"/>
        <v>124260</v>
      </c>
    </row>
    <row r="261" spans="1:4" hidden="1" outlineLevel="1">
      <c r="A261" s="386" t="s">
        <v>239</v>
      </c>
      <c r="B261" s="400">
        <v>2595.5</v>
      </c>
      <c r="C261" s="399">
        <v>68.430000000000007</v>
      </c>
      <c r="D261" s="307">
        <f t="shared" si="8"/>
        <v>177610.06500000003</v>
      </c>
    </row>
    <row r="262" spans="1:4" hidden="1" outlineLevel="1">
      <c r="A262" s="386" t="s">
        <v>240</v>
      </c>
      <c r="B262" s="400">
        <v>2650</v>
      </c>
      <c r="C262" s="399">
        <v>68.430000000000007</v>
      </c>
      <c r="D262" s="307">
        <f t="shared" si="8"/>
        <v>181339.50000000003</v>
      </c>
    </row>
    <row r="263" spans="1:4" hidden="1" outlineLevel="1">
      <c r="A263" s="386" t="s">
        <v>241</v>
      </c>
      <c r="B263" s="400">
        <v>3500</v>
      </c>
      <c r="C263" s="399">
        <v>49.52</v>
      </c>
      <c r="D263" s="307">
        <f t="shared" si="8"/>
        <v>173320</v>
      </c>
    </row>
    <row r="264" spans="1:4" hidden="1" outlineLevel="1">
      <c r="A264" s="386" t="s">
        <v>242</v>
      </c>
      <c r="B264" s="400">
        <v>1099.5</v>
      </c>
      <c r="C264" s="399">
        <v>73.83</v>
      </c>
      <c r="D264" s="307">
        <f t="shared" si="8"/>
        <v>81176.084999999992</v>
      </c>
    </row>
    <row r="265" spans="1:4" hidden="1" outlineLevel="1">
      <c r="A265" s="386" t="s">
        <v>243</v>
      </c>
      <c r="B265" s="400">
        <v>1965.5</v>
      </c>
      <c r="C265" s="399">
        <v>73.83</v>
      </c>
      <c r="D265" s="307">
        <f t="shared" si="8"/>
        <v>145112.86499999999</v>
      </c>
    </row>
    <row r="266" spans="1:4" hidden="1" outlineLevel="1">
      <c r="A266" s="386" t="s">
        <v>244</v>
      </c>
      <c r="B266" s="400">
        <v>1899.5</v>
      </c>
      <c r="C266" s="399">
        <v>73.83</v>
      </c>
      <c r="D266" s="307">
        <f t="shared" si="8"/>
        <v>140240.08499999999</v>
      </c>
    </row>
    <row r="267" spans="1:4" hidden="1" outlineLevel="1">
      <c r="A267" s="386" t="s">
        <v>245</v>
      </c>
      <c r="B267" s="400">
        <v>2090</v>
      </c>
      <c r="C267" s="399">
        <v>73.83</v>
      </c>
      <c r="D267" s="307">
        <f t="shared" si="8"/>
        <v>154304.69999999998</v>
      </c>
    </row>
    <row r="268" spans="1:4" hidden="1" outlineLevel="1">
      <c r="A268" s="386" t="s">
        <v>246</v>
      </c>
      <c r="B268" s="400">
        <v>5877</v>
      </c>
      <c r="C268" s="399">
        <v>73.83</v>
      </c>
      <c r="D268" s="307">
        <f t="shared" si="8"/>
        <v>433898.91</v>
      </c>
    </row>
    <row r="269" spans="1:4" hidden="1" outlineLevel="1">
      <c r="A269" s="386" t="s">
        <v>247</v>
      </c>
      <c r="B269" s="400">
        <v>7726.5</v>
      </c>
      <c r="C269" s="399">
        <v>73.83</v>
      </c>
      <c r="D269" s="307">
        <f t="shared" si="8"/>
        <v>570447.495</v>
      </c>
    </row>
    <row r="270" spans="1:4" hidden="1" outlineLevel="1">
      <c r="A270" s="386" t="s">
        <v>248</v>
      </c>
      <c r="B270" s="397">
        <v>30</v>
      </c>
      <c r="C270" s="399">
        <v>1</v>
      </c>
      <c r="D270" s="307">
        <f t="shared" si="8"/>
        <v>30</v>
      </c>
    </row>
    <row r="271" spans="1:4" hidden="1" outlineLevel="1">
      <c r="A271" s="386" t="s">
        <v>249</v>
      </c>
      <c r="B271" s="397">
        <v>50</v>
      </c>
      <c r="C271" s="399">
        <v>1</v>
      </c>
      <c r="D271" s="307">
        <f t="shared" si="8"/>
        <v>50</v>
      </c>
    </row>
    <row r="272" spans="1:4" hidden="1" outlineLevel="1">
      <c r="A272" s="386" t="s">
        <v>250</v>
      </c>
      <c r="B272" s="397">
        <v>37</v>
      </c>
      <c r="C272" s="399">
        <v>1</v>
      </c>
      <c r="D272" s="307">
        <f t="shared" si="8"/>
        <v>37</v>
      </c>
    </row>
    <row r="273" spans="1:4" hidden="1" outlineLevel="1">
      <c r="A273" s="386" t="s">
        <v>251</v>
      </c>
      <c r="B273" s="397">
        <v>907.5</v>
      </c>
      <c r="C273" s="399">
        <v>91.56</v>
      </c>
      <c r="D273" s="307">
        <f t="shared" si="8"/>
        <v>83090.7</v>
      </c>
    </row>
    <row r="274" spans="1:4" ht="25.5" hidden="1" outlineLevel="1">
      <c r="A274" s="386" t="s">
        <v>252</v>
      </c>
      <c r="B274" s="400">
        <v>1000</v>
      </c>
      <c r="C274" s="399">
        <v>37.049999999999997</v>
      </c>
      <c r="D274" s="307">
        <f t="shared" si="8"/>
        <v>37050</v>
      </c>
    </row>
    <row r="275" spans="1:4" hidden="1" outlineLevel="1">
      <c r="A275" s="386" t="s">
        <v>253</v>
      </c>
      <c r="B275" s="400">
        <v>1988.5</v>
      </c>
      <c r="C275" s="399">
        <v>72.52</v>
      </c>
      <c r="D275" s="307">
        <f t="shared" si="8"/>
        <v>144206.01999999999</v>
      </c>
    </row>
    <row r="276" spans="1:4" hidden="1" outlineLevel="1">
      <c r="A276" s="386" t="s">
        <v>254</v>
      </c>
      <c r="B276" s="400">
        <v>2000</v>
      </c>
      <c r="C276" s="399">
        <v>72.03</v>
      </c>
      <c r="D276" s="307">
        <f t="shared" si="8"/>
        <v>144060</v>
      </c>
    </row>
    <row r="277" spans="1:4" ht="25.5" hidden="1" outlineLevel="1">
      <c r="A277" s="386" t="s">
        <v>255</v>
      </c>
      <c r="B277" s="400">
        <v>1000</v>
      </c>
      <c r="C277" s="399">
        <v>72.03</v>
      </c>
      <c r="D277" s="307">
        <f t="shared" si="8"/>
        <v>72030</v>
      </c>
    </row>
    <row r="278" spans="1:4" hidden="1" outlineLevel="1">
      <c r="A278" s="386" t="s">
        <v>256</v>
      </c>
      <c r="B278" s="400">
        <v>1500</v>
      </c>
      <c r="C278" s="399">
        <v>32.840000000000003</v>
      </c>
      <c r="D278" s="307">
        <f t="shared" si="8"/>
        <v>49260.000000000007</v>
      </c>
    </row>
    <row r="279" spans="1:4" hidden="1" outlineLevel="1">
      <c r="A279" s="386" t="s">
        <v>257</v>
      </c>
      <c r="B279" s="400">
        <v>1000</v>
      </c>
      <c r="C279" s="399">
        <v>32.840000000000003</v>
      </c>
      <c r="D279" s="307">
        <f t="shared" si="8"/>
        <v>32840</v>
      </c>
    </row>
    <row r="280" spans="1:4" hidden="1" outlineLevel="1">
      <c r="A280" s="386" t="s">
        <v>258</v>
      </c>
      <c r="B280" s="400">
        <v>1500</v>
      </c>
      <c r="C280" s="399">
        <v>32.840000000000003</v>
      </c>
      <c r="D280" s="307">
        <f t="shared" si="8"/>
        <v>49260.000000000007</v>
      </c>
    </row>
    <row r="281" spans="1:4" hidden="1" outlineLevel="1">
      <c r="A281" s="386" t="s">
        <v>259</v>
      </c>
      <c r="B281" s="400">
        <v>1500</v>
      </c>
      <c r="C281" s="399">
        <v>32.840000000000003</v>
      </c>
      <c r="D281" s="307">
        <f t="shared" si="8"/>
        <v>49260.000000000007</v>
      </c>
    </row>
    <row r="282" spans="1:4" hidden="1" outlineLevel="1">
      <c r="A282" s="386" t="s">
        <v>260</v>
      </c>
      <c r="B282" s="400">
        <v>1200</v>
      </c>
      <c r="C282" s="399">
        <v>32.840000000000003</v>
      </c>
      <c r="D282" s="307">
        <f t="shared" si="8"/>
        <v>39408.000000000007</v>
      </c>
    </row>
    <row r="283" spans="1:4" hidden="1" outlineLevel="1">
      <c r="A283" s="386" t="s">
        <v>261</v>
      </c>
      <c r="B283" s="400">
        <v>1260</v>
      </c>
      <c r="C283" s="399">
        <v>1</v>
      </c>
      <c r="D283" s="307">
        <f t="shared" si="8"/>
        <v>1260</v>
      </c>
    </row>
    <row r="284" spans="1:4" hidden="1" outlineLevel="1">
      <c r="A284" s="386" t="s">
        <v>262</v>
      </c>
      <c r="B284" s="400">
        <v>1714.7</v>
      </c>
      <c r="C284" s="399">
        <v>108.05</v>
      </c>
      <c r="D284" s="307">
        <f t="shared" si="8"/>
        <v>185273.33499999999</v>
      </c>
    </row>
    <row r="285" spans="1:4" hidden="1" outlineLevel="1">
      <c r="A285" s="386" t="s">
        <v>263</v>
      </c>
      <c r="B285" s="397">
        <v>680</v>
      </c>
      <c r="C285" s="399">
        <v>43.6</v>
      </c>
      <c r="D285" s="307">
        <f t="shared" si="8"/>
        <v>29648</v>
      </c>
    </row>
    <row r="286" spans="1:4" hidden="1" outlineLevel="1">
      <c r="A286" s="386" t="s">
        <v>264</v>
      </c>
      <c r="B286" s="397">
        <v>600</v>
      </c>
      <c r="C286" s="399">
        <v>43.6</v>
      </c>
      <c r="D286" s="307">
        <f t="shared" si="8"/>
        <v>26160</v>
      </c>
    </row>
    <row r="287" spans="1:4" hidden="1" outlineLevel="1">
      <c r="A287" s="386" t="s">
        <v>265</v>
      </c>
      <c r="B287" s="400">
        <v>1677.2</v>
      </c>
      <c r="C287" s="399">
        <v>108.05</v>
      </c>
      <c r="D287" s="307">
        <f t="shared" si="8"/>
        <v>181221.46</v>
      </c>
    </row>
    <row r="288" spans="1:4" hidden="1" outlineLevel="1">
      <c r="A288" s="386" t="s">
        <v>266</v>
      </c>
      <c r="B288" s="397">
        <v>475.7</v>
      </c>
      <c r="C288" s="399">
        <v>43.6</v>
      </c>
      <c r="D288" s="307">
        <f t="shared" si="8"/>
        <v>20740.52</v>
      </c>
    </row>
    <row r="289" spans="1:4" hidden="1" outlineLevel="1">
      <c r="A289" s="386" t="s">
        <v>267</v>
      </c>
      <c r="B289" s="397">
        <v>120</v>
      </c>
      <c r="C289" s="399">
        <v>43.6</v>
      </c>
      <c r="D289" s="307">
        <f t="shared" si="8"/>
        <v>5232</v>
      </c>
    </row>
    <row r="290" spans="1:4" hidden="1" outlineLevel="1">
      <c r="A290" s="386" t="s">
        <v>268</v>
      </c>
      <c r="B290" s="400">
        <v>1000</v>
      </c>
      <c r="C290" s="399">
        <v>40.56</v>
      </c>
      <c r="D290" s="307">
        <f t="shared" si="8"/>
        <v>40560</v>
      </c>
    </row>
    <row r="291" spans="1:4" hidden="1" outlineLevel="1">
      <c r="A291" s="386" t="s">
        <v>269</v>
      </c>
      <c r="B291" s="400">
        <v>3500</v>
      </c>
      <c r="C291" s="399">
        <v>54.25</v>
      </c>
      <c r="D291" s="307">
        <f t="shared" si="8"/>
        <v>189875</v>
      </c>
    </row>
    <row r="292" spans="1:4" hidden="1" outlineLevel="1">
      <c r="A292" s="386" t="s">
        <v>270</v>
      </c>
      <c r="B292" s="397">
        <v>200</v>
      </c>
      <c r="C292" s="399">
        <v>103.08</v>
      </c>
      <c r="D292" s="307">
        <f t="shared" si="8"/>
        <v>20616</v>
      </c>
    </row>
    <row r="293" spans="1:4" hidden="1" outlineLevel="1">
      <c r="A293" s="386" t="s">
        <v>271</v>
      </c>
      <c r="B293" s="400">
        <v>4760</v>
      </c>
      <c r="C293" s="399">
        <v>103.08</v>
      </c>
      <c r="D293" s="307">
        <f t="shared" si="8"/>
        <v>490660.8</v>
      </c>
    </row>
    <row r="294" spans="1:4" hidden="1" outlineLevel="1">
      <c r="A294" s="386" t="s">
        <v>272</v>
      </c>
      <c r="B294" s="400">
        <v>4559.5</v>
      </c>
      <c r="C294" s="399">
        <v>103.35</v>
      </c>
      <c r="D294" s="307">
        <f t="shared" si="8"/>
        <v>471224.32499999995</v>
      </c>
    </row>
    <row r="295" spans="1:4" hidden="1" outlineLevel="1">
      <c r="A295" s="386" t="s">
        <v>273</v>
      </c>
      <c r="B295" s="400">
        <v>4137</v>
      </c>
      <c r="C295" s="399">
        <v>102.65</v>
      </c>
      <c r="D295" s="307">
        <f t="shared" si="8"/>
        <v>424663.05000000005</v>
      </c>
    </row>
    <row r="296" spans="1:4" hidden="1" outlineLevel="1">
      <c r="A296" s="386" t="s">
        <v>274</v>
      </c>
      <c r="B296" s="397">
        <v>987.5</v>
      </c>
      <c r="C296" s="399">
        <v>102.65</v>
      </c>
      <c r="D296" s="307">
        <f t="shared" si="8"/>
        <v>101366.875</v>
      </c>
    </row>
    <row r="297" spans="1:4" hidden="1" outlineLevel="1">
      <c r="A297" s="386" t="s">
        <v>275</v>
      </c>
      <c r="B297" s="400">
        <v>1754.5</v>
      </c>
      <c r="C297" s="399">
        <v>102.65</v>
      </c>
      <c r="D297" s="307">
        <f t="shared" si="8"/>
        <v>180099.42500000002</v>
      </c>
    </row>
    <row r="298" spans="1:4" hidden="1" outlineLevel="1">
      <c r="A298" s="386" t="s">
        <v>276</v>
      </c>
      <c r="B298" s="400">
        <v>14680</v>
      </c>
      <c r="C298" s="399">
        <v>91.09</v>
      </c>
      <c r="D298" s="307">
        <f t="shared" si="8"/>
        <v>1337201.2</v>
      </c>
    </row>
    <row r="299" spans="1:4" hidden="1" outlineLevel="1">
      <c r="A299" s="386" t="s">
        <v>277</v>
      </c>
      <c r="B299" s="400">
        <v>1093.5</v>
      </c>
      <c r="C299" s="399">
        <v>102.95</v>
      </c>
      <c r="D299" s="307">
        <f t="shared" si="8"/>
        <v>112575.825</v>
      </c>
    </row>
    <row r="300" spans="1:4" hidden="1" outlineLevel="1">
      <c r="A300" s="386" t="s">
        <v>278</v>
      </c>
      <c r="B300" s="400">
        <v>3682</v>
      </c>
      <c r="C300" s="399">
        <v>102.95</v>
      </c>
      <c r="D300" s="307">
        <f t="shared" si="8"/>
        <v>379061.9</v>
      </c>
    </row>
    <row r="301" spans="1:4" hidden="1" outlineLevel="1">
      <c r="A301" s="386" t="s">
        <v>279</v>
      </c>
      <c r="B301" s="400">
        <v>2042.5</v>
      </c>
      <c r="C301" s="399">
        <v>102.95</v>
      </c>
      <c r="D301" s="307">
        <f t="shared" ref="D301:D312" si="9">B301*C301</f>
        <v>210275.375</v>
      </c>
    </row>
    <row r="302" spans="1:4" hidden="1" outlineLevel="1">
      <c r="A302" s="386" t="s">
        <v>280</v>
      </c>
      <c r="B302" s="400">
        <v>2500</v>
      </c>
      <c r="C302" s="399">
        <v>102.95</v>
      </c>
      <c r="D302" s="307">
        <f t="shared" si="9"/>
        <v>257375</v>
      </c>
    </row>
    <row r="303" spans="1:4" hidden="1" outlineLevel="1">
      <c r="A303" s="386" t="s">
        <v>281</v>
      </c>
      <c r="B303" s="400">
        <v>3920</v>
      </c>
      <c r="C303" s="399">
        <v>103.35</v>
      </c>
      <c r="D303" s="307">
        <f t="shared" si="9"/>
        <v>405132</v>
      </c>
    </row>
    <row r="304" spans="1:4" hidden="1" outlineLevel="1">
      <c r="A304" s="386" t="s">
        <v>282</v>
      </c>
      <c r="B304" s="400">
        <v>4107.5</v>
      </c>
      <c r="C304" s="399">
        <v>103.35</v>
      </c>
      <c r="D304" s="307">
        <f t="shared" si="9"/>
        <v>424510.125</v>
      </c>
    </row>
    <row r="305" spans="1:4" hidden="1" outlineLevel="1">
      <c r="A305" s="386" t="s">
        <v>283</v>
      </c>
      <c r="B305" s="400">
        <v>2197.5</v>
      </c>
      <c r="C305" s="399">
        <v>140.52000000000001</v>
      </c>
      <c r="D305" s="307">
        <f t="shared" si="9"/>
        <v>308792.7</v>
      </c>
    </row>
    <row r="306" spans="1:4" hidden="1" outlineLevel="1">
      <c r="A306" s="386" t="s">
        <v>284</v>
      </c>
      <c r="B306" s="397">
        <v>785.5</v>
      </c>
      <c r="C306" s="399">
        <v>82.67</v>
      </c>
      <c r="D306" s="307">
        <f t="shared" si="9"/>
        <v>64937.285000000003</v>
      </c>
    </row>
    <row r="307" spans="1:4" hidden="1" outlineLevel="1">
      <c r="A307" s="386" t="s">
        <v>285</v>
      </c>
      <c r="B307" s="397">
        <v>43.5</v>
      </c>
      <c r="C307" s="399">
        <v>82.67</v>
      </c>
      <c r="D307" s="307">
        <f t="shared" si="9"/>
        <v>3596.145</v>
      </c>
    </row>
    <row r="308" spans="1:4" hidden="1" outlineLevel="1">
      <c r="A308" s="386" t="s">
        <v>286</v>
      </c>
      <c r="B308" s="397">
        <v>557</v>
      </c>
      <c r="C308" s="399">
        <v>82.67</v>
      </c>
      <c r="D308" s="307">
        <f t="shared" si="9"/>
        <v>46047.19</v>
      </c>
    </row>
    <row r="309" spans="1:4" hidden="1" outlineLevel="1">
      <c r="A309" s="386" t="s">
        <v>287</v>
      </c>
      <c r="B309" s="400">
        <v>1037</v>
      </c>
      <c r="C309" s="399">
        <v>82.67</v>
      </c>
      <c r="D309" s="307">
        <f t="shared" si="9"/>
        <v>85728.790000000008</v>
      </c>
    </row>
    <row r="310" spans="1:4" hidden="1" outlineLevel="1">
      <c r="A310" s="386" t="s">
        <v>288</v>
      </c>
      <c r="B310" s="397">
        <v>939</v>
      </c>
      <c r="C310" s="399">
        <v>82.67</v>
      </c>
      <c r="D310" s="307">
        <f t="shared" si="9"/>
        <v>77627.13</v>
      </c>
    </row>
    <row r="311" spans="1:4" hidden="1" outlineLevel="1">
      <c r="A311" s="386" t="s">
        <v>289</v>
      </c>
      <c r="B311" s="397">
        <v>399</v>
      </c>
      <c r="C311" s="399">
        <v>1</v>
      </c>
      <c r="D311" s="307">
        <f t="shared" si="9"/>
        <v>399</v>
      </c>
    </row>
    <row r="312" spans="1:4" hidden="1" outlineLevel="1">
      <c r="A312" s="386" t="s">
        <v>290</v>
      </c>
      <c r="B312" s="397">
        <v>978.5</v>
      </c>
      <c r="C312" s="399">
        <v>1</v>
      </c>
      <c r="D312" s="307">
        <f t="shared" si="9"/>
        <v>978.5</v>
      </c>
    </row>
    <row r="313" spans="1:4" collapsed="1">
      <c r="A313" s="31" t="s">
        <v>121</v>
      </c>
      <c r="B313" s="32"/>
      <c r="C313" s="323"/>
      <c r="D313" s="32">
        <f>SUM(D236:D312)</f>
        <v>12771927.844999999</v>
      </c>
    </row>
    <row r="315" spans="1:4">
      <c r="A315" s="29" t="s">
        <v>291</v>
      </c>
      <c r="B315" s="30" t="s">
        <v>2</v>
      </c>
      <c r="C315" s="393" t="s">
        <v>3</v>
      </c>
      <c r="D315" s="393" t="s">
        <v>4</v>
      </c>
    </row>
    <row r="316" spans="1:4" hidden="1" outlineLevel="1">
      <c r="A316" s="383" t="s">
        <v>292</v>
      </c>
      <c r="B316" s="388">
        <v>15000</v>
      </c>
      <c r="C316" s="394"/>
      <c r="D316" s="394"/>
    </row>
    <row r="317" spans="1:4" hidden="1" outlineLevel="1">
      <c r="A317" s="386" t="s">
        <v>293</v>
      </c>
      <c r="B317" s="389">
        <v>15000</v>
      </c>
      <c r="C317" s="307">
        <v>0.1</v>
      </c>
      <c r="D317" s="307">
        <f>B317*C317</f>
        <v>1500</v>
      </c>
    </row>
    <row r="318" spans="1:4" hidden="1" outlineLevel="1">
      <c r="A318" s="383" t="s">
        <v>294</v>
      </c>
      <c r="B318" s="384">
        <v>1</v>
      </c>
      <c r="C318" s="307"/>
      <c r="D318" s="307">
        <f t="shared" ref="D318:D350" si="10">B318*C318</f>
        <v>0</v>
      </c>
    </row>
    <row r="319" spans="1:4" hidden="1" outlineLevel="1">
      <c r="A319" s="386" t="s">
        <v>295</v>
      </c>
      <c r="B319" s="387">
        <v>1</v>
      </c>
      <c r="C319" s="307">
        <v>5442</v>
      </c>
      <c r="D319" s="307">
        <f t="shared" si="10"/>
        <v>5442</v>
      </c>
    </row>
    <row r="320" spans="1:4" hidden="1" outlineLevel="1">
      <c r="A320" s="383" t="s">
        <v>296</v>
      </c>
      <c r="B320" s="384">
        <v>95</v>
      </c>
      <c r="C320" s="321">
        <v>94.58</v>
      </c>
      <c r="D320" s="307">
        <f t="shared" si="10"/>
        <v>8985.1</v>
      </c>
    </row>
    <row r="321" spans="1:5" hidden="1" outlineLevel="1">
      <c r="A321" s="383" t="s">
        <v>838</v>
      </c>
      <c r="B321" s="388">
        <v>7156</v>
      </c>
      <c r="C321" s="394"/>
      <c r="D321" s="307">
        <f t="shared" si="10"/>
        <v>0</v>
      </c>
    </row>
    <row r="322" spans="1:5" hidden="1" outlineLevel="1">
      <c r="A322" s="386" t="s">
        <v>839</v>
      </c>
      <c r="B322" s="389">
        <v>2156</v>
      </c>
      <c r="C322" s="307">
        <v>0.36</v>
      </c>
      <c r="D322" s="307">
        <f t="shared" si="10"/>
        <v>776.16</v>
      </c>
    </row>
    <row r="323" spans="1:5" hidden="1" outlineLevel="1">
      <c r="A323" s="386" t="s">
        <v>1762</v>
      </c>
      <c r="B323" s="389">
        <v>5000</v>
      </c>
      <c r="C323" s="307">
        <v>0.40646301230257154</v>
      </c>
      <c r="D323" s="307">
        <f t="shared" si="10"/>
        <v>2032.3150615128577</v>
      </c>
      <c r="E323" s="42" t="s">
        <v>319</v>
      </c>
    </row>
    <row r="324" spans="1:5" hidden="1" outlineLevel="1">
      <c r="A324" s="383" t="s">
        <v>161</v>
      </c>
      <c r="B324" s="384">
        <v>30</v>
      </c>
      <c r="C324" s="394"/>
      <c r="D324" s="307">
        <f t="shared" si="10"/>
        <v>0</v>
      </c>
    </row>
    <row r="325" spans="1:5" hidden="1" outlineLevel="1">
      <c r="A325" s="386" t="s">
        <v>162</v>
      </c>
      <c r="B325" s="387">
        <v>30</v>
      </c>
      <c r="C325" s="321">
        <v>16.329999999999998</v>
      </c>
      <c r="D325" s="307">
        <f t="shared" si="10"/>
        <v>489.9</v>
      </c>
    </row>
    <row r="326" spans="1:5" hidden="1" outlineLevel="1">
      <c r="A326" s="383" t="s">
        <v>297</v>
      </c>
      <c r="B326" s="388">
        <v>22591</v>
      </c>
      <c r="C326" s="394"/>
      <c r="D326" s="307">
        <f t="shared" si="10"/>
        <v>0</v>
      </c>
    </row>
    <row r="327" spans="1:5" hidden="1" outlineLevel="1">
      <c r="A327" s="386" t="s">
        <v>299</v>
      </c>
      <c r="B327" s="387">
        <v>500</v>
      </c>
      <c r="C327" s="307">
        <v>1.62</v>
      </c>
      <c r="D327" s="307">
        <f t="shared" si="10"/>
        <v>810</v>
      </c>
    </row>
    <row r="328" spans="1:5" hidden="1" outlineLevel="1">
      <c r="A328" s="386" t="s">
        <v>1809</v>
      </c>
      <c r="B328" s="389">
        <v>22091</v>
      </c>
      <c r="C328" s="307">
        <v>1.33</v>
      </c>
      <c r="D328" s="307">
        <f t="shared" si="10"/>
        <v>29381.030000000002</v>
      </c>
      <c r="E328" s="42" t="s">
        <v>319</v>
      </c>
    </row>
    <row r="329" spans="1:5" hidden="1" outlineLevel="1">
      <c r="A329" s="383" t="s">
        <v>302</v>
      </c>
      <c r="B329" s="384">
        <v>14</v>
      </c>
      <c r="C329" s="321">
        <v>54.78</v>
      </c>
      <c r="D329" s="307">
        <f t="shared" si="10"/>
        <v>766.92000000000007</v>
      </c>
    </row>
    <row r="330" spans="1:5" hidden="1" outlineLevel="1">
      <c r="A330" s="383" t="s">
        <v>168</v>
      </c>
      <c r="B330" s="384">
        <v>864</v>
      </c>
      <c r="C330" s="307">
        <v>24.12</v>
      </c>
      <c r="D330" s="307">
        <f t="shared" si="10"/>
        <v>20839.68</v>
      </c>
      <c r="E330" s="42" t="s">
        <v>319</v>
      </c>
    </row>
    <row r="331" spans="1:5" hidden="1" outlineLevel="1">
      <c r="A331" s="383" t="s">
        <v>303</v>
      </c>
      <c r="B331" s="388">
        <v>1008</v>
      </c>
      <c r="C331" s="394"/>
      <c r="D331" s="307">
        <f t="shared" si="10"/>
        <v>0</v>
      </c>
    </row>
    <row r="332" spans="1:5" hidden="1" outlineLevel="1">
      <c r="A332" s="386" t="s">
        <v>74</v>
      </c>
      <c r="B332" s="389">
        <v>1008</v>
      </c>
      <c r="C332" s="307">
        <v>46</v>
      </c>
      <c r="D332" s="307">
        <f t="shared" si="10"/>
        <v>46368</v>
      </c>
      <c r="E332" s="42" t="s">
        <v>319</v>
      </c>
    </row>
    <row r="333" spans="1:5" hidden="1" outlineLevel="1">
      <c r="A333" s="383" t="s">
        <v>170</v>
      </c>
      <c r="B333" s="388">
        <v>4000</v>
      </c>
      <c r="C333" s="307">
        <v>0.31</v>
      </c>
      <c r="D333" s="307">
        <f t="shared" si="10"/>
        <v>1240</v>
      </c>
      <c r="E333" s="42" t="s">
        <v>319</v>
      </c>
    </row>
    <row r="334" spans="1:5" hidden="1" outlineLevel="1">
      <c r="A334" s="383" t="s">
        <v>304</v>
      </c>
      <c r="B334" s="384">
        <v>1</v>
      </c>
      <c r="C334" s="307"/>
      <c r="D334" s="307"/>
      <c r="E334" s="42" t="s">
        <v>196</v>
      </c>
    </row>
    <row r="335" spans="1:5" hidden="1" outlineLevel="1">
      <c r="A335" s="383" t="s">
        <v>206</v>
      </c>
      <c r="B335" s="384">
        <v>19</v>
      </c>
      <c r="C335" s="321">
        <v>742.61</v>
      </c>
      <c r="D335" s="307">
        <f t="shared" si="10"/>
        <v>14109.59</v>
      </c>
    </row>
    <row r="336" spans="1:5" hidden="1" outlineLevel="1">
      <c r="A336" s="383" t="s">
        <v>305</v>
      </c>
      <c r="B336" s="388">
        <v>4845</v>
      </c>
      <c r="C336" s="307">
        <v>0.6</v>
      </c>
      <c r="D336" s="307">
        <f t="shared" si="10"/>
        <v>2907</v>
      </c>
    </row>
    <row r="337" spans="1:5" hidden="1" outlineLevel="1">
      <c r="A337" s="383" t="s">
        <v>306</v>
      </c>
      <c r="B337" s="388">
        <v>7111</v>
      </c>
      <c r="C337" s="307">
        <v>0.57999999999999996</v>
      </c>
      <c r="D337" s="307">
        <f t="shared" si="10"/>
        <v>4124.38</v>
      </c>
      <c r="E337" s="42" t="s">
        <v>1858</v>
      </c>
    </row>
    <row r="338" spans="1:5" hidden="1" outlineLevel="1">
      <c r="A338" s="383" t="s">
        <v>308</v>
      </c>
      <c r="B338" s="384">
        <v>450</v>
      </c>
      <c r="C338" s="394"/>
      <c r="D338" s="307">
        <f t="shared" si="10"/>
        <v>0</v>
      </c>
    </row>
    <row r="339" spans="1:5" hidden="1" outlineLevel="1">
      <c r="A339" s="386" t="s">
        <v>309</v>
      </c>
      <c r="B339" s="387">
        <v>450</v>
      </c>
      <c r="C339" s="307">
        <v>7.12</v>
      </c>
      <c r="D339" s="307">
        <f t="shared" si="10"/>
        <v>3204</v>
      </c>
    </row>
    <row r="340" spans="1:5" hidden="1" outlineLevel="1">
      <c r="A340" s="383" t="s">
        <v>310</v>
      </c>
      <c r="B340" s="384">
        <v>300</v>
      </c>
      <c r="C340" s="394"/>
      <c r="D340" s="307">
        <f t="shared" si="10"/>
        <v>0</v>
      </c>
    </row>
    <row r="341" spans="1:5" hidden="1" outlineLevel="1">
      <c r="A341" s="386" t="s">
        <v>878</v>
      </c>
      <c r="B341" s="387">
        <v>300</v>
      </c>
      <c r="C341" s="321">
        <f>(20950*0.44+11200*0.39)/32150</f>
        <v>0.42258164852255053</v>
      </c>
      <c r="D341" s="307">
        <f t="shared" si="10"/>
        <v>126.77449455676516</v>
      </c>
      <c r="E341" s="42" t="s">
        <v>319</v>
      </c>
    </row>
    <row r="342" spans="1:5" hidden="1" outlineLevel="1">
      <c r="A342" s="383" t="s">
        <v>207</v>
      </c>
      <c r="B342" s="388">
        <v>1910</v>
      </c>
      <c r="C342" s="394"/>
      <c r="D342" s="307">
        <f t="shared" si="10"/>
        <v>0</v>
      </c>
    </row>
    <row r="343" spans="1:5" hidden="1" outlineLevel="1">
      <c r="A343" s="386" t="s">
        <v>311</v>
      </c>
      <c r="B343" s="387">
        <v>91</v>
      </c>
      <c r="C343" s="307">
        <v>46.28</v>
      </c>
      <c r="D343" s="307">
        <f t="shared" si="10"/>
        <v>4211.4800000000005</v>
      </c>
    </row>
    <row r="344" spans="1:5" hidden="1" outlineLevel="1">
      <c r="A344" s="386" t="s">
        <v>208</v>
      </c>
      <c r="B344" s="387">
        <v>236</v>
      </c>
      <c r="C344" s="307">
        <v>31.75</v>
      </c>
      <c r="D344" s="307">
        <f t="shared" si="10"/>
        <v>7493</v>
      </c>
      <c r="E344" s="42" t="s">
        <v>319</v>
      </c>
    </row>
    <row r="345" spans="1:5" hidden="1" outlineLevel="1">
      <c r="A345" s="386" t="s">
        <v>312</v>
      </c>
      <c r="B345" s="387">
        <v>98</v>
      </c>
      <c r="C345" s="307">
        <v>35.22</v>
      </c>
      <c r="D345" s="307">
        <f t="shared" si="10"/>
        <v>3451.56</v>
      </c>
    </row>
    <row r="346" spans="1:5" hidden="1" outlineLevel="1">
      <c r="A346" s="386" t="s">
        <v>313</v>
      </c>
      <c r="B346" s="387">
        <v>38</v>
      </c>
      <c r="C346" s="321">
        <v>37.13475296442688</v>
      </c>
      <c r="D346" s="307">
        <f t="shared" si="10"/>
        <v>1411.1206126482214</v>
      </c>
      <c r="E346" s="42" t="s">
        <v>319</v>
      </c>
    </row>
    <row r="347" spans="1:5" hidden="1" outlineLevel="1">
      <c r="A347" s="386" t="s">
        <v>209</v>
      </c>
      <c r="B347" s="387">
        <v>755</v>
      </c>
      <c r="C347" s="321">
        <f>(42.46*5000+40.77*697)/5697</f>
        <v>42.253236791293666</v>
      </c>
      <c r="D347" s="307">
        <f t="shared" si="10"/>
        <v>31901.193777426717</v>
      </c>
      <c r="E347" s="42" t="s">
        <v>319</v>
      </c>
    </row>
    <row r="348" spans="1:5" hidden="1" outlineLevel="1">
      <c r="A348" s="386" t="s">
        <v>314</v>
      </c>
      <c r="B348" s="387">
        <v>10</v>
      </c>
      <c r="C348" s="307">
        <v>44.5</v>
      </c>
      <c r="D348" s="307">
        <f t="shared" si="10"/>
        <v>445</v>
      </c>
    </row>
    <row r="349" spans="1:5" hidden="1" outlineLevel="1">
      <c r="A349" s="386" t="s">
        <v>315</v>
      </c>
      <c r="B349" s="387">
        <v>498</v>
      </c>
      <c r="C349" s="321">
        <f>(61.5*2036+62.46*3488)/5524</f>
        <v>62.106169442433014</v>
      </c>
      <c r="D349" s="307">
        <f t="shared" si="10"/>
        <v>30928.87238233164</v>
      </c>
      <c r="E349" s="42" t="s">
        <v>319</v>
      </c>
    </row>
    <row r="350" spans="1:5" hidden="1" outlineLevel="1">
      <c r="A350" s="386" t="s">
        <v>210</v>
      </c>
      <c r="B350" s="387">
        <v>184</v>
      </c>
      <c r="C350" s="321">
        <v>69.12</v>
      </c>
      <c r="D350" s="307">
        <f t="shared" si="10"/>
        <v>12718.080000000002</v>
      </c>
      <c r="E350" s="42" t="s">
        <v>319</v>
      </c>
    </row>
    <row r="351" spans="1:5" collapsed="1">
      <c r="A351" s="31" t="s">
        <v>121</v>
      </c>
      <c r="B351" s="32"/>
      <c r="C351" s="323"/>
      <c r="D351" s="32">
        <f>SUM(D316:D350)</f>
        <v>235663.15632847627</v>
      </c>
    </row>
    <row r="353" spans="1:4">
      <c r="A353" s="29" t="s">
        <v>322</v>
      </c>
      <c r="B353" s="30" t="s">
        <v>2</v>
      </c>
      <c r="C353" s="393" t="s">
        <v>3</v>
      </c>
      <c r="D353" s="393" t="s">
        <v>4</v>
      </c>
    </row>
    <row r="354" spans="1:4" hidden="1" outlineLevel="1">
      <c r="A354" s="383" t="s">
        <v>323</v>
      </c>
      <c r="B354" s="384">
        <v>2</v>
      </c>
      <c r="C354" s="307">
        <v>831.89</v>
      </c>
      <c r="D354" s="307">
        <f>B354*C354</f>
        <v>1663.78</v>
      </c>
    </row>
    <row r="355" spans="1:4" hidden="1" outlineLevel="1">
      <c r="A355" s="383" t="s">
        <v>324</v>
      </c>
      <c r="B355" s="384">
        <v>1</v>
      </c>
      <c r="C355" s="394"/>
      <c r="D355" s="307">
        <f t="shared" ref="D355:D410" si="11">B355*C355</f>
        <v>0</v>
      </c>
    </row>
    <row r="356" spans="1:4" hidden="1" outlineLevel="1">
      <c r="A356" s="386" t="s">
        <v>325</v>
      </c>
      <c r="B356" s="387">
        <v>1</v>
      </c>
      <c r="C356" s="307">
        <v>53181.7</v>
      </c>
      <c r="D356" s="307">
        <f t="shared" si="11"/>
        <v>53181.7</v>
      </c>
    </row>
    <row r="357" spans="1:4" hidden="1" outlineLevel="1">
      <c r="A357" s="383" t="s">
        <v>326</v>
      </c>
      <c r="B357" s="402">
        <v>6</v>
      </c>
      <c r="C357" s="394"/>
      <c r="D357" s="307">
        <f t="shared" si="11"/>
        <v>0</v>
      </c>
    </row>
    <row r="358" spans="1:4" hidden="1" outlineLevel="1">
      <c r="A358" s="386" t="s">
        <v>328</v>
      </c>
      <c r="B358" s="387">
        <v>6</v>
      </c>
      <c r="C358" s="307">
        <v>2999.86</v>
      </c>
      <c r="D358" s="307">
        <f t="shared" si="11"/>
        <v>17999.16</v>
      </c>
    </row>
    <row r="359" spans="1:4" hidden="1" outlineLevel="1">
      <c r="A359" s="383" t="s">
        <v>331</v>
      </c>
      <c r="B359" s="388">
        <v>1131</v>
      </c>
      <c r="C359" s="394"/>
      <c r="D359" s="307">
        <f t="shared" si="11"/>
        <v>0</v>
      </c>
    </row>
    <row r="360" spans="1:4" hidden="1" outlineLevel="1">
      <c r="A360" s="386" t="s">
        <v>332</v>
      </c>
      <c r="B360" s="387">
        <v>50</v>
      </c>
      <c r="C360" s="307">
        <v>39</v>
      </c>
      <c r="D360" s="307">
        <f t="shared" si="11"/>
        <v>1950</v>
      </c>
    </row>
    <row r="361" spans="1:4" hidden="1" outlineLevel="1">
      <c r="A361" s="386" t="s">
        <v>333</v>
      </c>
      <c r="B361" s="387">
        <v>29</v>
      </c>
      <c r="C361" s="307">
        <v>40</v>
      </c>
      <c r="D361" s="307">
        <f t="shared" si="11"/>
        <v>1160</v>
      </c>
    </row>
    <row r="362" spans="1:4" hidden="1" outlineLevel="1">
      <c r="A362" s="386" t="s">
        <v>334</v>
      </c>
      <c r="B362" s="387">
        <v>28</v>
      </c>
      <c r="C362" s="307">
        <v>7.36</v>
      </c>
      <c r="D362" s="307">
        <f t="shared" si="11"/>
        <v>206.08</v>
      </c>
    </row>
    <row r="363" spans="1:4" hidden="1" outlineLevel="1">
      <c r="A363" s="386" t="s">
        <v>335</v>
      </c>
      <c r="B363" s="387">
        <v>45</v>
      </c>
      <c r="C363" s="307">
        <v>59</v>
      </c>
      <c r="D363" s="307">
        <f t="shared" si="11"/>
        <v>2655</v>
      </c>
    </row>
    <row r="364" spans="1:4" hidden="1" outlineLevel="1">
      <c r="A364" s="386" t="s">
        <v>336</v>
      </c>
      <c r="B364" s="387">
        <v>50</v>
      </c>
      <c r="C364" s="307">
        <v>8.3699999999999992</v>
      </c>
      <c r="D364" s="307">
        <f t="shared" si="11"/>
        <v>418.49999999999994</v>
      </c>
    </row>
    <row r="365" spans="1:4" hidden="1" outlineLevel="1">
      <c r="A365" s="386" t="s">
        <v>337</v>
      </c>
      <c r="B365" s="387">
        <v>93</v>
      </c>
      <c r="C365" s="307">
        <v>23.19</v>
      </c>
      <c r="D365" s="307">
        <f t="shared" si="11"/>
        <v>2156.67</v>
      </c>
    </row>
    <row r="366" spans="1:4" hidden="1" outlineLevel="1">
      <c r="A366" s="386" t="s">
        <v>338</v>
      </c>
      <c r="B366" s="387">
        <v>18</v>
      </c>
      <c r="C366" s="307">
        <v>80</v>
      </c>
      <c r="D366" s="307">
        <f t="shared" si="11"/>
        <v>1440</v>
      </c>
    </row>
    <row r="367" spans="1:4" hidden="1" outlineLevel="1">
      <c r="A367" s="386" t="s">
        <v>339</v>
      </c>
      <c r="B367" s="387">
        <v>40</v>
      </c>
      <c r="C367" s="307">
        <v>66.75</v>
      </c>
      <c r="D367" s="307">
        <f t="shared" si="11"/>
        <v>2670</v>
      </c>
    </row>
    <row r="368" spans="1:4" hidden="1" outlineLevel="1">
      <c r="A368" s="386" t="s">
        <v>340</v>
      </c>
      <c r="B368" s="387">
        <v>29</v>
      </c>
      <c r="C368" s="307">
        <v>90</v>
      </c>
      <c r="D368" s="307">
        <f t="shared" si="11"/>
        <v>2610</v>
      </c>
    </row>
    <row r="369" spans="1:4" hidden="1" outlineLevel="1">
      <c r="A369" s="386" t="s">
        <v>341</v>
      </c>
      <c r="B369" s="387">
        <v>30</v>
      </c>
      <c r="C369" s="307">
        <v>132</v>
      </c>
      <c r="D369" s="307">
        <f t="shared" si="11"/>
        <v>3960</v>
      </c>
    </row>
    <row r="370" spans="1:4" hidden="1" outlineLevel="1">
      <c r="A370" s="386" t="s">
        <v>342</v>
      </c>
      <c r="B370" s="387">
        <v>30</v>
      </c>
      <c r="C370" s="307">
        <v>15.04</v>
      </c>
      <c r="D370" s="307">
        <f t="shared" si="11"/>
        <v>451.2</v>
      </c>
    </row>
    <row r="371" spans="1:4" hidden="1" outlineLevel="1">
      <c r="A371" s="386" t="s">
        <v>343</v>
      </c>
      <c r="B371" s="387">
        <v>15</v>
      </c>
      <c r="C371" s="307">
        <v>258</v>
      </c>
      <c r="D371" s="307">
        <f t="shared" si="11"/>
        <v>3870</v>
      </c>
    </row>
    <row r="372" spans="1:4" hidden="1" outlineLevel="1">
      <c r="A372" s="386" t="s">
        <v>345</v>
      </c>
      <c r="B372" s="387">
        <v>30</v>
      </c>
      <c r="C372" s="307">
        <v>246</v>
      </c>
      <c r="D372" s="307">
        <f t="shared" si="11"/>
        <v>7380</v>
      </c>
    </row>
    <row r="373" spans="1:4" hidden="1" outlineLevel="1">
      <c r="A373" s="386" t="s">
        <v>346</v>
      </c>
      <c r="B373" s="387">
        <v>100</v>
      </c>
      <c r="C373" s="307">
        <v>45.15</v>
      </c>
      <c r="D373" s="307">
        <f t="shared" si="11"/>
        <v>4515</v>
      </c>
    </row>
    <row r="374" spans="1:4" hidden="1" outlineLevel="1">
      <c r="A374" s="386" t="s">
        <v>347</v>
      </c>
      <c r="B374" s="387">
        <v>20</v>
      </c>
      <c r="C374" s="307">
        <v>251</v>
      </c>
      <c r="D374" s="307">
        <f t="shared" si="11"/>
        <v>5020</v>
      </c>
    </row>
    <row r="375" spans="1:4" hidden="1" outlineLevel="1">
      <c r="A375" s="386" t="s">
        <v>348</v>
      </c>
      <c r="B375" s="387">
        <v>20</v>
      </c>
      <c r="C375" s="307">
        <v>266</v>
      </c>
      <c r="D375" s="307">
        <f t="shared" si="11"/>
        <v>5320</v>
      </c>
    </row>
    <row r="376" spans="1:4" hidden="1" outlineLevel="1">
      <c r="A376" s="386" t="s">
        <v>349</v>
      </c>
      <c r="B376" s="387">
        <v>18</v>
      </c>
      <c r="C376" s="307">
        <v>359</v>
      </c>
      <c r="D376" s="307">
        <f t="shared" si="11"/>
        <v>6462</v>
      </c>
    </row>
    <row r="377" spans="1:4" hidden="1" outlineLevel="1">
      <c r="A377" s="386" t="s">
        <v>350</v>
      </c>
      <c r="B377" s="387">
        <v>409</v>
      </c>
      <c r="C377" s="307">
        <v>6.75</v>
      </c>
      <c r="D377" s="307">
        <f t="shared" si="11"/>
        <v>2760.75</v>
      </c>
    </row>
    <row r="378" spans="1:4" hidden="1" outlineLevel="1">
      <c r="A378" s="386" t="s">
        <v>351</v>
      </c>
      <c r="B378" s="387">
        <v>20</v>
      </c>
      <c r="C378" s="307">
        <v>9</v>
      </c>
      <c r="D378" s="307">
        <f t="shared" si="11"/>
        <v>180</v>
      </c>
    </row>
    <row r="379" spans="1:4" hidden="1" outlineLevel="1">
      <c r="A379" s="386" t="s">
        <v>352</v>
      </c>
      <c r="B379" s="387">
        <v>7</v>
      </c>
      <c r="C379" s="307">
        <v>18</v>
      </c>
      <c r="D379" s="307">
        <f t="shared" si="11"/>
        <v>126</v>
      </c>
    </row>
    <row r="380" spans="1:4" hidden="1" outlineLevel="1">
      <c r="A380" s="386" t="s">
        <v>353</v>
      </c>
      <c r="B380" s="387">
        <v>50</v>
      </c>
      <c r="C380" s="307">
        <v>26</v>
      </c>
      <c r="D380" s="307">
        <f t="shared" si="11"/>
        <v>1300</v>
      </c>
    </row>
    <row r="381" spans="1:4" hidden="1" outlineLevel="1">
      <c r="A381" s="383" t="s">
        <v>354</v>
      </c>
      <c r="B381" s="384">
        <v>2</v>
      </c>
      <c r="C381" s="394"/>
      <c r="D381" s="307">
        <f t="shared" si="11"/>
        <v>0</v>
      </c>
    </row>
    <row r="382" spans="1:4" hidden="1" outlineLevel="1">
      <c r="A382" s="386" t="s">
        <v>355</v>
      </c>
      <c r="B382" s="387">
        <v>2</v>
      </c>
      <c r="C382" s="307">
        <v>838.98</v>
      </c>
      <c r="D382" s="307">
        <f t="shared" si="11"/>
        <v>1677.96</v>
      </c>
    </row>
    <row r="383" spans="1:4" hidden="1" outlineLevel="1">
      <c r="A383" s="383" t="s">
        <v>356</v>
      </c>
      <c r="B383" s="384">
        <v>9</v>
      </c>
      <c r="C383" s="394"/>
      <c r="D383" s="307">
        <f t="shared" si="11"/>
        <v>0</v>
      </c>
    </row>
    <row r="384" spans="1:4" hidden="1" outlineLevel="1">
      <c r="A384" s="386" t="s">
        <v>357</v>
      </c>
      <c r="B384" s="387">
        <v>9</v>
      </c>
      <c r="C384" s="307">
        <v>6125.38</v>
      </c>
      <c r="D384" s="307">
        <f t="shared" si="11"/>
        <v>55128.42</v>
      </c>
    </row>
    <row r="385" spans="1:5" hidden="1" outlineLevel="1">
      <c r="A385" s="383" t="s">
        <v>358</v>
      </c>
      <c r="B385" s="384">
        <v>14</v>
      </c>
      <c r="C385" s="394"/>
      <c r="D385" s="307">
        <f t="shared" si="11"/>
        <v>0</v>
      </c>
    </row>
    <row r="386" spans="1:5" hidden="1" outlineLevel="1">
      <c r="A386" s="386" t="s">
        <v>359</v>
      </c>
      <c r="B386" s="387">
        <v>5</v>
      </c>
      <c r="C386" s="307">
        <v>17700</v>
      </c>
      <c r="D386" s="307">
        <f t="shared" si="11"/>
        <v>88500</v>
      </c>
    </row>
    <row r="387" spans="1:5" hidden="1" outlineLevel="1">
      <c r="A387" s="386" t="s">
        <v>360</v>
      </c>
      <c r="B387" s="387">
        <v>5</v>
      </c>
      <c r="C387" s="307">
        <v>10200</v>
      </c>
      <c r="D387" s="307">
        <f t="shared" si="11"/>
        <v>51000</v>
      </c>
      <c r="E387" s="42" t="s">
        <v>1800</v>
      </c>
    </row>
    <row r="388" spans="1:5" hidden="1" outlineLevel="1">
      <c r="A388" s="386" t="s">
        <v>361</v>
      </c>
      <c r="B388" s="387">
        <v>2</v>
      </c>
      <c r="C388" s="307">
        <v>12390</v>
      </c>
      <c r="D388" s="307">
        <f t="shared" si="11"/>
        <v>24780</v>
      </c>
    </row>
    <row r="389" spans="1:5" hidden="1" outlineLevel="1">
      <c r="A389" s="386" t="s">
        <v>362</v>
      </c>
      <c r="B389" s="387">
        <v>2</v>
      </c>
      <c r="C389" s="307">
        <v>12390</v>
      </c>
      <c r="D389" s="307">
        <f t="shared" si="11"/>
        <v>24780</v>
      </c>
    </row>
    <row r="390" spans="1:5" hidden="1" outlineLevel="1">
      <c r="A390" s="383" t="s">
        <v>363</v>
      </c>
      <c r="B390" s="384">
        <v>4</v>
      </c>
      <c r="C390" s="394"/>
      <c r="D390" s="307">
        <f t="shared" si="11"/>
        <v>0</v>
      </c>
    </row>
    <row r="391" spans="1:5" hidden="1" outlineLevel="1">
      <c r="A391" s="386" t="s">
        <v>364</v>
      </c>
      <c r="B391" s="387">
        <v>3</v>
      </c>
      <c r="C391" s="307">
        <v>445.63</v>
      </c>
      <c r="D391" s="307">
        <f t="shared" si="11"/>
        <v>1336.8899999999999</v>
      </c>
    </row>
    <row r="392" spans="1:5" hidden="1" outlineLevel="1">
      <c r="A392" s="386" t="s">
        <v>1856</v>
      </c>
      <c r="B392" s="387">
        <v>1</v>
      </c>
      <c r="C392" s="307">
        <v>18727</v>
      </c>
      <c r="D392" s="307">
        <f t="shared" si="11"/>
        <v>18727</v>
      </c>
      <c r="E392" s="42" t="s">
        <v>1800</v>
      </c>
    </row>
    <row r="393" spans="1:5" hidden="1" outlineLevel="1">
      <c r="A393" s="383" t="s">
        <v>365</v>
      </c>
      <c r="B393" s="384">
        <v>109</v>
      </c>
      <c r="C393" s="394"/>
      <c r="D393" s="307">
        <f t="shared" si="11"/>
        <v>0</v>
      </c>
    </row>
    <row r="394" spans="1:5" hidden="1" outlineLevel="1">
      <c r="A394" s="386" t="s">
        <v>366</v>
      </c>
      <c r="B394" s="387">
        <v>29</v>
      </c>
      <c r="C394" s="307">
        <v>40.130000000000003</v>
      </c>
      <c r="D394" s="307">
        <f t="shared" si="11"/>
        <v>1163.77</v>
      </c>
    </row>
    <row r="395" spans="1:5" hidden="1" outlineLevel="1">
      <c r="A395" s="386" t="s">
        <v>367</v>
      </c>
      <c r="B395" s="387">
        <v>80</v>
      </c>
      <c r="C395" s="307">
        <v>37.380000000000003</v>
      </c>
      <c r="D395" s="307">
        <f t="shared" si="11"/>
        <v>2990.4</v>
      </c>
    </row>
    <row r="396" spans="1:5" hidden="1" outlineLevel="1">
      <c r="A396" s="383" t="s">
        <v>368</v>
      </c>
      <c r="B396" s="384">
        <v>1</v>
      </c>
      <c r="C396" s="394"/>
      <c r="D396" s="307">
        <f t="shared" si="11"/>
        <v>0</v>
      </c>
    </row>
    <row r="397" spans="1:5" hidden="1" outlineLevel="1">
      <c r="A397" s="386" t="s">
        <v>369</v>
      </c>
      <c r="B397" s="387">
        <v>1</v>
      </c>
      <c r="C397" s="307">
        <v>8850</v>
      </c>
      <c r="D397" s="307">
        <f t="shared" si="11"/>
        <v>8850</v>
      </c>
    </row>
    <row r="398" spans="1:5" hidden="1" outlineLevel="1">
      <c r="A398" s="383" t="s">
        <v>370</v>
      </c>
      <c r="B398" s="384">
        <v>2</v>
      </c>
      <c r="C398" s="307">
        <v>126289.2</v>
      </c>
      <c r="D398" s="307">
        <f t="shared" si="11"/>
        <v>252578.4</v>
      </c>
    </row>
    <row r="399" spans="1:5" hidden="1" outlineLevel="1">
      <c r="A399" s="383" t="s">
        <v>371</v>
      </c>
      <c r="B399" s="384">
        <v>3</v>
      </c>
      <c r="C399" s="394"/>
      <c r="D399" s="307">
        <f t="shared" si="11"/>
        <v>0</v>
      </c>
    </row>
    <row r="400" spans="1:5" hidden="1" outlineLevel="1">
      <c r="A400" s="386" t="s">
        <v>372</v>
      </c>
      <c r="B400" s="387">
        <v>3</v>
      </c>
      <c r="C400" s="394"/>
      <c r="D400" s="307">
        <f t="shared" si="11"/>
        <v>0</v>
      </c>
      <c r="E400" s="42" t="s">
        <v>196</v>
      </c>
    </row>
    <row r="401" spans="1:4" hidden="1" outlineLevel="1">
      <c r="A401" s="383" t="s">
        <v>375</v>
      </c>
      <c r="B401" s="384">
        <v>56</v>
      </c>
      <c r="C401" s="394"/>
      <c r="D401" s="307">
        <f t="shared" si="11"/>
        <v>0</v>
      </c>
    </row>
    <row r="402" spans="1:4" hidden="1" outlineLevel="1">
      <c r="A402" s="386" t="s">
        <v>376</v>
      </c>
      <c r="B402" s="387">
        <v>5</v>
      </c>
      <c r="C402" s="307">
        <v>1876</v>
      </c>
      <c r="D402" s="307">
        <f t="shared" si="11"/>
        <v>9380</v>
      </c>
    </row>
    <row r="403" spans="1:4" hidden="1" outlineLevel="1">
      <c r="A403" s="386" t="s">
        <v>377</v>
      </c>
      <c r="B403" s="387">
        <v>13</v>
      </c>
      <c r="C403" s="307">
        <v>198.06</v>
      </c>
      <c r="D403" s="307">
        <f t="shared" si="11"/>
        <v>2574.7800000000002</v>
      </c>
    </row>
    <row r="404" spans="1:4" hidden="1" outlineLevel="1">
      <c r="A404" s="386" t="s">
        <v>378</v>
      </c>
      <c r="B404" s="387">
        <v>4</v>
      </c>
      <c r="C404" s="307">
        <v>175.41</v>
      </c>
      <c r="D404" s="307">
        <f t="shared" si="11"/>
        <v>701.64</v>
      </c>
    </row>
    <row r="405" spans="1:4" hidden="1" outlineLevel="1">
      <c r="A405" s="386" t="s">
        <v>379</v>
      </c>
      <c r="B405" s="387">
        <v>16</v>
      </c>
      <c r="C405" s="307">
        <v>186.27</v>
      </c>
      <c r="D405" s="307">
        <f t="shared" si="11"/>
        <v>2980.32</v>
      </c>
    </row>
    <row r="406" spans="1:4" hidden="1" outlineLevel="1">
      <c r="A406" s="386" t="s">
        <v>380</v>
      </c>
      <c r="B406" s="387">
        <v>8</v>
      </c>
      <c r="C406" s="307">
        <v>1127.75</v>
      </c>
      <c r="D406" s="307">
        <f t="shared" si="11"/>
        <v>9022</v>
      </c>
    </row>
    <row r="407" spans="1:4" hidden="1" outlineLevel="1">
      <c r="A407" s="386" t="s">
        <v>381</v>
      </c>
      <c r="B407" s="387">
        <v>3</v>
      </c>
      <c r="C407" s="307">
        <v>285.93</v>
      </c>
      <c r="D407" s="307">
        <f t="shared" si="11"/>
        <v>857.79</v>
      </c>
    </row>
    <row r="408" spans="1:4" hidden="1" outlineLevel="1">
      <c r="A408" s="386" t="s">
        <v>382</v>
      </c>
      <c r="B408" s="387">
        <v>4</v>
      </c>
      <c r="C408" s="307">
        <v>241.28</v>
      </c>
      <c r="D408" s="307">
        <f t="shared" si="11"/>
        <v>965.12</v>
      </c>
    </row>
    <row r="409" spans="1:4" hidden="1" outlineLevel="1">
      <c r="A409" s="386" t="s">
        <v>383</v>
      </c>
      <c r="B409" s="387">
        <v>3</v>
      </c>
      <c r="C409" s="307">
        <v>230</v>
      </c>
      <c r="D409" s="307">
        <f t="shared" si="11"/>
        <v>690</v>
      </c>
    </row>
    <row r="410" spans="1:4" hidden="1" outlineLevel="1">
      <c r="A410" s="383" t="s">
        <v>384</v>
      </c>
      <c r="B410" s="384"/>
      <c r="C410" s="394"/>
      <c r="D410" s="307">
        <f t="shared" si="11"/>
        <v>0</v>
      </c>
    </row>
    <row r="411" spans="1:4" hidden="1" outlineLevel="1">
      <c r="A411" s="386" t="s">
        <v>387</v>
      </c>
      <c r="B411" s="387">
        <v>3</v>
      </c>
      <c r="C411" s="307">
        <v>237.5</v>
      </c>
      <c r="D411" s="307">
        <f t="shared" ref="D411:D446" si="12">B411*C411</f>
        <v>712.5</v>
      </c>
    </row>
    <row r="412" spans="1:4" hidden="1" outlineLevel="1">
      <c r="A412" s="383" t="s">
        <v>391</v>
      </c>
      <c r="B412" s="384">
        <v>1</v>
      </c>
      <c r="C412" s="394"/>
      <c r="D412" s="307">
        <f t="shared" si="12"/>
        <v>0</v>
      </c>
    </row>
    <row r="413" spans="1:4" hidden="1" outlineLevel="1">
      <c r="A413" s="386" t="s">
        <v>392</v>
      </c>
      <c r="B413" s="387">
        <v>1</v>
      </c>
      <c r="C413" s="307">
        <v>3298.69</v>
      </c>
      <c r="D413" s="307">
        <f t="shared" si="12"/>
        <v>3298.69</v>
      </c>
    </row>
    <row r="414" spans="1:4" hidden="1" outlineLevel="1">
      <c r="A414" s="383" t="s">
        <v>393</v>
      </c>
      <c r="B414" s="384">
        <v>20</v>
      </c>
      <c r="C414" s="394"/>
      <c r="D414" s="307">
        <f t="shared" si="12"/>
        <v>0</v>
      </c>
    </row>
    <row r="415" spans="1:4" hidden="1" outlineLevel="1">
      <c r="A415" s="386" t="s">
        <v>394</v>
      </c>
      <c r="B415" s="387">
        <v>20</v>
      </c>
      <c r="C415" s="307">
        <v>31.79</v>
      </c>
      <c r="D415" s="307">
        <f t="shared" si="12"/>
        <v>635.79999999999995</v>
      </c>
    </row>
    <row r="416" spans="1:4" hidden="1" outlineLevel="1">
      <c r="A416" s="383" t="s">
        <v>395</v>
      </c>
      <c r="B416" s="384">
        <v>17</v>
      </c>
      <c r="C416" s="394"/>
      <c r="D416" s="307">
        <f t="shared" si="12"/>
        <v>0</v>
      </c>
    </row>
    <row r="417" spans="1:4" hidden="1" outlineLevel="1">
      <c r="A417" s="386" t="s">
        <v>396</v>
      </c>
      <c r="B417" s="387">
        <v>7</v>
      </c>
      <c r="C417" s="307">
        <v>5692.33</v>
      </c>
      <c r="D417" s="307">
        <f t="shared" si="12"/>
        <v>39846.31</v>
      </c>
    </row>
    <row r="418" spans="1:4" hidden="1" outlineLevel="1">
      <c r="A418" s="386" t="s">
        <v>397</v>
      </c>
      <c r="B418" s="387">
        <v>10</v>
      </c>
      <c r="C418" s="307">
        <v>5091.32</v>
      </c>
      <c r="D418" s="307">
        <f t="shared" si="12"/>
        <v>50913.2</v>
      </c>
    </row>
    <row r="419" spans="1:4" hidden="1" outlineLevel="1">
      <c r="A419" s="383" t="s">
        <v>399</v>
      </c>
      <c r="B419" s="384">
        <v>1</v>
      </c>
      <c r="C419" s="394"/>
      <c r="D419" s="307">
        <f t="shared" si="12"/>
        <v>0</v>
      </c>
    </row>
    <row r="420" spans="1:4" hidden="1" outlineLevel="1">
      <c r="A420" s="390">
        <v>5861553</v>
      </c>
      <c r="B420" s="387">
        <v>1</v>
      </c>
      <c r="C420" s="307">
        <v>361922.1</v>
      </c>
      <c r="D420" s="307">
        <f t="shared" si="12"/>
        <v>361922.1</v>
      </c>
    </row>
    <row r="421" spans="1:4" hidden="1" outlineLevel="1">
      <c r="A421" s="383" t="s">
        <v>400</v>
      </c>
      <c r="B421" s="388">
        <v>1000</v>
      </c>
      <c r="C421" s="321">
        <v>2.62</v>
      </c>
      <c r="D421" s="307">
        <f t="shared" si="12"/>
        <v>2620</v>
      </c>
    </row>
    <row r="422" spans="1:4" hidden="1" outlineLevel="1">
      <c r="A422" s="383" t="s">
        <v>401</v>
      </c>
      <c r="B422" s="384">
        <v>14</v>
      </c>
      <c r="D422" s="307">
        <f t="shared" si="12"/>
        <v>0</v>
      </c>
    </row>
    <row r="423" spans="1:4" hidden="1" outlineLevel="1">
      <c r="A423" s="386" t="s">
        <v>402</v>
      </c>
      <c r="B423" s="387">
        <v>14</v>
      </c>
      <c r="C423" s="307">
        <v>63</v>
      </c>
      <c r="D423" s="307">
        <f t="shared" si="12"/>
        <v>882</v>
      </c>
    </row>
    <row r="424" spans="1:4" hidden="1" outlineLevel="1">
      <c r="A424" s="383" t="s">
        <v>403</v>
      </c>
      <c r="B424" s="384"/>
      <c r="C424" s="394"/>
      <c r="D424" s="307">
        <f t="shared" si="12"/>
        <v>0</v>
      </c>
    </row>
    <row r="425" spans="1:4" hidden="1" outlineLevel="1">
      <c r="A425" s="386" t="s">
        <v>404</v>
      </c>
      <c r="B425" s="387">
        <v>1</v>
      </c>
      <c r="C425" s="307">
        <v>6940.88</v>
      </c>
      <c r="D425" s="307">
        <f t="shared" si="12"/>
        <v>6940.88</v>
      </c>
    </row>
    <row r="426" spans="1:4" hidden="1" outlineLevel="1">
      <c r="A426" s="386" t="s">
        <v>405</v>
      </c>
      <c r="B426" s="387">
        <v>2</v>
      </c>
      <c r="C426" s="307">
        <v>7519.28</v>
      </c>
      <c r="D426" s="307">
        <f t="shared" si="12"/>
        <v>15038.56</v>
      </c>
    </row>
    <row r="427" spans="1:4" hidden="1" outlineLevel="1">
      <c r="A427" s="386" t="s">
        <v>406</v>
      </c>
      <c r="B427" s="387">
        <v>2</v>
      </c>
      <c r="C427" s="307">
        <v>9254.49</v>
      </c>
      <c r="D427" s="307">
        <f t="shared" si="12"/>
        <v>18508.98</v>
      </c>
    </row>
    <row r="428" spans="1:4" hidden="1" outlineLevel="1">
      <c r="A428" s="386" t="s">
        <v>407</v>
      </c>
      <c r="B428" s="387">
        <v>1</v>
      </c>
      <c r="C428" s="307">
        <v>10796.92</v>
      </c>
      <c r="D428" s="307">
        <f t="shared" si="12"/>
        <v>10796.92</v>
      </c>
    </row>
    <row r="429" spans="1:4" hidden="1" outlineLevel="1">
      <c r="A429" s="386" t="s">
        <v>408</v>
      </c>
      <c r="B429" s="387">
        <v>1</v>
      </c>
      <c r="C429" s="307">
        <v>10796.91</v>
      </c>
      <c r="D429" s="307">
        <f t="shared" si="12"/>
        <v>10796.91</v>
      </c>
    </row>
    <row r="430" spans="1:4" hidden="1" outlineLevel="1">
      <c r="A430" s="386" t="s">
        <v>409</v>
      </c>
      <c r="B430" s="387">
        <v>3</v>
      </c>
      <c r="C430" s="307">
        <v>19521.169999999998</v>
      </c>
      <c r="D430" s="307">
        <f t="shared" si="12"/>
        <v>58563.509999999995</v>
      </c>
    </row>
    <row r="431" spans="1:4" hidden="1" outlineLevel="1">
      <c r="A431" s="386" t="s">
        <v>410</v>
      </c>
      <c r="B431" s="387">
        <v>4</v>
      </c>
      <c r="C431" s="307">
        <v>17129.400000000001</v>
      </c>
      <c r="D431" s="307">
        <f t="shared" si="12"/>
        <v>68517.600000000006</v>
      </c>
    </row>
    <row r="432" spans="1:4" hidden="1" outlineLevel="1">
      <c r="A432" s="386" t="s">
        <v>412</v>
      </c>
      <c r="B432" s="387">
        <v>8</v>
      </c>
      <c r="C432" s="307">
        <v>2254</v>
      </c>
      <c r="D432" s="307">
        <f t="shared" si="12"/>
        <v>18032</v>
      </c>
    </row>
    <row r="433" spans="1:4" hidden="1" outlineLevel="1">
      <c r="A433" s="386" t="s">
        <v>1789</v>
      </c>
      <c r="B433" s="387">
        <v>1</v>
      </c>
      <c r="C433" s="307">
        <v>6990.18</v>
      </c>
      <c r="D433" s="307">
        <f t="shared" si="12"/>
        <v>6990.18</v>
      </c>
    </row>
    <row r="434" spans="1:4" hidden="1" outlineLevel="1">
      <c r="A434" s="386" t="s">
        <v>413</v>
      </c>
      <c r="B434" s="387">
        <v>1</v>
      </c>
      <c r="C434" s="307">
        <v>2951.45</v>
      </c>
      <c r="D434" s="307">
        <f t="shared" si="12"/>
        <v>2951.45</v>
      </c>
    </row>
    <row r="435" spans="1:4" hidden="1" outlineLevel="1">
      <c r="A435" s="383" t="s">
        <v>182</v>
      </c>
      <c r="B435" s="384">
        <v>0.2</v>
      </c>
      <c r="C435" s="394"/>
      <c r="D435" s="307">
        <f t="shared" si="12"/>
        <v>0</v>
      </c>
    </row>
    <row r="436" spans="1:4" hidden="1" outlineLevel="1">
      <c r="A436" s="386" t="s">
        <v>414</v>
      </c>
      <c r="B436" s="387">
        <v>0.2</v>
      </c>
      <c r="C436" s="307">
        <v>500</v>
      </c>
      <c r="D436" s="307">
        <f t="shared" si="12"/>
        <v>100</v>
      </c>
    </row>
    <row r="437" spans="1:4" hidden="1" outlineLevel="1">
      <c r="A437" s="383" t="s">
        <v>415</v>
      </c>
      <c r="B437" s="384">
        <v>2</v>
      </c>
      <c r="C437" s="394"/>
      <c r="D437" s="307">
        <f t="shared" si="12"/>
        <v>0</v>
      </c>
    </row>
    <row r="438" spans="1:4" hidden="1" outlineLevel="1">
      <c r="A438" s="386" t="s">
        <v>416</v>
      </c>
      <c r="B438" s="387">
        <v>2</v>
      </c>
      <c r="C438" s="307">
        <v>401.2</v>
      </c>
      <c r="D438" s="307">
        <f t="shared" si="12"/>
        <v>802.4</v>
      </c>
    </row>
    <row r="439" spans="1:4" hidden="1" outlineLevel="1">
      <c r="A439" s="383" t="s">
        <v>434</v>
      </c>
      <c r="B439" s="384">
        <v>2</v>
      </c>
      <c r="C439" s="394"/>
      <c r="D439" s="307">
        <f t="shared" si="12"/>
        <v>0</v>
      </c>
    </row>
    <row r="440" spans="1:4" hidden="1" outlineLevel="1">
      <c r="A440" s="386" t="s">
        <v>435</v>
      </c>
      <c r="B440" s="387">
        <v>2</v>
      </c>
      <c r="C440" s="307">
        <v>1340.5</v>
      </c>
      <c r="D440" s="307">
        <f t="shared" si="12"/>
        <v>2681</v>
      </c>
    </row>
    <row r="441" spans="1:4" hidden="1" outlineLevel="1">
      <c r="A441" s="383" t="s">
        <v>436</v>
      </c>
      <c r="B441" s="384">
        <v>1</v>
      </c>
      <c r="C441" s="307"/>
      <c r="D441" s="307">
        <f t="shared" si="12"/>
        <v>0</v>
      </c>
    </row>
    <row r="442" spans="1:4" hidden="1" outlineLevel="1">
      <c r="A442" s="386" t="s">
        <v>437</v>
      </c>
      <c r="B442" s="387">
        <v>1</v>
      </c>
      <c r="C442" s="307">
        <v>41.63</v>
      </c>
      <c r="D442" s="307">
        <f t="shared" si="12"/>
        <v>41.63</v>
      </c>
    </row>
    <row r="443" spans="1:4" hidden="1" outlineLevel="1">
      <c r="A443" s="383" t="s">
        <v>438</v>
      </c>
      <c r="B443" s="384">
        <v>6</v>
      </c>
      <c r="C443" s="307"/>
      <c r="D443" s="307">
        <f t="shared" si="12"/>
        <v>0</v>
      </c>
    </row>
    <row r="444" spans="1:4" hidden="1" outlineLevel="1">
      <c r="A444" s="386" t="s">
        <v>439</v>
      </c>
      <c r="B444" s="387">
        <v>2</v>
      </c>
      <c r="C444" s="307">
        <v>1513.6</v>
      </c>
      <c r="D444" s="307">
        <f t="shared" si="12"/>
        <v>3027.2</v>
      </c>
    </row>
    <row r="445" spans="1:4" hidden="1" outlineLevel="1">
      <c r="A445" s="386" t="s">
        <v>440</v>
      </c>
      <c r="B445" s="387">
        <v>2</v>
      </c>
      <c r="C445" s="307">
        <v>1565.5</v>
      </c>
      <c r="D445" s="307">
        <f t="shared" si="12"/>
        <v>3131</v>
      </c>
    </row>
    <row r="446" spans="1:4" hidden="1" outlineLevel="1">
      <c r="A446" s="386" t="s">
        <v>441</v>
      </c>
      <c r="B446" s="387">
        <v>2</v>
      </c>
      <c r="C446" s="307">
        <v>3885</v>
      </c>
      <c r="D446" s="307">
        <f t="shared" si="12"/>
        <v>7770</v>
      </c>
    </row>
    <row r="447" spans="1:4" hidden="1" outlineLevel="1">
      <c r="A447" s="383" t="s">
        <v>442</v>
      </c>
      <c r="B447" s="384">
        <v>36</v>
      </c>
      <c r="C447" s="394"/>
      <c r="D447" s="307">
        <f t="shared" ref="D447:D499" si="13">B447*C447</f>
        <v>0</v>
      </c>
    </row>
    <row r="448" spans="1:4" hidden="1" outlineLevel="1">
      <c r="A448" s="386" t="s">
        <v>443</v>
      </c>
      <c r="B448" s="387">
        <v>36</v>
      </c>
      <c r="C448" s="321">
        <v>103.9</v>
      </c>
      <c r="D448" s="307">
        <f t="shared" si="13"/>
        <v>3740.4</v>
      </c>
    </row>
    <row r="449" spans="1:4" hidden="1" outlineLevel="1">
      <c r="A449" s="383" t="s">
        <v>1859</v>
      </c>
      <c r="B449" s="384">
        <v>196</v>
      </c>
      <c r="C449" s="394"/>
      <c r="D449" s="307">
        <f t="shared" si="13"/>
        <v>0</v>
      </c>
    </row>
    <row r="450" spans="1:4" hidden="1" outlineLevel="1">
      <c r="A450" s="386" t="s">
        <v>1860</v>
      </c>
      <c r="B450" s="387">
        <v>196</v>
      </c>
      <c r="C450" s="307">
        <v>88.96</v>
      </c>
      <c r="D450" s="307">
        <f t="shared" si="13"/>
        <v>17436.16</v>
      </c>
    </row>
    <row r="451" spans="1:4" hidden="1" outlineLevel="1">
      <c r="A451" s="383" t="s">
        <v>1861</v>
      </c>
      <c r="B451" s="384">
        <v>97</v>
      </c>
      <c r="C451" s="394"/>
      <c r="D451" s="307">
        <f t="shared" si="13"/>
        <v>0</v>
      </c>
    </row>
    <row r="452" spans="1:4" hidden="1" outlineLevel="1">
      <c r="A452" s="386" t="s">
        <v>1862</v>
      </c>
      <c r="B452" s="387">
        <v>97</v>
      </c>
      <c r="C452" s="307">
        <v>729.52</v>
      </c>
      <c r="D452" s="307">
        <f t="shared" si="13"/>
        <v>70763.44</v>
      </c>
    </row>
    <row r="453" spans="1:4" hidden="1" outlineLevel="1">
      <c r="A453" s="383" t="s">
        <v>444</v>
      </c>
      <c r="B453" s="384">
        <v>6</v>
      </c>
      <c r="C453" s="394"/>
      <c r="D453" s="307">
        <f t="shared" si="13"/>
        <v>0</v>
      </c>
    </row>
    <row r="454" spans="1:4" hidden="1" outlineLevel="1">
      <c r="A454" s="386" t="s">
        <v>445</v>
      </c>
      <c r="B454" s="387">
        <v>6</v>
      </c>
      <c r="C454" s="307">
        <v>1709.91</v>
      </c>
      <c r="D454" s="307">
        <f t="shared" si="13"/>
        <v>10259.460000000001</v>
      </c>
    </row>
    <row r="455" spans="1:4" hidden="1" outlineLevel="1">
      <c r="A455" s="383" t="s">
        <v>446</v>
      </c>
      <c r="B455" s="384"/>
      <c r="C455" s="307"/>
      <c r="D455" s="307">
        <f t="shared" si="13"/>
        <v>0</v>
      </c>
    </row>
    <row r="456" spans="1:4" hidden="1" outlineLevel="1">
      <c r="A456" s="386" t="s">
        <v>447</v>
      </c>
      <c r="B456" s="387">
        <v>2</v>
      </c>
      <c r="C456" s="307">
        <v>36</v>
      </c>
      <c r="D456" s="307">
        <f t="shared" si="13"/>
        <v>72</v>
      </c>
    </row>
    <row r="457" spans="1:4" hidden="1" outlineLevel="1">
      <c r="A457" s="386" t="s">
        <v>453</v>
      </c>
      <c r="B457" s="387">
        <v>2</v>
      </c>
      <c r="C457" s="307">
        <v>18870.8</v>
      </c>
      <c r="D457" s="307">
        <f t="shared" si="13"/>
        <v>37741.599999999999</v>
      </c>
    </row>
    <row r="458" spans="1:4" hidden="1" outlineLevel="1">
      <c r="A458" s="383" t="s">
        <v>454</v>
      </c>
      <c r="B458" s="384"/>
      <c r="C458" s="394"/>
      <c r="D458" s="307">
        <f t="shared" si="13"/>
        <v>0</v>
      </c>
    </row>
    <row r="459" spans="1:4" hidden="1" outlineLevel="1">
      <c r="A459" s="386" t="s">
        <v>456</v>
      </c>
      <c r="B459" s="387">
        <v>3</v>
      </c>
      <c r="C459" s="307">
        <v>1697</v>
      </c>
      <c r="D459" s="307">
        <f t="shared" si="13"/>
        <v>5091</v>
      </c>
    </row>
    <row r="460" spans="1:4" hidden="1" outlineLevel="1">
      <c r="A460" s="383" t="s">
        <v>457</v>
      </c>
      <c r="B460" s="388">
        <v>1950</v>
      </c>
      <c r="C460" s="394"/>
      <c r="D460" s="307">
        <f t="shared" si="13"/>
        <v>0</v>
      </c>
    </row>
    <row r="461" spans="1:4" hidden="1" outlineLevel="1">
      <c r="A461" s="386" t="s">
        <v>458</v>
      </c>
      <c r="B461" s="387">
        <v>100</v>
      </c>
      <c r="C461" s="307">
        <v>363.94</v>
      </c>
      <c r="D461" s="307">
        <f t="shared" si="13"/>
        <v>36394</v>
      </c>
    </row>
    <row r="462" spans="1:4" hidden="1" outlineLevel="1">
      <c r="A462" s="386" t="s">
        <v>459</v>
      </c>
      <c r="B462" s="387">
        <v>410</v>
      </c>
      <c r="C462" s="307">
        <v>105.85</v>
      </c>
      <c r="D462" s="307">
        <f t="shared" si="13"/>
        <v>43398.5</v>
      </c>
    </row>
    <row r="463" spans="1:4" hidden="1" outlineLevel="1">
      <c r="A463" s="386" t="s">
        <v>460</v>
      </c>
      <c r="B463" s="387">
        <v>410</v>
      </c>
      <c r="C463" s="307">
        <v>105.85</v>
      </c>
      <c r="D463" s="307">
        <f t="shared" si="13"/>
        <v>43398.5</v>
      </c>
    </row>
    <row r="464" spans="1:4" hidden="1" outlineLevel="1">
      <c r="A464" s="386" t="s">
        <v>461</v>
      </c>
      <c r="B464" s="387">
        <v>80</v>
      </c>
      <c r="C464" s="307">
        <v>255.19</v>
      </c>
      <c r="D464" s="307">
        <f t="shared" si="13"/>
        <v>20415.2</v>
      </c>
    </row>
    <row r="465" spans="1:5" hidden="1" outlineLevel="1">
      <c r="A465" s="386" t="s">
        <v>462</v>
      </c>
      <c r="B465" s="387">
        <v>40</v>
      </c>
      <c r="C465" s="307">
        <v>275.42</v>
      </c>
      <c r="D465" s="307">
        <f t="shared" si="13"/>
        <v>11016.800000000001</v>
      </c>
    </row>
    <row r="466" spans="1:5" hidden="1" outlineLevel="1">
      <c r="A466" s="386" t="s">
        <v>463</v>
      </c>
      <c r="B466" s="387">
        <v>80</v>
      </c>
      <c r="C466" s="307">
        <v>255.19</v>
      </c>
      <c r="D466" s="307">
        <f t="shared" si="13"/>
        <v>20415.2</v>
      </c>
    </row>
    <row r="467" spans="1:5" hidden="1" outlineLevel="1">
      <c r="A467" s="386" t="s">
        <v>464</v>
      </c>
      <c r="B467" s="387">
        <v>180</v>
      </c>
      <c r="C467" s="307">
        <v>126.38</v>
      </c>
      <c r="D467" s="307">
        <f t="shared" si="13"/>
        <v>22748.399999999998</v>
      </c>
    </row>
    <row r="468" spans="1:5" hidden="1" outlineLevel="1">
      <c r="A468" s="386" t="s">
        <v>1739</v>
      </c>
      <c r="B468" s="387">
        <v>120</v>
      </c>
      <c r="C468" s="307"/>
      <c r="D468" s="307">
        <f t="shared" si="13"/>
        <v>0</v>
      </c>
      <c r="E468" s="42" t="s">
        <v>196</v>
      </c>
    </row>
    <row r="469" spans="1:5" hidden="1" outlineLevel="1">
      <c r="A469" s="386" t="s">
        <v>465</v>
      </c>
      <c r="B469" s="387">
        <v>225</v>
      </c>
      <c r="C469" s="307">
        <v>110.48</v>
      </c>
      <c r="D469" s="307">
        <f t="shared" si="13"/>
        <v>24858</v>
      </c>
    </row>
    <row r="470" spans="1:5" hidden="1" outlineLevel="1">
      <c r="A470" s="386" t="s">
        <v>466</v>
      </c>
      <c r="B470" s="387">
        <v>305</v>
      </c>
      <c r="C470" s="307">
        <v>207.67</v>
      </c>
      <c r="D470" s="307">
        <f t="shared" si="13"/>
        <v>63339.35</v>
      </c>
    </row>
    <row r="471" spans="1:5" hidden="1" outlineLevel="1">
      <c r="A471" s="383" t="s">
        <v>467</v>
      </c>
      <c r="B471" s="384">
        <v>1</v>
      </c>
      <c r="C471" s="394"/>
      <c r="D471" s="307">
        <f t="shared" si="13"/>
        <v>0</v>
      </c>
    </row>
    <row r="472" spans="1:5" hidden="1" outlineLevel="1">
      <c r="A472" s="386" t="s">
        <v>468</v>
      </c>
      <c r="B472" s="387">
        <v>1</v>
      </c>
      <c r="C472" s="307">
        <v>25004.58</v>
      </c>
      <c r="D472" s="307">
        <f t="shared" si="13"/>
        <v>25004.58</v>
      </c>
    </row>
    <row r="473" spans="1:5" hidden="1" outlineLevel="1">
      <c r="A473" s="383" t="s">
        <v>469</v>
      </c>
      <c r="B473" s="384">
        <v>2</v>
      </c>
      <c r="C473" s="307"/>
      <c r="D473" s="307">
        <f t="shared" si="13"/>
        <v>0</v>
      </c>
    </row>
    <row r="474" spans="1:5" hidden="1" outlineLevel="1">
      <c r="A474" s="386" t="s">
        <v>470</v>
      </c>
      <c r="B474" s="387">
        <v>2</v>
      </c>
      <c r="C474" s="307">
        <v>6931.65</v>
      </c>
      <c r="D474" s="307">
        <f t="shared" si="13"/>
        <v>13863.3</v>
      </c>
    </row>
    <row r="475" spans="1:5" hidden="1" outlineLevel="1">
      <c r="A475" s="383" t="s">
        <v>471</v>
      </c>
      <c r="B475" s="384">
        <v>7</v>
      </c>
      <c r="C475" s="394"/>
      <c r="D475" s="307">
        <f t="shared" si="13"/>
        <v>0</v>
      </c>
    </row>
    <row r="476" spans="1:5" hidden="1" outlineLevel="1">
      <c r="A476" s="386" t="s">
        <v>472</v>
      </c>
      <c r="B476" s="387">
        <v>2</v>
      </c>
      <c r="C476" s="307">
        <v>20134</v>
      </c>
      <c r="D476" s="307">
        <f t="shared" si="13"/>
        <v>40268</v>
      </c>
    </row>
    <row r="477" spans="1:5" hidden="1" outlineLevel="1">
      <c r="A477" s="386" t="s">
        <v>473</v>
      </c>
      <c r="B477" s="387">
        <v>1</v>
      </c>
      <c r="C477" s="307">
        <v>22379</v>
      </c>
      <c r="D477" s="307">
        <f t="shared" si="13"/>
        <v>22379</v>
      </c>
    </row>
    <row r="478" spans="1:5" hidden="1" outlineLevel="1">
      <c r="A478" s="386" t="s">
        <v>474</v>
      </c>
      <c r="B478" s="387">
        <v>1</v>
      </c>
      <c r="C478" s="307">
        <v>40696</v>
      </c>
      <c r="D478" s="307">
        <f t="shared" si="13"/>
        <v>40696</v>
      </c>
    </row>
    <row r="479" spans="1:5" hidden="1" outlineLevel="1">
      <c r="A479" s="386" t="s">
        <v>475</v>
      </c>
      <c r="B479" s="387">
        <v>1</v>
      </c>
      <c r="C479" s="307">
        <v>12164.74</v>
      </c>
      <c r="D479" s="307">
        <f t="shared" si="13"/>
        <v>12164.74</v>
      </c>
    </row>
    <row r="480" spans="1:5" hidden="1" outlineLevel="1">
      <c r="A480" s="386" t="s">
        <v>476</v>
      </c>
      <c r="B480" s="387">
        <v>1</v>
      </c>
      <c r="C480" s="307">
        <v>17065.02</v>
      </c>
      <c r="D480" s="307">
        <f t="shared" si="13"/>
        <v>17065.02</v>
      </c>
    </row>
    <row r="481" spans="1:5" hidden="1" outlineLevel="1">
      <c r="A481" s="386" t="s">
        <v>477</v>
      </c>
      <c r="B481" s="387">
        <v>1</v>
      </c>
      <c r="C481" s="307">
        <v>33256</v>
      </c>
      <c r="D481" s="307">
        <f t="shared" si="13"/>
        <v>33256</v>
      </c>
    </row>
    <row r="482" spans="1:5" hidden="1" outlineLevel="1">
      <c r="A482" s="383" t="s">
        <v>478</v>
      </c>
      <c r="B482" s="388">
        <v>2000</v>
      </c>
      <c r="C482" s="307">
        <v>3.44</v>
      </c>
      <c r="D482" s="307">
        <f t="shared" si="13"/>
        <v>6880</v>
      </c>
    </row>
    <row r="483" spans="1:5" hidden="1" outlineLevel="1">
      <c r="A483" s="383" t="s">
        <v>479</v>
      </c>
      <c r="B483" s="384">
        <v>3</v>
      </c>
      <c r="C483" s="394"/>
      <c r="D483" s="307">
        <f t="shared" si="13"/>
        <v>0</v>
      </c>
      <c r="E483" s="333" t="s">
        <v>196</v>
      </c>
    </row>
    <row r="484" spans="1:5" hidden="1" outlineLevel="1">
      <c r="A484" s="383" t="s">
        <v>480</v>
      </c>
      <c r="B484" s="384">
        <v>20</v>
      </c>
      <c r="C484" s="394"/>
      <c r="D484" s="307">
        <f t="shared" si="13"/>
        <v>0</v>
      </c>
    </row>
    <row r="485" spans="1:5" hidden="1" outlineLevel="1">
      <c r="A485" s="386" t="s">
        <v>481</v>
      </c>
      <c r="B485" s="387">
        <v>8</v>
      </c>
      <c r="C485" s="307">
        <v>538.45000000000005</v>
      </c>
      <c r="D485" s="307">
        <f t="shared" si="13"/>
        <v>4307.6000000000004</v>
      </c>
    </row>
    <row r="486" spans="1:5" hidden="1" outlineLevel="1">
      <c r="A486" s="386" t="s">
        <v>482</v>
      </c>
      <c r="B486" s="387">
        <v>8</v>
      </c>
      <c r="C486" s="307">
        <v>538.45000000000005</v>
      </c>
      <c r="D486" s="307">
        <f t="shared" si="13"/>
        <v>4307.6000000000004</v>
      </c>
    </row>
    <row r="487" spans="1:5" hidden="1" outlineLevel="1">
      <c r="A487" s="386" t="s">
        <v>483</v>
      </c>
      <c r="B487" s="387">
        <v>4</v>
      </c>
      <c r="C487" s="307">
        <v>3742.44</v>
      </c>
      <c r="D487" s="307">
        <f t="shared" si="13"/>
        <v>14969.76</v>
      </c>
    </row>
    <row r="488" spans="1:5" hidden="1" outlineLevel="1">
      <c r="A488" s="383" t="s">
        <v>484</v>
      </c>
      <c r="B488" s="384">
        <v>2</v>
      </c>
      <c r="C488" s="394"/>
      <c r="D488" s="307">
        <f t="shared" si="13"/>
        <v>0</v>
      </c>
    </row>
    <row r="489" spans="1:5" hidden="1" outlineLevel="1">
      <c r="A489" s="386" t="s">
        <v>485</v>
      </c>
      <c r="B489" s="387">
        <v>2</v>
      </c>
      <c r="C489" s="307">
        <v>16120.04</v>
      </c>
      <c r="D489" s="307">
        <f t="shared" si="13"/>
        <v>32240.080000000002</v>
      </c>
    </row>
    <row r="490" spans="1:5" hidden="1" outlineLevel="1">
      <c r="A490" s="383" t="s">
        <v>486</v>
      </c>
      <c r="B490" s="384">
        <v>8</v>
      </c>
      <c r="C490" s="307"/>
      <c r="D490" s="307">
        <f t="shared" si="13"/>
        <v>0</v>
      </c>
    </row>
    <row r="491" spans="1:5" hidden="1" outlineLevel="1">
      <c r="A491" s="386" t="s">
        <v>487</v>
      </c>
      <c r="B491" s="387">
        <v>8</v>
      </c>
      <c r="C491" s="307">
        <v>100</v>
      </c>
      <c r="D491" s="307">
        <f t="shared" si="13"/>
        <v>800</v>
      </c>
    </row>
    <row r="492" spans="1:5" hidden="1" outlineLevel="1">
      <c r="A492" s="383" t="s">
        <v>488</v>
      </c>
      <c r="B492" s="384">
        <v>4</v>
      </c>
      <c r="C492" s="307">
        <v>691.65</v>
      </c>
      <c r="D492" s="307">
        <f t="shared" si="13"/>
        <v>2766.6</v>
      </c>
    </row>
    <row r="493" spans="1:5" hidden="1" outlineLevel="1">
      <c r="A493" s="383" t="s">
        <v>489</v>
      </c>
      <c r="B493" s="384">
        <v>1</v>
      </c>
      <c r="C493" s="307"/>
      <c r="D493" s="307">
        <f t="shared" si="13"/>
        <v>0</v>
      </c>
      <c r="E493" s="42" t="s">
        <v>196</v>
      </c>
    </row>
    <row r="494" spans="1:5" hidden="1" outlineLevel="1">
      <c r="A494" s="383" t="s">
        <v>490</v>
      </c>
      <c r="B494" s="384">
        <v>4</v>
      </c>
      <c r="C494" s="307"/>
      <c r="D494" s="307">
        <f t="shared" si="13"/>
        <v>0</v>
      </c>
    </row>
    <row r="495" spans="1:5" hidden="1" outlineLevel="1">
      <c r="A495" s="386" t="s">
        <v>491</v>
      </c>
      <c r="B495" s="387">
        <v>4</v>
      </c>
      <c r="C495" s="307">
        <v>256.86</v>
      </c>
      <c r="D495" s="307">
        <f t="shared" si="13"/>
        <v>1027.44</v>
      </c>
    </row>
    <row r="496" spans="1:5" hidden="1" outlineLevel="1">
      <c r="A496" s="383" t="s">
        <v>492</v>
      </c>
      <c r="B496" s="384">
        <v>43</v>
      </c>
      <c r="C496" s="394"/>
      <c r="D496" s="307">
        <f t="shared" si="13"/>
        <v>0</v>
      </c>
    </row>
    <row r="497" spans="1:5" hidden="1" outlineLevel="1">
      <c r="A497" s="386" t="s">
        <v>493</v>
      </c>
      <c r="B497" s="387">
        <v>1</v>
      </c>
      <c r="C497" s="307">
        <v>71.39</v>
      </c>
      <c r="D497" s="307">
        <f t="shared" si="13"/>
        <v>71.39</v>
      </c>
    </row>
    <row r="498" spans="1:5" hidden="1" outlineLevel="1">
      <c r="A498" s="386" t="s">
        <v>494</v>
      </c>
      <c r="B498" s="387">
        <v>3</v>
      </c>
      <c r="C498" s="307">
        <v>71.39</v>
      </c>
      <c r="D498" s="307">
        <f t="shared" si="13"/>
        <v>214.17000000000002</v>
      </c>
    </row>
    <row r="499" spans="1:5" hidden="1" outlineLevel="1">
      <c r="A499" s="386" t="s">
        <v>495</v>
      </c>
      <c r="B499" s="387">
        <v>29</v>
      </c>
      <c r="C499" s="307"/>
      <c r="D499" s="307">
        <f t="shared" si="13"/>
        <v>0</v>
      </c>
      <c r="E499" s="42" t="s">
        <v>196</v>
      </c>
    </row>
    <row r="500" spans="1:5" hidden="1" outlineLevel="1">
      <c r="A500" s="386" t="s">
        <v>496</v>
      </c>
      <c r="B500" s="387">
        <v>10</v>
      </c>
      <c r="C500" s="307"/>
      <c r="D500" s="307">
        <f t="shared" ref="D500:D561" si="14">B500*C500</f>
        <v>0</v>
      </c>
      <c r="E500" s="42" t="s">
        <v>196</v>
      </c>
    </row>
    <row r="501" spans="1:5" hidden="1" outlineLevel="1">
      <c r="A501" s="383" t="s">
        <v>497</v>
      </c>
      <c r="B501" s="384">
        <v>30</v>
      </c>
      <c r="C501" s="307">
        <v>1.5</v>
      </c>
      <c r="D501" s="307">
        <f t="shared" si="14"/>
        <v>45</v>
      </c>
    </row>
    <row r="502" spans="1:5" hidden="1" outlineLevel="1">
      <c r="A502" s="383" t="s">
        <v>498</v>
      </c>
      <c r="B502" s="384">
        <v>13</v>
      </c>
      <c r="C502" s="307"/>
      <c r="D502" s="307">
        <f t="shared" si="14"/>
        <v>0</v>
      </c>
    </row>
    <row r="503" spans="1:5" hidden="1" outlineLevel="1">
      <c r="A503" s="386" t="s">
        <v>499</v>
      </c>
      <c r="B503" s="387">
        <v>13</v>
      </c>
      <c r="C503" s="307">
        <v>2716.61</v>
      </c>
      <c r="D503" s="307">
        <f t="shared" si="14"/>
        <v>35315.93</v>
      </c>
    </row>
    <row r="504" spans="1:5" hidden="1" outlineLevel="1">
      <c r="A504" s="383" t="s">
        <v>500</v>
      </c>
      <c r="B504" s="384">
        <v>7</v>
      </c>
      <c r="C504" s="394"/>
      <c r="D504" s="307">
        <f t="shared" si="14"/>
        <v>0</v>
      </c>
    </row>
    <row r="505" spans="1:5" hidden="1" outlineLevel="1">
      <c r="A505" s="386"/>
      <c r="B505" s="387">
        <v>1</v>
      </c>
      <c r="C505" s="307">
        <v>3500</v>
      </c>
      <c r="D505" s="307">
        <f t="shared" si="14"/>
        <v>3500</v>
      </c>
    </row>
    <row r="506" spans="1:5" hidden="1" outlineLevel="1">
      <c r="A506" s="386" t="s">
        <v>501</v>
      </c>
      <c r="B506" s="387">
        <v>6</v>
      </c>
      <c r="C506" s="307">
        <v>589.48</v>
      </c>
      <c r="D506" s="307">
        <f t="shared" si="14"/>
        <v>3536.88</v>
      </c>
    </row>
    <row r="507" spans="1:5" hidden="1" outlineLevel="1">
      <c r="A507" s="383" t="s">
        <v>502</v>
      </c>
      <c r="B507" s="384">
        <v>1</v>
      </c>
      <c r="C507" s="394"/>
      <c r="D507" s="307">
        <f t="shared" si="14"/>
        <v>0</v>
      </c>
    </row>
    <row r="508" spans="1:5" hidden="1" outlineLevel="1">
      <c r="A508" s="386" t="s">
        <v>503</v>
      </c>
      <c r="B508" s="387">
        <v>1</v>
      </c>
      <c r="C508" s="307">
        <v>3900</v>
      </c>
      <c r="D508" s="307">
        <f t="shared" si="14"/>
        <v>3900</v>
      </c>
    </row>
    <row r="509" spans="1:5" hidden="1" outlineLevel="1">
      <c r="A509" s="383" t="s">
        <v>504</v>
      </c>
      <c r="B509" s="384">
        <v>18</v>
      </c>
      <c r="C509" s="307"/>
      <c r="D509" s="307">
        <f t="shared" si="14"/>
        <v>0</v>
      </c>
    </row>
    <row r="510" spans="1:5" hidden="1" outlineLevel="1">
      <c r="A510" s="386"/>
      <c r="B510" s="387">
        <v>6</v>
      </c>
      <c r="C510" s="307">
        <v>1864.99</v>
      </c>
      <c r="D510" s="307">
        <f t="shared" si="14"/>
        <v>11189.94</v>
      </c>
    </row>
    <row r="511" spans="1:5" hidden="1" outlineLevel="1">
      <c r="A511" s="386" t="s">
        <v>505</v>
      </c>
      <c r="B511" s="387">
        <v>1</v>
      </c>
      <c r="C511" s="307">
        <v>11184.63</v>
      </c>
      <c r="D511" s="307">
        <f t="shared" si="14"/>
        <v>11184.63</v>
      </c>
    </row>
    <row r="512" spans="1:5" hidden="1" outlineLevel="1">
      <c r="A512" s="386" t="s">
        <v>507</v>
      </c>
      <c r="B512" s="387">
        <v>9</v>
      </c>
      <c r="C512" s="307">
        <v>3122.28</v>
      </c>
      <c r="D512" s="307">
        <f t="shared" si="14"/>
        <v>28100.52</v>
      </c>
    </row>
    <row r="513" spans="1:4" hidden="1" outlineLevel="1">
      <c r="A513" s="386" t="s">
        <v>508</v>
      </c>
      <c r="B513" s="387">
        <v>2</v>
      </c>
      <c r="C513" s="307">
        <v>887.95</v>
      </c>
      <c r="D513" s="307">
        <f t="shared" si="14"/>
        <v>1775.9</v>
      </c>
    </row>
    <row r="514" spans="1:4" hidden="1" outlineLevel="1">
      <c r="A514" s="383" t="s">
        <v>509</v>
      </c>
      <c r="B514" s="384">
        <v>40</v>
      </c>
      <c r="C514" s="394"/>
      <c r="D514" s="307">
        <f t="shared" si="14"/>
        <v>0</v>
      </c>
    </row>
    <row r="515" spans="1:4" hidden="1" outlineLevel="1">
      <c r="A515" s="386" t="s">
        <v>510</v>
      </c>
      <c r="B515" s="387">
        <v>10</v>
      </c>
      <c r="C515" s="307">
        <v>50</v>
      </c>
      <c r="D515" s="307">
        <f t="shared" si="14"/>
        <v>500</v>
      </c>
    </row>
    <row r="516" spans="1:4" hidden="1" outlineLevel="1">
      <c r="A516" s="386" t="s">
        <v>511</v>
      </c>
      <c r="B516" s="387">
        <v>3</v>
      </c>
      <c r="C516" s="307">
        <v>198</v>
      </c>
      <c r="D516" s="307">
        <f t="shared" si="14"/>
        <v>594</v>
      </c>
    </row>
    <row r="517" spans="1:4" hidden="1" outlineLevel="1">
      <c r="A517" s="386" t="s">
        <v>512</v>
      </c>
      <c r="B517" s="387">
        <v>3</v>
      </c>
      <c r="C517" s="307">
        <v>840</v>
      </c>
      <c r="D517" s="307">
        <f t="shared" si="14"/>
        <v>2520</v>
      </c>
    </row>
    <row r="518" spans="1:4" hidden="1" outlineLevel="1">
      <c r="A518" s="386" t="s">
        <v>513</v>
      </c>
      <c r="B518" s="387">
        <v>17</v>
      </c>
      <c r="C518" s="307">
        <v>1030</v>
      </c>
      <c r="D518" s="307">
        <f t="shared" si="14"/>
        <v>17510</v>
      </c>
    </row>
    <row r="519" spans="1:4" hidden="1" outlineLevel="1">
      <c r="A519" s="386" t="s">
        <v>514</v>
      </c>
      <c r="B519" s="387">
        <v>2</v>
      </c>
      <c r="C519" s="307">
        <v>1140</v>
      </c>
      <c r="D519" s="307">
        <f t="shared" si="14"/>
        <v>2280</v>
      </c>
    </row>
    <row r="520" spans="1:4" hidden="1" outlineLevel="1">
      <c r="A520" s="386" t="s">
        <v>1790</v>
      </c>
      <c r="B520" s="387">
        <v>2</v>
      </c>
      <c r="C520" s="307">
        <v>1200</v>
      </c>
      <c r="D520" s="307">
        <f t="shared" si="14"/>
        <v>2400</v>
      </c>
    </row>
    <row r="521" spans="1:4" hidden="1" outlineLevel="1">
      <c r="A521" s="386" t="s">
        <v>515</v>
      </c>
      <c r="B521" s="387">
        <v>3</v>
      </c>
      <c r="C521" s="307">
        <v>1400</v>
      </c>
      <c r="D521" s="307">
        <f t="shared" si="14"/>
        <v>4200</v>
      </c>
    </row>
    <row r="522" spans="1:4" hidden="1" outlineLevel="1">
      <c r="A522" s="383" t="s">
        <v>516</v>
      </c>
      <c r="B522" s="384">
        <v>190</v>
      </c>
      <c r="C522" s="307"/>
      <c r="D522" s="307">
        <f t="shared" si="14"/>
        <v>0</v>
      </c>
    </row>
    <row r="523" spans="1:4" hidden="1" outlineLevel="1">
      <c r="A523" s="386" t="s">
        <v>517</v>
      </c>
      <c r="B523" s="387">
        <v>10</v>
      </c>
      <c r="C523" s="307">
        <v>130</v>
      </c>
      <c r="D523" s="307">
        <f t="shared" si="14"/>
        <v>1300</v>
      </c>
    </row>
    <row r="524" spans="1:4" hidden="1" outlineLevel="1">
      <c r="A524" s="386" t="s">
        <v>518</v>
      </c>
      <c r="B524" s="387">
        <v>10</v>
      </c>
      <c r="C524" s="307">
        <v>130</v>
      </c>
      <c r="D524" s="307">
        <f t="shared" si="14"/>
        <v>1300</v>
      </c>
    </row>
    <row r="525" spans="1:4" hidden="1" outlineLevel="1">
      <c r="A525" s="386" t="s">
        <v>519</v>
      </c>
      <c r="B525" s="387">
        <v>20</v>
      </c>
      <c r="C525" s="307">
        <v>130</v>
      </c>
      <c r="D525" s="307">
        <f t="shared" si="14"/>
        <v>2600</v>
      </c>
    </row>
    <row r="526" spans="1:4" hidden="1" outlineLevel="1">
      <c r="A526" s="386" t="s">
        <v>520</v>
      </c>
      <c r="B526" s="387">
        <v>20</v>
      </c>
      <c r="C526" s="307">
        <v>130</v>
      </c>
      <c r="D526" s="307">
        <f t="shared" si="14"/>
        <v>2600</v>
      </c>
    </row>
    <row r="527" spans="1:4" hidden="1" outlineLevel="1">
      <c r="A527" s="386" t="s">
        <v>521</v>
      </c>
      <c r="B527" s="387">
        <v>30</v>
      </c>
      <c r="C527" s="307">
        <v>130</v>
      </c>
      <c r="D527" s="307">
        <f t="shared" si="14"/>
        <v>3900</v>
      </c>
    </row>
    <row r="528" spans="1:4" hidden="1" outlineLevel="1">
      <c r="A528" s="386" t="s">
        <v>522</v>
      </c>
      <c r="B528" s="387">
        <v>40</v>
      </c>
      <c r="C528" s="307">
        <v>130</v>
      </c>
      <c r="D528" s="307">
        <f t="shared" si="14"/>
        <v>5200</v>
      </c>
    </row>
    <row r="529" spans="1:4" hidden="1" outlineLevel="1">
      <c r="A529" s="386" t="s">
        <v>523</v>
      </c>
      <c r="B529" s="387">
        <v>10</v>
      </c>
      <c r="C529" s="307">
        <v>130</v>
      </c>
      <c r="D529" s="307">
        <f t="shared" si="14"/>
        <v>1300</v>
      </c>
    </row>
    <row r="530" spans="1:4" hidden="1" outlineLevel="1">
      <c r="A530" s="386" t="s">
        <v>524</v>
      </c>
      <c r="B530" s="387">
        <v>30</v>
      </c>
      <c r="C530" s="307">
        <v>130</v>
      </c>
      <c r="D530" s="307">
        <f t="shared" si="14"/>
        <v>3900</v>
      </c>
    </row>
    <row r="531" spans="1:4" hidden="1" outlineLevel="1">
      <c r="A531" s="386" t="s">
        <v>525</v>
      </c>
      <c r="B531" s="387">
        <v>10</v>
      </c>
      <c r="C531" s="307">
        <v>150</v>
      </c>
      <c r="D531" s="307">
        <f t="shared" si="14"/>
        <v>1500</v>
      </c>
    </row>
    <row r="532" spans="1:4" hidden="1" outlineLevel="1">
      <c r="A532" s="386" t="s">
        <v>526</v>
      </c>
      <c r="B532" s="387">
        <v>10</v>
      </c>
      <c r="C532" s="307">
        <v>150</v>
      </c>
      <c r="D532" s="307">
        <f t="shared" si="14"/>
        <v>1500</v>
      </c>
    </row>
    <row r="533" spans="1:4" ht="15.75" hidden="1" customHeight="1" outlineLevel="1">
      <c r="A533" s="403" t="s">
        <v>527</v>
      </c>
      <c r="B533" s="384">
        <v>6</v>
      </c>
      <c r="C533" s="394"/>
      <c r="D533" s="307">
        <f t="shared" si="14"/>
        <v>0</v>
      </c>
    </row>
    <row r="534" spans="1:4" hidden="1" outlineLevel="1">
      <c r="A534" s="386"/>
      <c r="B534" s="387">
        <v>3</v>
      </c>
      <c r="C534" s="307">
        <v>11563</v>
      </c>
      <c r="D534" s="307">
        <f t="shared" si="14"/>
        <v>34689</v>
      </c>
    </row>
    <row r="535" spans="1:4" hidden="1" outlineLevel="1">
      <c r="A535" s="386" t="s">
        <v>528</v>
      </c>
      <c r="B535" s="387">
        <v>1</v>
      </c>
      <c r="C535" s="307">
        <v>16742</v>
      </c>
      <c r="D535" s="307">
        <f t="shared" si="14"/>
        <v>16742</v>
      </c>
    </row>
    <row r="536" spans="1:4" hidden="1" outlineLevel="1">
      <c r="A536" s="386" t="s">
        <v>1791</v>
      </c>
      <c r="B536" s="387">
        <v>2</v>
      </c>
      <c r="C536" s="307">
        <v>12336.51</v>
      </c>
      <c r="D536" s="307">
        <f t="shared" si="14"/>
        <v>24673.02</v>
      </c>
    </row>
    <row r="537" spans="1:4" hidden="1" outlineLevel="1">
      <c r="A537" s="383" t="s">
        <v>529</v>
      </c>
      <c r="B537" s="384">
        <v>2</v>
      </c>
      <c r="C537" s="307"/>
      <c r="D537" s="307">
        <f t="shared" si="14"/>
        <v>0</v>
      </c>
    </row>
    <row r="538" spans="1:4" hidden="1" outlineLevel="1">
      <c r="A538" s="386" t="s">
        <v>530</v>
      </c>
      <c r="B538" s="387">
        <v>2</v>
      </c>
      <c r="C538" s="307">
        <v>32430</v>
      </c>
      <c r="D538" s="307">
        <f t="shared" si="14"/>
        <v>64860</v>
      </c>
    </row>
    <row r="539" spans="1:4" hidden="1" outlineLevel="1">
      <c r="A539" s="383" t="s">
        <v>1863</v>
      </c>
      <c r="B539" s="384">
        <v>10</v>
      </c>
      <c r="C539" s="307">
        <v>4000</v>
      </c>
      <c r="D539" s="307">
        <f t="shared" si="14"/>
        <v>40000</v>
      </c>
    </row>
    <row r="540" spans="1:4" hidden="1" outlineLevel="1">
      <c r="A540" s="383" t="s">
        <v>531</v>
      </c>
      <c r="B540" s="384">
        <v>4</v>
      </c>
      <c r="C540" s="394"/>
      <c r="D540" s="307">
        <f t="shared" si="14"/>
        <v>0</v>
      </c>
    </row>
    <row r="541" spans="1:4" hidden="1" outlineLevel="1">
      <c r="A541" s="386" t="s">
        <v>96</v>
      </c>
      <c r="B541" s="387">
        <v>4</v>
      </c>
      <c r="C541" s="307">
        <v>66.036000000000001</v>
      </c>
      <c r="D541" s="307">
        <f t="shared" si="14"/>
        <v>264.14400000000001</v>
      </c>
    </row>
    <row r="542" spans="1:4" hidden="1" outlineLevel="1">
      <c r="A542" s="383" t="s">
        <v>532</v>
      </c>
      <c r="B542" s="384">
        <v>504</v>
      </c>
      <c r="C542" s="307"/>
      <c r="D542" s="307">
        <f t="shared" si="14"/>
        <v>0</v>
      </c>
    </row>
    <row r="543" spans="1:4" hidden="1" outlineLevel="1">
      <c r="A543" s="386" t="s">
        <v>533</v>
      </c>
      <c r="B543" s="387">
        <v>29</v>
      </c>
      <c r="C543" s="307">
        <v>190.25</v>
      </c>
      <c r="D543" s="307">
        <f t="shared" si="14"/>
        <v>5517.25</v>
      </c>
    </row>
    <row r="544" spans="1:4" hidden="1" outlineLevel="1">
      <c r="A544" s="386" t="s">
        <v>534</v>
      </c>
      <c r="B544" s="387">
        <v>51</v>
      </c>
      <c r="C544" s="321">
        <f>(11*333.18+50*228.19)/61</f>
        <v>247.12262295081968</v>
      </c>
      <c r="D544" s="307">
        <f t="shared" si="14"/>
        <v>12603.253770491803</v>
      </c>
    </row>
    <row r="545" spans="1:5" hidden="1" outlineLevel="1">
      <c r="A545" s="386" t="s">
        <v>535</v>
      </c>
      <c r="B545" s="387">
        <v>48</v>
      </c>
      <c r="C545" s="307">
        <v>158.69999999999999</v>
      </c>
      <c r="D545" s="307">
        <f t="shared" si="14"/>
        <v>7617.5999999999995</v>
      </c>
    </row>
    <row r="546" spans="1:5" hidden="1" outlineLevel="1">
      <c r="A546" s="386" t="s">
        <v>536</v>
      </c>
      <c r="B546" s="387">
        <v>65</v>
      </c>
      <c r="C546" s="321">
        <f>(15*206.02+50*142.62)/65</f>
        <v>157.25076923076921</v>
      </c>
      <c r="D546" s="307">
        <f t="shared" si="14"/>
        <v>10221.299999999999</v>
      </c>
    </row>
    <row r="547" spans="1:5" hidden="1" outlineLevel="1">
      <c r="A547" s="386" t="s">
        <v>537</v>
      </c>
      <c r="B547" s="387">
        <v>230</v>
      </c>
      <c r="C547" s="321">
        <f>(53*140.02+200*124.79)/253</f>
        <v>127.9804743083004</v>
      </c>
      <c r="D547" s="307">
        <f t="shared" si="14"/>
        <v>29435.509090909094</v>
      </c>
    </row>
    <row r="548" spans="1:5" hidden="1" outlineLevel="1">
      <c r="A548" s="386" t="s">
        <v>538</v>
      </c>
      <c r="B548" s="387">
        <v>34</v>
      </c>
      <c r="C548" s="307">
        <v>417.95</v>
      </c>
      <c r="D548" s="307">
        <f t="shared" si="14"/>
        <v>14210.3</v>
      </c>
    </row>
    <row r="549" spans="1:5" hidden="1" outlineLevel="1">
      <c r="A549" s="386" t="s">
        <v>96</v>
      </c>
      <c r="B549" s="387">
        <v>47</v>
      </c>
      <c r="C549" s="394"/>
      <c r="D549" s="307">
        <f t="shared" si="14"/>
        <v>0</v>
      </c>
      <c r="E549" s="42" t="s">
        <v>196</v>
      </c>
    </row>
    <row r="550" spans="1:5" hidden="1" outlineLevel="1">
      <c r="A550" s="383" t="s">
        <v>1792</v>
      </c>
      <c r="B550" s="384">
        <v>12</v>
      </c>
      <c r="C550" s="394"/>
      <c r="D550" s="307">
        <f t="shared" si="14"/>
        <v>0</v>
      </c>
    </row>
    <row r="551" spans="1:5" hidden="1" outlineLevel="1">
      <c r="A551" s="386"/>
      <c r="B551" s="387">
        <v>10</v>
      </c>
      <c r="C551" s="307">
        <v>561.20000000000005</v>
      </c>
      <c r="D551" s="307">
        <f t="shared" si="14"/>
        <v>5612</v>
      </c>
    </row>
    <row r="552" spans="1:5" hidden="1" outlineLevel="1">
      <c r="A552" s="386" t="s">
        <v>540</v>
      </c>
      <c r="B552" s="387">
        <v>2</v>
      </c>
      <c r="C552" s="307">
        <v>856</v>
      </c>
      <c r="D552" s="307">
        <f t="shared" si="14"/>
        <v>1712</v>
      </c>
    </row>
    <row r="553" spans="1:5" hidden="1" outlineLevel="1">
      <c r="A553" s="383" t="s">
        <v>541</v>
      </c>
      <c r="B553" s="384">
        <v>2</v>
      </c>
      <c r="C553" s="394"/>
      <c r="D553" s="307">
        <f t="shared" si="14"/>
        <v>0</v>
      </c>
    </row>
    <row r="554" spans="1:5" hidden="1" outlineLevel="1">
      <c r="A554" s="386" t="s">
        <v>542</v>
      </c>
      <c r="B554" s="387">
        <v>2</v>
      </c>
      <c r="C554" s="307">
        <v>204.22</v>
      </c>
      <c r="D554" s="307">
        <f t="shared" si="14"/>
        <v>408.44</v>
      </c>
    </row>
    <row r="555" spans="1:5" hidden="1" outlineLevel="1">
      <c r="A555" s="383" t="s">
        <v>543</v>
      </c>
      <c r="B555" s="384">
        <v>3</v>
      </c>
      <c r="C555" s="307"/>
      <c r="D555" s="307">
        <f t="shared" si="14"/>
        <v>0</v>
      </c>
    </row>
    <row r="556" spans="1:5" hidden="1" outlineLevel="1">
      <c r="A556" s="386" t="s">
        <v>544</v>
      </c>
      <c r="B556" s="387">
        <v>3</v>
      </c>
      <c r="C556" s="307">
        <v>2893.95</v>
      </c>
      <c r="D556" s="307">
        <f t="shared" si="14"/>
        <v>8681.8499999999985</v>
      </c>
    </row>
    <row r="557" spans="1:5" hidden="1" outlineLevel="1">
      <c r="A557" s="383" t="s">
        <v>545</v>
      </c>
      <c r="B557" s="384">
        <v>161</v>
      </c>
      <c r="C557" s="307"/>
      <c r="D557" s="307">
        <f t="shared" si="14"/>
        <v>0</v>
      </c>
    </row>
    <row r="558" spans="1:5" hidden="1" outlineLevel="1">
      <c r="A558" s="386"/>
      <c r="B558" s="387">
        <v>12</v>
      </c>
      <c r="C558" s="307">
        <v>110.36</v>
      </c>
      <c r="D558" s="307">
        <f t="shared" si="14"/>
        <v>1324.32</v>
      </c>
    </row>
    <row r="559" spans="1:5" hidden="1" outlineLevel="1">
      <c r="A559" s="386" t="s">
        <v>546</v>
      </c>
      <c r="B559" s="387">
        <v>60</v>
      </c>
      <c r="C559" s="307">
        <v>156.22</v>
      </c>
      <c r="D559" s="307">
        <f t="shared" si="14"/>
        <v>9373.2000000000007</v>
      </c>
    </row>
    <row r="560" spans="1:5" hidden="1" outlineLevel="1">
      <c r="A560" s="386" t="s">
        <v>547</v>
      </c>
      <c r="B560" s="387">
        <v>50</v>
      </c>
      <c r="C560" s="307">
        <v>154.91999999999999</v>
      </c>
      <c r="D560" s="307">
        <f t="shared" si="14"/>
        <v>7745.9999999999991</v>
      </c>
    </row>
    <row r="561" spans="1:4" hidden="1" outlineLevel="1">
      <c r="A561" s="386" t="s">
        <v>548</v>
      </c>
      <c r="B561" s="387">
        <v>1</v>
      </c>
      <c r="C561" s="307">
        <v>650</v>
      </c>
      <c r="D561" s="307">
        <f t="shared" si="14"/>
        <v>650</v>
      </c>
    </row>
    <row r="562" spans="1:4" hidden="1" outlineLevel="1">
      <c r="A562" s="386" t="s">
        <v>549</v>
      </c>
      <c r="B562" s="387">
        <v>10</v>
      </c>
      <c r="C562" s="307">
        <v>794.38</v>
      </c>
      <c r="D562" s="307">
        <f t="shared" ref="D562:D624" si="15">B562*C562</f>
        <v>7943.8</v>
      </c>
    </row>
    <row r="563" spans="1:4" hidden="1" outlineLevel="1">
      <c r="A563" s="386" t="s">
        <v>550</v>
      </c>
      <c r="B563" s="387">
        <v>5</v>
      </c>
      <c r="C563" s="307">
        <v>190</v>
      </c>
      <c r="D563" s="307">
        <f t="shared" si="15"/>
        <v>950</v>
      </c>
    </row>
    <row r="564" spans="1:4" hidden="1" outlineLevel="1">
      <c r="A564" s="386" t="s">
        <v>551</v>
      </c>
      <c r="B564" s="387">
        <v>3</v>
      </c>
      <c r="C564" s="307">
        <v>3350.02</v>
      </c>
      <c r="D564" s="307">
        <f t="shared" si="15"/>
        <v>10050.06</v>
      </c>
    </row>
    <row r="565" spans="1:4" hidden="1" outlineLevel="1">
      <c r="A565" s="386" t="s">
        <v>552</v>
      </c>
      <c r="B565" s="387">
        <v>20</v>
      </c>
      <c r="C565" s="307">
        <v>391.17</v>
      </c>
      <c r="D565" s="307">
        <f t="shared" si="15"/>
        <v>7823.4000000000005</v>
      </c>
    </row>
    <row r="566" spans="1:4" hidden="1" outlineLevel="1">
      <c r="A566" s="383" t="s">
        <v>553</v>
      </c>
      <c r="B566" s="384">
        <v>24</v>
      </c>
      <c r="C566" s="394"/>
      <c r="D566" s="307">
        <f t="shared" si="15"/>
        <v>0</v>
      </c>
    </row>
    <row r="567" spans="1:4" hidden="1" outlineLevel="1">
      <c r="A567" s="386" t="s">
        <v>554</v>
      </c>
      <c r="B567" s="387">
        <v>6</v>
      </c>
      <c r="C567" s="307">
        <v>300</v>
      </c>
      <c r="D567" s="307">
        <f t="shared" si="15"/>
        <v>1800</v>
      </c>
    </row>
    <row r="568" spans="1:4" hidden="1" outlineLevel="1">
      <c r="A568" s="386" t="s">
        <v>555</v>
      </c>
      <c r="B568" s="387">
        <v>4</v>
      </c>
      <c r="C568" s="307">
        <v>330</v>
      </c>
      <c r="D568" s="307">
        <f t="shared" si="15"/>
        <v>1320</v>
      </c>
    </row>
    <row r="569" spans="1:4" hidden="1" outlineLevel="1">
      <c r="A569" s="386" t="s">
        <v>556</v>
      </c>
      <c r="B569" s="387">
        <v>8</v>
      </c>
      <c r="C569" s="307">
        <v>370</v>
      </c>
      <c r="D569" s="307">
        <f t="shared" si="15"/>
        <v>2960</v>
      </c>
    </row>
    <row r="570" spans="1:4" hidden="1" outlineLevel="1">
      <c r="A570" s="386" t="s">
        <v>557</v>
      </c>
      <c r="B570" s="387">
        <v>6</v>
      </c>
      <c r="C570" s="307">
        <v>240</v>
      </c>
      <c r="D570" s="307">
        <f t="shared" si="15"/>
        <v>1440</v>
      </c>
    </row>
    <row r="571" spans="1:4" hidden="1" outlineLevel="1">
      <c r="A571" s="383" t="s">
        <v>1793</v>
      </c>
      <c r="B571" s="384">
        <v>2</v>
      </c>
      <c r="C571" s="394"/>
      <c r="D571" s="307">
        <f t="shared" si="15"/>
        <v>0</v>
      </c>
    </row>
    <row r="572" spans="1:4" hidden="1" outlineLevel="1">
      <c r="A572" s="386" t="s">
        <v>1794</v>
      </c>
      <c r="B572" s="387">
        <v>2</v>
      </c>
      <c r="C572" s="307">
        <v>480</v>
      </c>
      <c r="D572" s="307">
        <f t="shared" si="15"/>
        <v>960</v>
      </c>
    </row>
    <row r="573" spans="1:4" hidden="1" outlineLevel="1">
      <c r="A573" s="383" t="s">
        <v>559</v>
      </c>
      <c r="B573" s="384">
        <v>188</v>
      </c>
      <c r="C573" s="394"/>
      <c r="D573" s="307">
        <f t="shared" si="15"/>
        <v>0</v>
      </c>
    </row>
    <row r="574" spans="1:4" hidden="1" outlineLevel="1">
      <c r="A574" s="386" t="s">
        <v>560</v>
      </c>
      <c r="B574" s="387">
        <v>2</v>
      </c>
      <c r="C574" s="307">
        <v>3485</v>
      </c>
      <c r="D574" s="307">
        <f t="shared" si="15"/>
        <v>6970</v>
      </c>
    </row>
    <row r="575" spans="1:4" hidden="1" outlineLevel="1">
      <c r="A575" s="386" t="s">
        <v>561</v>
      </c>
      <c r="B575" s="387">
        <v>1</v>
      </c>
      <c r="C575" s="307">
        <v>4750</v>
      </c>
      <c r="D575" s="307">
        <f t="shared" si="15"/>
        <v>4750</v>
      </c>
    </row>
    <row r="576" spans="1:4" hidden="1" outlineLevel="1">
      <c r="A576" s="386" t="s">
        <v>562</v>
      </c>
      <c r="B576" s="387">
        <v>9</v>
      </c>
      <c r="C576" s="307">
        <v>1069.9000000000001</v>
      </c>
      <c r="D576" s="307">
        <f t="shared" si="15"/>
        <v>9629.1</v>
      </c>
    </row>
    <row r="577" spans="1:4" hidden="1" outlineLevel="1">
      <c r="A577" s="386" t="s">
        <v>563</v>
      </c>
      <c r="B577" s="387">
        <v>1</v>
      </c>
      <c r="C577" s="307">
        <v>1850</v>
      </c>
      <c r="D577" s="307">
        <f t="shared" si="15"/>
        <v>1850</v>
      </c>
    </row>
    <row r="578" spans="1:4" hidden="1" outlineLevel="1">
      <c r="A578" s="386" t="s">
        <v>564</v>
      </c>
      <c r="B578" s="387">
        <v>1</v>
      </c>
      <c r="C578" s="307">
        <v>2100</v>
      </c>
      <c r="D578" s="307">
        <f t="shared" si="15"/>
        <v>2100</v>
      </c>
    </row>
    <row r="579" spans="1:4" hidden="1" outlineLevel="1">
      <c r="A579" s="386" t="s">
        <v>565</v>
      </c>
      <c r="B579" s="387">
        <v>4</v>
      </c>
      <c r="C579" s="307">
        <v>3950</v>
      </c>
      <c r="D579" s="307">
        <f t="shared" si="15"/>
        <v>15800</v>
      </c>
    </row>
    <row r="580" spans="1:4" hidden="1" outlineLevel="1">
      <c r="A580" s="386" t="s">
        <v>566</v>
      </c>
      <c r="B580" s="387">
        <v>6</v>
      </c>
      <c r="C580" s="307">
        <v>3850</v>
      </c>
      <c r="D580" s="307">
        <f t="shared" si="15"/>
        <v>23100</v>
      </c>
    </row>
    <row r="581" spans="1:4" hidden="1" outlineLevel="1">
      <c r="A581" s="386" t="s">
        <v>567</v>
      </c>
      <c r="B581" s="387">
        <v>2</v>
      </c>
      <c r="C581" s="307">
        <v>5025.8100000000004</v>
      </c>
      <c r="D581" s="307">
        <f t="shared" si="15"/>
        <v>10051.620000000001</v>
      </c>
    </row>
    <row r="582" spans="1:4" hidden="1" outlineLevel="1">
      <c r="A582" s="386" t="s">
        <v>568</v>
      </c>
      <c r="B582" s="387">
        <v>10</v>
      </c>
      <c r="C582" s="307">
        <v>668.93</v>
      </c>
      <c r="D582" s="307">
        <f t="shared" si="15"/>
        <v>6689.2999999999993</v>
      </c>
    </row>
    <row r="583" spans="1:4" hidden="1" outlineLevel="1">
      <c r="A583" s="386" t="s">
        <v>569</v>
      </c>
      <c r="B583" s="387">
        <v>10</v>
      </c>
      <c r="C583" s="307">
        <v>898.42</v>
      </c>
      <c r="D583" s="307">
        <f t="shared" si="15"/>
        <v>8984.1999999999989</v>
      </c>
    </row>
    <row r="584" spans="1:4" hidden="1" outlineLevel="1">
      <c r="A584" s="386" t="s">
        <v>570</v>
      </c>
      <c r="B584" s="387">
        <v>4</v>
      </c>
      <c r="C584" s="307">
        <v>4969.43</v>
      </c>
      <c r="D584" s="307">
        <f t="shared" si="15"/>
        <v>19877.72</v>
      </c>
    </row>
    <row r="585" spans="1:4" hidden="1" outlineLevel="1">
      <c r="A585" s="386" t="s">
        <v>571</v>
      </c>
      <c r="B585" s="387">
        <v>1</v>
      </c>
      <c r="C585" s="307">
        <v>5700</v>
      </c>
      <c r="D585" s="307">
        <f t="shared" si="15"/>
        <v>5700</v>
      </c>
    </row>
    <row r="586" spans="1:4" hidden="1" outlineLevel="1">
      <c r="A586" s="386" t="s">
        <v>572</v>
      </c>
      <c r="B586" s="387">
        <v>5</v>
      </c>
      <c r="C586" s="307">
        <v>2832</v>
      </c>
      <c r="D586" s="307">
        <f t="shared" si="15"/>
        <v>14160</v>
      </c>
    </row>
    <row r="587" spans="1:4" hidden="1" outlineLevel="1">
      <c r="A587" s="386" t="s">
        <v>573</v>
      </c>
      <c r="B587" s="387">
        <v>1</v>
      </c>
      <c r="C587" s="307">
        <v>2838.13</v>
      </c>
      <c r="D587" s="307">
        <f t="shared" si="15"/>
        <v>2838.13</v>
      </c>
    </row>
    <row r="588" spans="1:4" hidden="1" outlineLevel="1">
      <c r="A588" s="386" t="s">
        <v>574</v>
      </c>
      <c r="B588" s="387">
        <v>7</v>
      </c>
      <c r="C588" s="307">
        <v>7000</v>
      </c>
      <c r="D588" s="307">
        <f t="shared" si="15"/>
        <v>49000</v>
      </c>
    </row>
    <row r="589" spans="1:4" hidden="1" outlineLevel="1">
      <c r="A589" s="386" t="s">
        <v>575</v>
      </c>
      <c r="B589" s="387">
        <v>10</v>
      </c>
      <c r="C589" s="307">
        <v>1582.92</v>
      </c>
      <c r="D589" s="307">
        <f t="shared" si="15"/>
        <v>15829.2</v>
      </c>
    </row>
    <row r="590" spans="1:4" hidden="1" outlineLevel="1">
      <c r="A590" s="386" t="s">
        <v>576</v>
      </c>
      <c r="B590" s="387">
        <v>1</v>
      </c>
      <c r="C590" s="307">
        <v>3073.18</v>
      </c>
      <c r="D590" s="307">
        <f t="shared" si="15"/>
        <v>3073.18</v>
      </c>
    </row>
    <row r="591" spans="1:4" hidden="1" outlineLevel="1">
      <c r="A591" s="386" t="s">
        <v>577</v>
      </c>
      <c r="B591" s="387">
        <v>1</v>
      </c>
      <c r="C591" s="307">
        <v>20000</v>
      </c>
      <c r="D591" s="307">
        <f t="shared" si="15"/>
        <v>20000</v>
      </c>
    </row>
    <row r="592" spans="1:4" hidden="1" outlineLevel="1">
      <c r="A592" s="386" t="s">
        <v>578</v>
      </c>
      <c r="B592" s="387">
        <v>10</v>
      </c>
      <c r="C592" s="307">
        <v>1866.34</v>
      </c>
      <c r="D592" s="307">
        <f t="shared" si="15"/>
        <v>18663.399999999998</v>
      </c>
    </row>
    <row r="593" spans="1:4" hidden="1" outlineLevel="1">
      <c r="A593" s="386" t="s">
        <v>579</v>
      </c>
      <c r="B593" s="387">
        <v>7</v>
      </c>
      <c r="C593" s="307">
        <v>3227.75</v>
      </c>
      <c r="D593" s="307">
        <f t="shared" si="15"/>
        <v>22594.25</v>
      </c>
    </row>
    <row r="594" spans="1:4" hidden="1" outlineLevel="1">
      <c r="A594" s="386" t="s">
        <v>580</v>
      </c>
      <c r="B594" s="387">
        <v>6</v>
      </c>
      <c r="C594" s="307">
        <v>2152.4299999999998</v>
      </c>
      <c r="D594" s="307">
        <f t="shared" si="15"/>
        <v>12914.579999999998</v>
      </c>
    </row>
    <row r="595" spans="1:4" hidden="1" outlineLevel="1">
      <c r="A595" s="386" t="s">
        <v>581</v>
      </c>
      <c r="B595" s="387">
        <v>4</v>
      </c>
      <c r="C595" s="307">
        <v>4387</v>
      </c>
      <c r="D595" s="307">
        <f t="shared" si="15"/>
        <v>17548</v>
      </c>
    </row>
    <row r="596" spans="1:4" hidden="1" outlineLevel="1">
      <c r="A596" s="386" t="s">
        <v>582</v>
      </c>
      <c r="B596" s="387">
        <v>8</v>
      </c>
      <c r="C596" s="307">
        <v>2636.5</v>
      </c>
      <c r="D596" s="307">
        <f t="shared" si="15"/>
        <v>21092</v>
      </c>
    </row>
    <row r="597" spans="1:4" hidden="1" outlineLevel="1">
      <c r="A597" s="386" t="s">
        <v>583</v>
      </c>
      <c r="B597" s="387">
        <v>2</v>
      </c>
      <c r="C597" s="307">
        <v>7065.8</v>
      </c>
      <c r="D597" s="307">
        <f t="shared" si="15"/>
        <v>14131.6</v>
      </c>
    </row>
    <row r="598" spans="1:4" hidden="1" outlineLevel="1">
      <c r="A598" s="386" t="s">
        <v>584</v>
      </c>
      <c r="B598" s="387">
        <v>2</v>
      </c>
      <c r="C598" s="307">
        <v>6768.65</v>
      </c>
      <c r="D598" s="307">
        <f t="shared" si="15"/>
        <v>13537.3</v>
      </c>
    </row>
    <row r="599" spans="1:4" hidden="1" outlineLevel="1">
      <c r="A599" s="386" t="s">
        <v>585</v>
      </c>
      <c r="B599" s="387">
        <v>1</v>
      </c>
      <c r="C599" s="307">
        <v>10300</v>
      </c>
      <c r="D599" s="307">
        <f t="shared" si="15"/>
        <v>10300</v>
      </c>
    </row>
    <row r="600" spans="1:4" hidden="1" outlineLevel="1">
      <c r="A600" s="386" t="s">
        <v>586</v>
      </c>
      <c r="B600" s="387">
        <v>5</v>
      </c>
      <c r="C600" s="307">
        <v>5512.55</v>
      </c>
      <c r="D600" s="307">
        <f t="shared" si="15"/>
        <v>27562.75</v>
      </c>
    </row>
    <row r="601" spans="1:4" hidden="1" outlineLevel="1">
      <c r="A601" s="386" t="s">
        <v>587</v>
      </c>
      <c r="B601" s="387">
        <v>8</v>
      </c>
      <c r="C601" s="307">
        <v>3847.69</v>
      </c>
      <c r="D601" s="307">
        <f t="shared" si="15"/>
        <v>30781.52</v>
      </c>
    </row>
    <row r="602" spans="1:4" hidden="1" outlineLevel="1">
      <c r="A602" s="386" t="s">
        <v>588</v>
      </c>
      <c r="B602" s="387">
        <v>3</v>
      </c>
      <c r="C602" s="307">
        <v>7798.68</v>
      </c>
      <c r="D602" s="307">
        <f t="shared" si="15"/>
        <v>23396.04</v>
      </c>
    </row>
    <row r="603" spans="1:4" hidden="1" outlineLevel="1">
      <c r="A603" s="386" t="s">
        <v>589</v>
      </c>
      <c r="B603" s="387">
        <v>7</v>
      </c>
      <c r="C603" s="307">
        <v>3790.16</v>
      </c>
      <c r="D603" s="307">
        <f t="shared" si="15"/>
        <v>26531.119999999999</v>
      </c>
    </row>
    <row r="604" spans="1:4" hidden="1" outlineLevel="1">
      <c r="A604" s="386" t="s">
        <v>590</v>
      </c>
      <c r="B604" s="387">
        <v>1</v>
      </c>
      <c r="C604" s="307">
        <v>5692.06</v>
      </c>
      <c r="D604" s="307">
        <f t="shared" si="15"/>
        <v>5692.06</v>
      </c>
    </row>
    <row r="605" spans="1:4" hidden="1" outlineLevel="1">
      <c r="A605" s="386" t="s">
        <v>591</v>
      </c>
      <c r="B605" s="387">
        <v>1</v>
      </c>
      <c r="C605" s="307">
        <v>7366.42</v>
      </c>
      <c r="D605" s="307">
        <f t="shared" si="15"/>
        <v>7366.42</v>
      </c>
    </row>
    <row r="606" spans="1:4" hidden="1" outlineLevel="1">
      <c r="A606" s="386" t="s">
        <v>592</v>
      </c>
      <c r="B606" s="387">
        <v>1</v>
      </c>
      <c r="C606" s="307">
        <v>7592.69</v>
      </c>
      <c r="D606" s="307">
        <f t="shared" si="15"/>
        <v>7592.69</v>
      </c>
    </row>
    <row r="607" spans="1:4" hidden="1" outlineLevel="1">
      <c r="A607" s="386" t="s">
        <v>593</v>
      </c>
      <c r="B607" s="387">
        <v>1</v>
      </c>
      <c r="C607" s="307">
        <v>7705.82</v>
      </c>
      <c r="D607" s="307">
        <f t="shared" si="15"/>
        <v>7705.82</v>
      </c>
    </row>
    <row r="608" spans="1:4" hidden="1" outlineLevel="1">
      <c r="A608" s="386" t="s">
        <v>594</v>
      </c>
      <c r="B608" s="387">
        <v>1</v>
      </c>
      <c r="C608" s="307">
        <v>8045.22</v>
      </c>
      <c r="D608" s="307">
        <f t="shared" si="15"/>
        <v>8045.22</v>
      </c>
    </row>
    <row r="609" spans="1:5" hidden="1" outlineLevel="1">
      <c r="A609" s="386" t="s">
        <v>595</v>
      </c>
      <c r="B609" s="387">
        <v>1</v>
      </c>
      <c r="C609" s="307">
        <v>9402.81</v>
      </c>
      <c r="D609" s="307">
        <f t="shared" si="15"/>
        <v>9402.81</v>
      </c>
    </row>
    <row r="610" spans="1:5" hidden="1" outlineLevel="1">
      <c r="A610" s="386" t="s">
        <v>596</v>
      </c>
      <c r="B610" s="387">
        <v>1</v>
      </c>
      <c r="C610" s="307">
        <v>9629.07</v>
      </c>
      <c r="D610" s="307">
        <f t="shared" si="15"/>
        <v>9629.07</v>
      </c>
    </row>
    <row r="611" spans="1:5" hidden="1" outlineLevel="1">
      <c r="A611" s="386" t="s">
        <v>597</v>
      </c>
      <c r="B611" s="387">
        <v>1</v>
      </c>
      <c r="C611" s="307">
        <v>9742.2000000000007</v>
      </c>
      <c r="D611" s="307">
        <f t="shared" si="15"/>
        <v>9742.2000000000007</v>
      </c>
    </row>
    <row r="612" spans="1:5" hidden="1" outlineLevel="1">
      <c r="A612" s="386" t="s">
        <v>598</v>
      </c>
      <c r="B612" s="387">
        <v>2</v>
      </c>
      <c r="C612" s="307">
        <v>13249.31</v>
      </c>
      <c r="D612" s="307">
        <f t="shared" si="15"/>
        <v>26498.62</v>
      </c>
    </row>
    <row r="613" spans="1:5" hidden="1" outlineLevel="1">
      <c r="A613" s="386" t="s">
        <v>599</v>
      </c>
      <c r="B613" s="387">
        <v>1</v>
      </c>
      <c r="C613" s="307">
        <v>3406.78</v>
      </c>
      <c r="D613" s="307">
        <f t="shared" si="15"/>
        <v>3406.78</v>
      </c>
    </row>
    <row r="614" spans="1:5" hidden="1" outlineLevel="1">
      <c r="A614" s="386" t="s">
        <v>600</v>
      </c>
      <c r="B614" s="387">
        <v>1</v>
      </c>
      <c r="C614" s="307">
        <v>3519.92</v>
      </c>
      <c r="D614" s="307">
        <f t="shared" si="15"/>
        <v>3519.92</v>
      </c>
    </row>
    <row r="615" spans="1:5" hidden="1" outlineLevel="1">
      <c r="A615" s="386" t="s">
        <v>601</v>
      </c>
      <c r="B615" s="387">
        <v>1</v>
      </c>
      <c r="C615" s="307">
        <v>3633.05</v>
      </c>
      <c r="D615" s="307">
        <f t="shared" si="15"/>
        <v>3633.05</v>
      </c>
    </row>
    <row r="616" spans="1:5" hidden="1" outlineLevel="1">
      <c r="A616" s="386" t="s">
        <v>602</v>
      </c>
      <c r="B616" s="387">
        <v>4</v>
      </c>
      <c r="C616" s="307">
        <v>15106.21</v>
      </c>
      <c r="D616" s="307">
        <f t="shared" si="15"/>
        <v>60424.84</v>
      </c>
    </row>
    <row r="617" spans="1:5" hidden="1" outlineLevel="1">
      <c r="A617" s="386" t="s">
        <v>603</v>
      </c>
      <c r="B617" s="387">
        <v>2</v>
      </c>
      <c r="C617" s="307">
        <v>4279.74</v>
      </c>
      <c r="D617" s="307">
        <f t="shared" si="15"/>
        <v>8559.48</v>
      </c>
    </row>
    <row r="618" spans="1:5" hidden="1" outlineLevel="1">
      <c r="A618" s="386" t="s">
        <v>604</v>
      </c>
      <c r="B618" s="387">
        <v>3</v>
      </c>
      <c r="C618" s="307">
        <v>7030</v>
      </c>
      <c r="D618" s="307">
        <f t="shared" si="15"/>
        <v>21090</v>
      </c>
    </row>
    <row r="619" spans="1:5" hidden="1" outlineLevel="1">
      <c r="A619" s="386" t="s">
        <v>605</v>
      </c>
      <c r="B619" s="387">
        <v>6</v>
      </c>
      <c r="C619" s="307">
        <v>3821.44</v>
      </c>
      <c r="D619" s="307">
        <f t="shared" si="15"/>
        <v>22928.639999999999</v>
      </c>
    </row>
    <row r="620" spans="1:5" hidden="1" outlineLevel="1">
      <c r="A620" s="386" t="s">
        <v>606</v>
      </c>
      <c r="B620" s="387">
        <v>8</v>
      </c>
      <c r="C620" s="307">
        <v>8523</v>
      </c>
      <c r="D620" s="307">
        <f t="shared" si="15"/>
        <v>68184</v>
      </c>
    </row>
    <row r="621" spans="1:5" hidden="1" outlineLevel="1">
      <c r="A621" s="386" t="s">
        <v>607</v>
      </c>
      <c r="B621" s="387">
        <v>5</v>
      </c>
      <c r="C621" s="307">
        <v>800</v>
      </c>
      <c r="D621" s="307">
        <f t="shared" si="15"/>
        <v>4000</v>
      </c>
    </row>
    <row r="622" spans="1:5" hidden="1" outlineLevel="1">
      <c r="A622" s="386" t="s">
        <v>608</v>
      </c>
      <c r="B622" s="387">
        <v>2</v>
      </c>
      <c r="C622" s="307">
        <v>2500</v>
      </c>
      <c r="D622" s="307">
        <f t="shared" si="15"/>
        <v>5000</v>
      </c>
    </row>
    <row r="623" spans="1:5" hidden="1" outlineLevel="1">
      <c r="A623" s="386" t="s">
        <v>609</v>
      </c>
      <c r="B623" s="387">
        <v>3</v>
      </c>
      <c r="C623" s="307">
        <v>2500</v>
      </c>
      <c r="D623" s="307">
        <f t="shared" si="15"/>
        <v>7500</v>
      </c>
    </row>
    <row r="624" spans="1:5" hidden="1" outlineLevel="1">
      <c r="A624" s="386" t="s">
        <v>1864</v>
      </c>
      <c r="B624" s="387">
        <v>2</v>
      </c>
      <c r="C624" s="307">
        <v>550</v>
      </c>
      <c r="D624" s="307">
        <f t="shared" si="15"/>
        <v>1100</v>
      </c>
      <c r="E624" s="42" t="s">
        <v>1800</v>
      </c>
    </row>
    <row r="625" spans="1:5" hidden="1" outlineLevel="1">
      <c r="A625" s="386" t="s">
        <v>610</v>
      </c>
      <c r="B625" s="387">
        <v>1</v>
      </c>
      <c r="C625" s="307">
        <v>820</v>
      </c>
      <c r="D625" s="307">
        <f t="shared" ref="D625:D682" si="16">B625*C625</f>
        <v>820</v>
      </c>
    </row>
    <row r="626" spans="1:5" hidden="1" outlineLevel="1">
      <c r="A626" s="383" t="s">
        <v>611</v>
      </c>
      <c r="B626" s="384">
        <v>8</v>
      </c>
      <c r="C626" s="394"/>
      <c r="D626" s="307">
        <f t="shared" si="16"/>
        <v>0</v>
      </c>
    </row>
    <row r="627" spans="1:5" hidden="1" outlineLevel="1">
      <c r="A627" s="386" t="s">
        <v>612</v>
      </c>
      <c r="B627" s="387">
        <v>4</v>
      </c>
      <c r="C627" s="307">
        <v>75</v>
      </c>
      <c r="D627" s="307">
        <f t="shared" si="16"/>
        <v>300</v>
      </c>
    </row>
    <row r="628" spans="1:5" hidden="1" outlineLevel="1">
      <c r="A628" s="386" t="s">
        <v>613</v>
      </c>
      <c r="B628" s="387">
        <v>2</v>
      </c>
      <c r="C628" s="307">
        <v>105</v>
      </c>
      <c r="D628" s="307">
        <f t="shared" si="16"/>
        <v>210</v>
      </c>
    </row>
    <row r="629" spans="1:5" hidden="1" outlineLevel="1">
      <c r="A629" s="386" t="s">
        <v>615</v>
      </c>
      <c r="B629" s="387">
        <v>2</v>
      </c>
      <c r="C629" s="307"/>
      <c r="D629" s="307">
        <f t="shared" si="16"/>
        <v>0</v>
      </c>
      <c r="E629" s="42" t="s">
        <v>196</v>
      </c>
    </row>
    <row r="630" spans="1:5" hidden="1" outlineLevel="1">
      <c r="A630" s="383" t="s">
        <v>1746</v>
      </c>
      <c r="B630" s="384">
        <v>6</v>
      </c>
      <c r="C630" s="307"/>
      <c r="D630" s="307">
        <f t="shared" si="16"/>
        <v>0</v>
      </c>
    </row>
    <row r="631" spans="1:5" hidden="1" outlineLevel="1">
      <c r="A631" s="386" t="s">
        <v>1747</v>
      </c>
      <c r="B631" s="387">
        <v>6</v>
      </c>
      <c r="C631" s="307">
        <v>8042.2</v>
      </c>
      <c r="D631" s="307">
        <f t="shared" si="16"/>
        <v>48253.2</v>
      </c>
    </row>
    <row r="632" spans="1:5" hidden="1" outlineLevel="1">
      <c r="A632" s="383" t="s">
        <v>167</v>
      </c>
      <c r="B632" s="384">
        <v>400</v>
      </c>
      <c r="C632" s="394"/>
      <c r="D632" s="307">
        <f t="shared" si="16"/>
        <v>0</v>
      </c>
    </row>
    <row r="633" spans="1:5" hidden="1" outlineLevel="1">
      <c r="A633" s="392">
        <v>346</v>
      </c>
      <c r="B633" s="387">
        <v>400</v>
      </c>
      <c r="C633" s="307">
        <v>331.84</v>
      </c>
      <c r="D633" s="307">
        <f t="shared" si="16"/>
        <v>132736</v>
      </c>
    </row>
    <row r="634" spans="1:5" hidden="1" outlineLevel="1">
      <c r="A634" s="383" t="s">
        <v>617</v>
      </c>
      <c r="B634" s="384">
        <v>35</v>
      </c>
      <c r="C634" s="394"/>
      <c r="D634" s="307">
        <f t="shared" si="16"/>
        <v>0</v>
      </c>
    </row>
    <row r="635" spans="1:5" hidden="1" outlineLevel="1">
      <c r="A635" s="386" t="s">
        <v>618</v>
      </c>
      <c r="B635" s="387">
        <v>1</v>
      </c>
      <c r="C635" s="307">
        <v>8398</v>
      </c>
      <c r="D635" s="307">
        <f t="shared" si="16"/>
        <v>8398</v>
      </c>
    </row>
    <row r="636" spans="1:5" hidden="1" outlineLevel="1">
      <c r="A636" s="386" t="s">
        <v>619</v>
      </c>
      <c r="B636" s="387">
        <v>2</v>
      </c>
      <c r="C636" s="307">
        <v>6577.5</v>
      </c>
      <c r="D636" s="307">
        <f t="shared" si="16"/>
        <v>13155</v>
      </c>
    </row>
    <row r="637" spans="1:5" hidden="1" outlineLevel="1">
      <c r="A637" s="386" t="s">
        <v>620</v>
      </c>
      <c r="B637" s="387">
        <v>10</v>
      </c>
      <c r="C637" s="307">
        <v>392.6</v>
      </c>
      <c r="D637" s="307">
        <f t="shared" si="16"/>
        <v>3926</v>
      </c>
    </row>
    <row r="638" spans="1:5" hidden="1" outlineLevel="1">
      <c r="A638" s="386" t="s">
        <v>621</v>
      </c>
      <c r="B638" s="387">
        <v>22</v>
      </c>
      <c r="C638" s="307">
        <v>68</v>
      </c>
      <c r="D638" s="307">
        <f t="shared" si="16"/>
        <v>1496</v>
      </c>
    </row>
    <row r="639" spans="1:5" hidden="1" outlineLevel="1">
      <c r="A639" s="383" t="s">
        <v>622</v>
      </c>
      <c r="B639" s="384">
        <v>5</v>
      </c>
      <c r="C639" s="394"/>
      <c r="D639" s="307">
        <f t="shared" si="16"/>
        <v>0</v>
      </c>
    </row>
    <row r="640" spans="1:5" hidden="1" outlineLevel="1">
      <c r="A640" s="386" t="s">
        <v>623</v>
      </c>
      <c r="B640" s="387">
        <v>3</v>
      </c>
      <c r="C640" s="307">
        <v>9267.76</v>
      </c>
      <c r="D640" s="307">
        <f t="shared" si="16"/>
        <v>27803.279999999999</v>
      </c>
    </row>
    <row r="641" spans="1:5" hidden="1" outlineLevel="1">
      <c r="A641" s="386" t="s">
        <v>624</v>
      </c>
      <c r="B641" s="387">
        <v>2</v>
      </c>
      <c r="C641" s="307">
        <v>9267.76</v>
      </c>
      <c r="D641" s="307">
        <f t="shared" si="16"/>
        <v>18535.52</v>
      </c>
    </row>
    <row r="642" spans="1:5" hidden="1" outlineLevel="1">
      <c r="A642" s="383" t="s">
        <v>625</v>
      </c>
      <c r="B642" s="384">
        <v>17</v>
      </c>
      <c r="C642" s="307"/>
      <c r="D642" s="307">
        <f t="shared" si="16"/>
        <v>0</v>
      </c>
    </row>
    <row r="643" spans="1:5" hidden="1" outlineLevel="1">
      <c r="A643" s="386" t="s">
        <v>626</v>
      </c>
      <c r="B643" s="387">
        <v>1</v>
      </c>
      <c r="C643" s="307">
        <v>489.7</v>
      </c>
      <c r="D643" s="307">
        <f t="shared" si="16"/>
        <v>489.7</v>
      </c>
    </row>
    <row r="644" spans="1:5" hidden="1" outlineLevel="1">
      <c r="A644" s="386" t="s">
        <v>627</v>
      </c>
      <c r="B644" s="387">
        <v>4</v>
      </c>
      <c r="C644" s="307">
        <v>1106.94</v>
      </c>
      <c r="D644" s="307">
        <f t="shared" si="16"/>
        <v>4427.76</v>
      </c>
    </row>
    <row r="645" spans="1:5" hidden="1" outlineLevel="1">
      <c r="A645" s="386" t="s">
        <v>628</v>
      </c>
      <c r="B645" s="387">
        <v>10</v>
      </c>
      <c r="C645" s="307">
        <v>536.30999999999995</v>
      </c>
      <c r="D645" s="307">
        <f t="shared" si="16"/>
        <v>5363.0999999999995</v>
      </c>
    </row>
    <row r="646" spans="1:5" hidden="1" outlineLevel="1">
      <c r="A646" s="386" t="s">
        <v>629</v>
      </c>
      <c r="B646" s="387">
        <v>2</v>
      </c>
      <c r="C646" s="307">
        <v>183.49</v>
      </c>
      <c r="D646" s="307">
        <f t="shared" si="16"/>
        <v>366.98</v>
      </c>
    </row>
    <row r="647" spans="1:5" hidden="1" outlineLevel="1">
      <c r="A647" s="383" t="s">
        <v>630</v>
      </c>
      <c r="B647" s="384">
        <v>19</v>
      </c>
      <c r="C647" s="307">
        <v>41.45</v>
      </c>
      <c r="D647" s="307">
        <f t="shared" si="16"/>
        <v>787.55000000000007</v>
      </c>
    </row>
    <row r="648" spans="1:5" hidden="1" outlineLevel="1">
      <c r="A648" s="383" t="s">
        <v>633</v>
      </c>
      <c r="B648" s="384">
        <v>9.1</v>
      </c>
      <c r="C648" s="394"/>
      <c r="D648" s="307">
        <f t="shared" si="16"/>
        <v>0</v>
      </c>
    </row>
    <row r="649" spans="1:5" hidden="1" outlineLevel="1">
      <c r="A649" s="386" t="s">
        <v>634</v>
      </c>
      <c r="B649" s="387">
        <v>9.1</v>
      </c>
      <c r="C649" s="307">
        <v>487.34</v>
      </c>
      <c r="D649" s="307">
        <f t="shared" si="16"/>
        <v>4434.7939999999999</v>
      </c>
    </row>
    <row r="650" spans="1:5" hidden="1" outlineLevel="1">
      <c r="A650" s="383" t="s">
        <v>635</v>
      </c>
      <c r="B650" s="384">
        <v>6</v>
      </c>
      <c r="C650" s="394"/>
      <c r="D650" s="307">
        <f t="shared" si="16"/>
        <v>0</v>
      </c>
    </row>
    <row r="651" spans="1:5" hidden="1" outlineLevel="1">
      <c r="A651" s="386"/>
      <c r="B651" s="387">
        <v>3</v>
      </c>
      <c r="C651" s="394"/>
      <c r="D651" s="307">
        <f t="shared" si="16"/>
        <v>0</v>
      </c>
      <c r="E651" s="42" t="s">
        <v>196</v>
      </c>
    </row>
    <row r="652" spans="1:5" hidden="1" outlineLevel="1">
      <c r="A652" s="386" t="s">
        <v>636</v>
      </c>
      <c r="B652" s="387">
        <v>3</v>
      </c>
      <c r="C652" s="394"/>
      <c r="D652" s="307">
        <f t="shared" si="16"/>
        <v>0</v>
      </c>
      <c r="E652" s="42" t="s">
        <v>196</v>
      </c>
    </row>
    <row r="653" spans="1:5" hidden="1" outlineLevel="1">
      <c r="A653" s="383" t="s">
        <v>637</v>
      </c>
      <c r="B653" s="384">
        <v>289</v>
      </c>
      <c r="C653" s="394"/>
      <c r="D653" s="307">
        <f t="shared" si="16"/>
        <v>0</v>
      </c>
    </row>
    <row r="654" spans="1:5" hidden="1" outlineLevel="1">
      <c r="A654" s="386" t="s">
        <v>638</v>
      </c>
      <c r="B654" s="387">
        <v>80</v>
      </c>
      <c r="C654" s="307">
        <v>300.31</v>
      </c>
      <c r="D654" s="307">
        <f t="shared" si="16"/>
        <v>24024.799999999999</v>
      </c>
    </row>
    <row r="655" spans="1:5" hidden="1" outlineLevel="1">
      <c r="A655" s="386" t="s">
        <v>639</v>
      </c>
      <c r="B655" s="387">
        <v>80</v>
      </c>
      <c r="C655" s="307">
        <v>348.1</v>
      </c>
      <c r="D655" s="307">
        <f t="shared" si="16"/>
        <v>27848</v>
      </c>
    </row>
    <row r="656" spans="1:5" hidden="1" outlineLevel="1">
      <c r="A656" s="386" t="s">
        <v>640</v>
      </c>
      <c r="B656" s="387">
        <v>30</v>
      </c>
      <c r="C656" s="307">
        <v>851.96</v>
      </c>
      <c r="D656" s="307">
        <f t="shared" si="16"/>
        <v>25558.800000000003</v>
      </c>
    </row>
    <row r="657" spans="1:5" hidden="1" outlineLevel="1">
      <c r="A657" s="386" t="s">
        <v>641</v>
      </c>
      <c r="B657" s="387">
        <v>10</v>
      </c>
      <c r="C657" s="307">
        <v>107.97</v>
      </c>
      <c r="D657" s="307">
        <f t="shared" si="16"/>
        <v>1079.7</v>
      </c>
    </row>
    <row r="658" spans="1:5" hidden="1" outlineLevel="1">
      <c r="A658" s="386" t="s">
        <v>1865</v>
      </c>
      <c r="B658" s="387">
        <v>20</v>
      </c>
      <c r="C658" s="307">
        <v>80.38</v>
      </c>
      <c r="D658" s="307">
        <f t="shared" si="16"/>
        <v>1607.6</v>
      </c>
      <c r="E658" s="42" t="s">
        <v>1800</v>
      </c>
    </row>
    <row r="659" spans="1:5" hidden="1" outlineLevel="1">
      <c r="A659" s="386" t="s">
        <v>642</v>
      </c>
      <c r="B659" s="387">
        <v>16</v>
      </c>
      <c r="C659" s="307">
        <v>47.79</v>
      </c>
      <c r="D659" s="307">
        <f t="shared" si="16"/>
        <v>764.64</v>
      </c>
    </row>
    <row r="660" spans="1:5" hidden="1" outlineLevel="1">
      <c r="A660" s="386" t="s">
        <v>643</v>
      </c>
      <c r="B660" s="387">
        <v>2</v>
      </c>
      <c r="C660" s="307">
        <v>76.7</v>
      </c>
      <c r="D660" s="307">
        <f t="shared" si="16"/>
        <v>153.4</v>
      </c>
    </row>
    <row r="661" spans="1:5" hidden="1" outlineLevel="1">
      <c r="A661" s="386" t="s">
        <v>644</v>
      </c>
      <c r="B661" s="387">
        <v>1</v>
      </c>
      <c r="C661" s="307">
        <v>61.95</v>
      </c>
      <c r="D661" s="307">
        <f t="shared" si="16"/>
        <v>61.95</v>
      </c>
    </row>
    <row r="662" spans="1:5" hidden="1" outlineLevel="1">
      <c r="A662" s="386" t="s">
        <v>645</v>
      </c>
      <c r="B662" s="387">
        <v>10</v>
      </c>
      <c r="C662" s="307">
        <v>716.26</v>
      </c>
      <c r="D662" s="307">
        <f t="shared" si="16"/>
        <v>7162.6</v>
      </c>
    </row>
    <row r="663" spans="1:5" hidden="1" outlineLevel="1">
      <c r="A663" s="386" t="s">
        <v>1866</v>
      </c>
      <c r="B663" s="387">
        <v>40</v>
      </c>
      <c r="C663" s="307">
        <v>109.08</v>
      </c>
      <c r="D663" s="307">
        <f t="shared" si="16"/>
        <v>4363.2</v>
      </c>
      <c r="E663" s="42" t="s">
        <v>1800</v>
      </c>
    </row>
    <row r="664" spans="1:5" hidden="1" outlineLevel="1">
      <c r="A664" s="383" t="s">
        <v>646</v>
      </c>
      <c r="B664" s="384">
        <v>52</v>
      </c>
      <c r="C664" s="394"/>
      <c r="D664" s="307">
        <f t="shared" si="16"/>
        <v>0</v>
      </c>
    </row>
    <row r="665" spans="1:5" hidden="1" outlineLevel="1">
      <c r="A665" s="386" t="s">
        <v>647</v>
      </c>
      <c r="B665" s="387">
        <v>14</v>
      </c>
      <c r="C665" s="307">
        <v>1387.68</v>
      </c>
      <c r="D665" s="307">
        <f t="shared" si="16"/>
        <v>19427.52</v>
      </c>
    </row>
    <row r="666" spans="1:5" hidden="1" outlineLevel="1">
      <c r="A666" s="386" t="s">
        <v>648</v>
      </c>
      <c r="B666" s="387">
        <v>3</v>
      </c>
      <c r="C666" s="307">
        <v>1499.78</v>
      </c>
      <c r="D666" s="307">
        <f t="shared" si="16"/>
        <v>4499.34</v>
      </c>
    </row>
    <row r="667" spans="1:5" hidden="1" outlineLevel="1">
      <c r="A667" s="386" t="s">
        <v>649</v>
      </c>
      <c r="B667" s="387">
        <v>16</v>
      </c>
      <c r="C667" s="307">
        <v>1600</v>
      </c>
      <c r="D667" s="307">
        <f t="shared" si="16"/>
        <v>25600</v>
      </c>
    </row>
    <row r="668" spans="1:5" hidden="1" outlineLevel="1">
      <c r="A668" s="386" t="s">
        <v>650</v>
      </c>
      <c r="B668" s="387">
        <v>6</v>
      </c>
      <c r="C668" s="307">
        <v>3499.88</v>
      </c>
      <c r="D668" s="307">
        <f t="shared" si="16"/>
        <v>20999.279999999999</v>
      </c>
    </row>
    <row r="669" spans="1:5" hidden="1" outlineLevel="1">
      <c r="A669" s="386" t="s">
        <v>651</v>
      </c>
      <c r="B669" s="387">
        <v>5</v>
      </c>
      <c r="C669" s="321">
        <f>(3999.61*4+1*915)/5</f>
        <v>3382.6880000000006</v>
      </c>
      <c r="D669" s="307">
        <f t="shared" si="16"/>
        <v>16913.440000000002</v>
      </c>
    </row>
    <row r="670" spans="1:5" hidden="1" outlineLevel="1">
      <c r="A670" s="386" t="s">
        <v>652</v>
      </c>
      <c r="B670" s="387">
        <v>2</v>
      </c>
      <c r="C670" s="307">
        <v>1325</v>
      </c>
      <c r="D670" s="307">
        <f t="shared" si="16"/>
        <v>2650</v>
      </c>
    </row>
    <row r="671" spans="1:5" hidden="1" outlineLevel="1">
      <c r="A671" s="386" t="s">
        <v>653</v>
      </c>
      <c r="B671" s="387">
        <v>2</v>
      </c>
      <c r="C671" s="307">
        <v>1295</v>
      </c>
      <c r="D671" s="307">
        <f t="shared" si="16"/>
        <v>2590</v>
      </c>
    </row>
    <row r="672" spans="1:5" hidden="1" outlineLevel="1">
      <c r="A672" s="386" t="s">
        <v>654</v>
      </c>
      <c r="B672" s="387">
        <v>1</v>
      </c>
      <c r="C672" s="307">
        <v>16248.6</v>
      </c>
      <c r="D672" s="307">
        <f t="shared" si="16"/>
        <v>16248.6</v>
      </c>
    </row>
    <row r="673" spans="1:5" hidden="1" outlineLevel="1">
      <c r="A673" s="386" t="s">
        <v>655</v>
      </c>
      <c r="B673" s="387">
        <v>3</v>
      </c>
      <c r="C673" s="307"/>
      <c r="D673" s="307">
        <f t="shared" si="16"/>
        <v>0</v>
      </c>
      <c r="E673" s="42" t="s">
        <v>196</v>
      </c>
    </row>
    <row r="674" spans="1:5" hidden="1" outlineLevel="1">
      <c r="A674" s="383" t="s">
        <v>656</v>
      </c>
      <c r="B674" s="384">
        <v>503</v>
      </c>
      <c r="C674" s="307"/>
      <c r="D674" s="307">
        <f t="shared" si="16"/>
        <v>0</v>
      </c>
    </row>
    <row r="675" spans="1:5" hidden="1" outlineLevel="1">
      <c r="A675" s="386" t="s">
        <v>657</v>
      </c>
      <c r="B675" s="387">
        <v>10</v>
      </c>
      <c r="C675" s="307">
        <v>3.35</v>
      </c>
      <c r="D675" s="307">
        <f t="shared" si="16"/>
        <v>33.5</v>
      </c>
    </row>
    <row r="676" spans="1:5" hidden="1" outlineLevel="1">
      <c r="A676" s="386" t="s">
        <v>658</v>
      </c>
      <c r="B676" s="387">
        <v>8</v>
      </c>
      <c r="C676" s="307">
        <v>3.7</v>
      </c>
      <c r="D676" s="307">
        <f t="shared" si="16"/>
        <v>29.6</v>
      </c>
    </row>
    <row r="677" spans="1:5" hidden="1" outlineLevel="1">
      <c r="A677" s="386" t="s">
        <v>659</v>
      </c>
      <c r="B677" s="387">
        <v>8</v>
      </c>
      <c r="C677" s="307">
        <v>3.9</v>
      </c>
      <c r="D677" s="307">
        <f t="shared" si="16"/>
        <v>31.2</v>
      </c>
    </row>
    <row r="678" spans="1:5" hidden="1" outlineLevel="1">
      <c r="A678" s="386" t="s">
        <v>660</v>
      </c>
      <c r="B678" s="387">
        <v>19</v>
      </c>
      <c r="C678" s="307">
        <v>0.96</v>
      </c>
      <c r="D678" s="307">
        <f t="shared" si="16"/>
        <v>18.239999999999998</v>
      </c>
    </row>
    <row r="679" spans="1:5" hidden="1" outlineLevel="1">
      <c r="A679" s="386" t="s">
        <v>661</v>
      </c>
      <c r="B679" s="387">
        <v>10</v>
      </c>
      <c r="C679" s="307">
        <v>3.35</v>
      </c>
      <c r="D679" s="307">
        <f t="shared" si="16"/>
        <v>33.5</v>
      </c>
    </row>
    <row r="680" spans="1:5" hidden="1" outlineLevel="1">
      <c r="A680" s="386" t="s">
        <v>662</v>
      </c>
      <c r="B680" s="387">
        <v>9</v>
      </c>
      <c r="C680" s="307">
        <v>2.12</v>
      </c>
      <c r="D680" s="307">
        <f t="shared" si="16"/>
        <v>19.080000000000002</v>
      </c>
    </row>
    <row r="681" spans="1:5" hidden="1" outlineLevel="1">
      <c r="A681" s="386" t="s">
        <v>663</v>
      </c>
      <c r="B681" s="387">
        <v>10</v>
      </c>
      <c r="C681" s="307">
        <v>3.08</v>
      </c>
      <c r="D681" s="307">
        <f t="shared" si="16"/>
        <v>30.8</v>
      </c>
    </row>
    <row r="682" spans="1:5" hidden="1" outlineLevel="1">
      <c r="A682" s="386" t="s">
        <v>664</v>
      </c>
      <c r="B682" s="387">
        <v>20</v>
      </c>
      <c r="C682" s="307">
        <v>363.24</v>
      </c>
      <c r="D682" s="307">
        <f t="shared" si="16"/>
        <v>7264.8</v>
      </c>
    </row>
    <row r="683" spans="1:5" hidden="1" outlineLevel="1">
      <c r="A683" s="386" t="s">
        <v>665</v>
      </c>
      <c r="B683" s="387">
        <v>4</v>
      </c>
      <c r="C683" s="307">
        <v>4.0599999999999996</v>
      </c>
      <c r="D683" s="307">
        <f t="shared" ref="D683:D744" si="17">B683*C683</f>
        <v>16.239999999999998</v>
      </c>
    </row>
    <row r="684" spans="1:5" hidden="1" outlineLevel="1">
      <c r="A684" s="386" t="s">
        <v>666</v>
      </c>
      <c r="B684" s="387">
        <v>2</v>
      </c>
      <c r="C684" s="307">
        <v>2.65</v>
      </c>
      <c r="D684" s="307">
        <f t="shared" si="17"/>
        <v>5.3</v>
      </c>
    </row>
    <row r="685" spans="1:5" hidden="1" outlineLevel="1">
      <c r="A685" s="386" t="s">
        <v>667</v>
      </c>
      <c r="B685" s="387">
        <v>10</v>
      </c>
      <c r="C685" s="307">
        <v>3.96</v>
      </c>
      <c r="D685" s="307">
        <f t="shared" si="17"/>
        <v>39.6</v>
      </c>
    </row>
    <row r="686" spans="1:5" hidden="1" outlineLevel="1">
      <c r="A686" s="386" t="s">
        <v>668</v>
      </c>
      <c r="B686" s="387">
        <v>8</v>
      </c>
      <c r="C686" s="307">
        <v>5.83</v>
      </c>
      <c r="D686" s="307">
        <f t="shared" si="17"/>
        <v>46.64</v>
      </c>
    </row>
    <row r="687" spans="1:5" hidden="1" outlineLevel="1">
      <c r="A687" s="386" t="s">
        <v>669</v>
      </c>
      <c r="B687" s="387">
        <v>10</v>
      </c>
      <c r="C687" s="307">
        <v>6.54</v>
      </c>
      <c r="D687" s="307">
        <f t="shared" si="17"/>
        <v>65.400000000000006</v>
      </c>
    </row>
    <row r="688" spans="1:5" hidden="1" outlineLevel="1">
      <c r="A688" s="386" t="s">
        <v>670</v>
      </c>
      <c r="B688" s="387">
        <v>86</v>
      </c>
      <c r="C688" s="307">
        <v>8.0399999999999991</v>
      </c>
      <c r="D688" s="307">
        <f t="shared" si="17"/>
        <v>691.43999999999994</v>
      </c>
    </row>
    <row r="689" spans="1:4" hidden="1" outlineLevel="1">
      <c r="A689" s="386" t="s">
        <v>671</v>
      </c>
      <c r="B689" s="387">
        <v>3</v>
      </c>
      <c r="C689" s="307">
        <v>53.32</v>
      </c>
      <c r="D689" s="307">
        <f t="shared" si="17"/>
        <v>159.96</v>
      </c>
    </row>
    <row r="690" spans="1:4" hidden="1" outlineLevel="1">
      <c r="A690" s="386" t="s">
        <v>672</v>
      </c>
      <c r="B690" s="387">
        <v>8</v>
      </c>
      <c r="C690" s="307">
        <v>8.3000000000000007</v>
      </c>
      <c r="D690" s="307">
        <f t="shared" si="17"/>
        <v>66.400000000000006</v>
      </c>
    </row>
    <row r="691" spans="1:4" hidden="1" outlineLevel="1">
      <c r="A691" s="386" t="s">
        <v>673</v>
      </c>
      <c r="B691" s="387">
        <v>29</v>
      </c>
      <c r="C691" s="307">
        <v>5</v>
      </c>
      <c r="D691" s="307">
        <f t="shared" si="17"/>
        <v>145</v>
      </c>
    </row>
    <row r="692" spans="1:4" hidden="1" outlineLevel="1">
      <c r="A692" s="386" t="s">
        <v>674</v>
      </c>
      <c r="B692" s="387">
        <v>2</v>
      </c>
      <c r="C692" s="307">
        <v>725</v>
      </c>
      <c r="D692" s="307">
        <f t="shared" si="17"/>
        <v>1450</v>
      </c>
    </row>
    <row r="693" spans="1:4" hidden="1" outlineLevel="1">
      <c r="A693" s="386" t="s">
        <v>675</v>
      </c>
      <c r="B693" s="387">
        <v>3</v>
      </c>
      <c r="C693" s="307">
        <v>589.48</v>
      </c>
      <c r="D693" s="307">
        <f t="shared" si="17"/>
        <v>1768.44</v>
      </c>
    </row>
    <row r="694" spans="1:4" hidden="1" outlineLevel="1">
      <c r="A694" s="386" t="s">
        <v>676</v>
      </c>
      <c r="B694" s="387">
        <v>6</v>
      </c>
      <c r="C694" s="307">
        <v>589.48</v>
      </c>
      <c r="D694" s="307">
        <f t="shared" si="17"/>
        <v>3536.88</v>
      </c>
    </row>
    <row r="695" spans="1:4" hidden="1" outlineLevel="1">
      <c r="A695" s="386" t="s">
        <v>677</v>
      </c>
      <c r="B695" s="387">
        <v>3</v>
      </c>
      <c r="C695" s="307">
        <v>589.48</v>
      </c>
      <c r="D695" s="307">
        <f t="shared" si="17"/>
        <v>1768.44</v>
      </c>
    </row>
    <row r="696" spans="1:4" hidden="1" outlineLevel="1">
      <c r="A696" s="386" t="s">
        <v>678</v>
      </c>
      <c r="B696" s="387">
        <v>6</v>
      </c>
      <c r="C696" s="307">
        <v>589.48</v>
      </c>
      <c r="D696" s="307">
        <f t="shared" si="17"/>
        <v>3536.88</v>
      </c>
    </row>
    <row r="697" spans="1:4" ht="25.5" hidden="1" outlineLevel="1">
      <c r="A697" s="386" t="s">
        <v>679</v>
      </c>
      <c r="B697" s="387">
        <v>2</v>
      </c>
      <c r="C697" s="307">
        <v>7417.75</v>
      </c>
      <c r="D697" s="307">
        <f t="shared" si="17"/>
        <v>14835.5</v>
      </c>
    </row>
    <row r="698" spans="1:4" hidden="1" outlineLevel="1">
      <c r="A698" s="386" t="s">
        <v>680</v>
      </c>
      <c r="B698" s="387">
        <v>14</v>
      </c>
      <c r="C698" s="307">
        <v>1116.42</v>
      </c>
      <c r="D698" s="307">
        <f t="shared" si="17"/>
        <v>15629.880000000001</v>
      </c>
    </row>
    <row r="699" spans="1:4" hidden="1" outlineLevel="1">
      <c r="A699" s="386" t="s">
        <v>681</v>
      </c>
      <c r="B699" s="387">
        <v>3</v>
      </c>
      <c r="C699" s="307">
        <v>822.85</v>
      </c>
      <c r="D699" s="307">
        <f t="shared" si="17"/>
        <v>2468.5500000000002</v>
      </c>
    </row>
    <row r="700" spans="1:4" hidden="1" outlineLevel="1">
      <c r="A700" s="386" t="s">
        <v>682</v>
      </c>
      <c r="B700" s="387">
        <v>3</v>
      </c>
      <c r="C700" s="307">
        <v>948.1</v>
      </c>
      <c r="D700" s="307">
        <f t="shared" si="17"/>
        <v>2844.3</v>
      </c>
    </row>
    <row r="701" spans="1:4" hidden="1" outlineLevel="1">
      <c r="A701" s="386" t="s">
        <v>683</v>
      </c>
      <c r="B701" s="387">
        <v>15</v>
      </c>
      <c r="C701" s="307">
        <v>1198.18</v>
      </c>
      <c r="D701" s="307">
        <f t="shared" si="17"/>
        <v>17972.7</v>
      </c>
    </row>
    <row r="702" spans="1:4" hidden="1" outlineLevel="1">
      <c r="A702" s="386" t="s">
        <v>684</v>
      </c>
      <c r="B702" s="387">
        <v>3</v>
      </c>
      <c r="C702" s="307">
        <v>589.48</v>
      </c>
      <c r="D702" s="307">
        <f t="shared" si="17"/>
        <v>1768.44</v>
      </c>
    </row>
    <row r="703" spans="1:4" hidden="1" outlineLevel="1">
      <c r="A703" s="386" t="s">
        <v>685</v>
      </c>
      <c r="B703" s="387">
        <v>6</v>
      </c>
      <c r="C703" s="307">
        <v>619.07000000000005</v>
      </c>
      <c r="D703" s="307">
        <f t="shared" si="17"/>
        <v>3714.42</v>
      </c>
    </row>
    <row r="704" spans="1:4" hidden="1" outlineLevel="1">
      <c r="A704" s="386" t="s">
        <v>686</v>
      </c>
      <c r="B704" s="387">
        <v>20</v>
      </c>
      <c r="C704" s="307">
        <v>147.71</v>
      </c>
      <c r="D704" s="307">
        <f t="shared" si="17"/>
        <v>2954.2000000000003</v>
      </c>
    </row>
    <row r="705" spans="1:4" hidden="1" outlineLevel="1">
      <c r="A705" s="386" t="s">
        <v>687</v>
      </c>
      <c r="B705" s="387">
        <v>18</v>
      </c>
      <c r="C705" s="307">
        <v>136.78</v>
      </c>
      <c r="D705" s="307">
        <f t="shared" si="17"/>
        <v>2462.04</v>
      </c>
    </row>
    <row r="706" spans="1:4" hidden="1" outlineLevel="1">
      <c r="A706" s="386" t="s">
        <v>688</v>
      </c>
      <c r="B706" s="387">
        <v>23</v>
      </c>
      <c r="C706" s="321">
        <v>659</v>
      </c>
      <c r="D706" s="307">
        <f t="shared" si="17"/>
        <v>15157</v>
      </c>
    </row>
    <row r="707" spans="1:4" hidden="1" outlineLevel="1">
      <c r="A707" s="386" t="s">
        <v>689</v>
      </c>
      <c r="B707" s="387">
        <v>3</v>
      </c>
      <c r="C707" s="307">
        <v>256.23</v>
      </c>
      <c r="D707" s="307">
        <f t="shared" si="17"/>
        <v>768.69</v>
      </c>
    </row>
    <row r="708" spans="1:4" hidden="1" outlineLevel="1">
      <c r="A708" s="386" t="s">
        <v>690</v>
      </c>
      <c r="B708" s="387">
        <v>6</v>
      </c>
      <c r="C708" s="307">
        <v>261.13</v>
      </c>
      <c r="D708" s="307">
        <f t="shared" si="17"/>
        <v>1566.78</v>
      </c>
    </row>
    <row r="709" spans="1:4" hidden="1" outlineLevel="1">
      <c r="A709" s="386" t="s">
        <v>691</v>
      </c>
      <c r="B709" s="387">
        <v>45</v>
      </c>
      <c r="C709" s="307">
        <v>153.26</v>
      </c>
      <c r="D709" s="307">
        <f t="shared" si="17"/>
        <v>6896.7</v>
      </c>
    </row>
    <row r="710" spans="1:4" hidden="1" outlineLevel="1">
      <c r="A710" s="386" t="s">
        <v>692</v>
      </c>
      <c r="B710" s="387">
        <v>15</v>
      </c>
      <c r="C710" s="307">
        <v>99.6</v>
      </c>
      <c r="D710" s="307">
        <f t="shared" si="17"/>
        <v>1494</v>
      </c>
    </row>
    <row r="711" spans="1:4" hidden="1" outlineLevel="1">
      <c r="A711" s="386" t="s">
        <v>693</v>
      </c>
      <c r="B711" s="387">
        <v>19</v>
      </c>
      <c r="C711" s="307">
        <v>147.71</v>
      </c>
      <c r="D711" s="307">
        <f t="shared" si="17"/>
        <v>2806.4900000000002</v>
      </c>
    </row>
    <row r="712" spans="1:4" hidden="1" outlineLevel="1">
      <c r="A712" s="386" t="s">
        <v>694</v>
      </c>
      <c r="B712" s="387">
        <v>3</v>
      </c>
      <c r="C712" s="307">
        <v>589.48</v>
      </c>
      <c r="D712" s="307">
        <f t="shared" si="17"/>
        <v>1768.44</v>
      </c>
    </row>
    <row r="713" spans="1:4" hidden="1" outlineLevel="1">
      <c r="A713" s="386" t="s">
        <v>695</v>
      </c>
      <c r="B713" s="387">
        <v>3</v>
      </c>
      <c r="C713" s="307">
        <v>589.48</v>
      </c>
      <c r="D713" s="307">
        <f t="shared" si="17"/>
        <v>1768.44</v>
      </c>
    </row>
    <row r="714" spans="1:4" hidden="1" outlineLevel="1">
      <c r="A714" s="386" t="s">
        <v>696</v>
      </c>
      <c r="B714" s="387">
        <v>5</v>
      </c>
      <c r="C714" s="307">
        <v>200.69</v>
      </c>
      <c r="D714" s="307">
        <f t="shared" si="17"/>
        <v>1003.45</v>
      </c>
    </row>
    <row r="715" spans="1:4" hidden="1" outlineLevel="1">
      <c r="A715" s="386" t="s">
        <v>697</v>
      </c>
      <c r="B715" s="387">
        <v>20</v>
      </c>
      <c r="C715" s="321">
        <v>178.56</v>
      </c>
      <c r="D715" s="307">
        <f t="shared" si="17"/>
        <v>3571.2</v>
      </c>
    </row>
    <row r="716" spans="1:4" hidden="1" outlineLevel="1">
      <c r="A716" s="386" t="s">
        <v>698</v>
      </c>
      <c r="B716" s="387">
        <v>3</v>
      </c>
      <c r="C716" s="307">
        <v>1643.83</v>
      </c>
      <c r="D716" s="307">
        <f t="shared" si="17"/>
        <v>4931.49</v>
      </c>
    </row>
    <row r="717" spans="1:4" hidden="1" outlineLevel="1">
      <c r="A717" s="383" t="s">
        <v>699</v>
      </c>
      <c r="B717" s="384">
        <v>3</v>
      </c>
      <c r="C717" s="394"/>
      <c r="D717" s="307">
        <f t="shared" si="17"/>
        <v>0</v>
      </c>
    </row>
    <row r="718" spans="1:4" hidden="1" outlineLevel="1">
      <c r="A718" s="386" t="s">
        <v>700</v>
      </c>
      <c r="B718" s="387">
        <v>2</v>
      </c>
      <c r="C718" s="307">
        <v>4398.576</v>
      </c>
      <c r="D718" s="307">
        <f t="shared" si="17"/>
        <v>8797.152</v>
      </c>
    </row>
    <row r="719" spans="1:4" hidden="1" outlineLevel="1">
      <c r="A719" s="386" t="s">
        <v>701</v>
      </c>
      <c r="B719" s="387">
        <v>1</v>
      </c>
      <c r="C719" s="307">
        <v>4398.576</v>
      </c>
      <c r="D719" s="307">
        <f t="shared" si="17"/>
        <v>4398.576</v>
      </c>
    </row>
    <row r="720" spans="1:4" hidden="1" outlineLevel="1">
      <c r="A720" s="383" t="s">
        <v>702</v>
      </c>
      <c r="B720" s="384">
        <v>41</v>
      </c>
      <c r="C720" s="394"/>
      <c r="D720" s="307">
        <f t="shared" si="17"/>
        <v>0</v>
      </c>
    </row>
    <row r="721" spans="1:5" hidden="1" outlineLevel="1">
      <c r="A721" s="386" t="s">
        <v>703</v>
      </c>
      <c r="B721" s="387">
        <v>7</v>
      </c>
      <c r="C721" s="307">
        <v>2440.1</v>
      </c>
      <c r="D721" s="307">
        <f t="shared" si="17"/>
        <v>17080.7</v>
      </c>
    </row>
    <row r="722" spans="1:5" hidden="1" outlineLevel="1">
      <c r="A722" s="386" t="s">
        <v>704</v>
      </c>
      <c r="B722" s="387">
        <v>4</v>
      </c>
      <c r="C722" s="307">
        <v>601.97</v>
      </c>
      <c r="D722" s="307">
        <f t="shared" si="17"/>
        <v>2407.88</v>
      </c>
    </row>
    <row r="723" spans="1:5" hidden="1" outlineLevel="1">
      <c r="A723" s="386" t="s">
        <v>705</v>
      </c>
      <c r="B723" s="387">
        <v>13</v>
      </c>
      <c r="C723" s="321">
        <v>5334.3</v>
      </c>
      <c r="D723" s="307">
        <f t="shared" si="17"/>
        <v>69345.900000000009</v>
      </c>
    </row>
    <row r="724" spans="1:5" hidden="1" outlineLevel="1">
      <c r="A724" s="386" t="s">
        <v>706</v>
      </c>
      <c r="B724" s="387">
        <v>5</v>
      </c>
      <c r="C724" s="321">
        <v>5104.72</v>
      </c>
      <c r="D724" s="307">
        <f t="shared" si="17"/>
        <v>25523.600000000002</v>
      </c>
    </row>
    <row r="725" spans="1:5" hidden="1" outlineLevel="1">
      <c r="A725" s="386" t="s">
        <v>707</v>
      </c>
      <c r="B725" s="387">
        <v>1</v>
      </c>
      <c r="C725" s="307">
        <v>5276.82</v>
      </c>
      <c r="D725" s="307">
        <f t="shared" si="17"/>
        <v>5276.82</v>
      </c>
    </row>
    <row r="726" spans="1:5" hidden="1" outlineLevel="1">
      <c r="A726" s="386" t="s">
        <v>708</v>
      </c>
      <c r="B726" s="387">
        <v>5</v>
      </c>
      <c r="C726" s="321">
        <v>550.08000000000004</v>
      </c>
      <c r="D726" s="307">
        <f t="shared" si="17"/>
        <v>2750.4</v>
      </c>
    </row>
    <row r="727" spans="1:5" hidden="1" outlineLevel="1">
      <c r="A727" s="386" t="s">
        <v>709</v>
      </c>
      <c r="B727" s="387">
        <v>6</v>
      </c>
      <c r="C727" s="307">
        <v>1057.4100000000001</v>
      </c>
      <c r="D727" s="307">
        <f t="shared" si="17"/>
        <v>6344.4600000000009</v>
      </c>
    </row>
    <row r="728" spans="1:5" hidden="1" outlineLevel="1">
      <c r="A728" s="383" t="s">
        <v>710</v>
      </c>
      <c r="B728" s="384">
        <v>7</v>
      </c>
      <c r="C728" s="394"/>
      <c r="D728" s="307">
        <f t="shared" si="17"/>
        <v>0</v>
      </c>
    </row>
    <row r="729" spans="1:5" hidden="1" outlineLevel="1">
      <c r="A729" s="386" t="s">
        <v>711</v>
      </c>
      <c r="B729" s="387">
        <v>3</v>
      </c>
      <c r="C729" s="307">
        <v>7671.11</v>
      </c>
      <c r="D729" s="307">
        <f t="shared" si="17"/>
        <v>23013.329999999998</v>
      </c>
    </row>
    <row r="730" spans="1:5" hidden="1" outlineLevel="1">
      <c r="A730" s="386" t="s">
        <v>1797</v>
      </c>
      <c r="B730" s="387">
        <v>2</v>
      </c>
      <c r="C730" s="307">
        <v>980.55</v>
      </c>
      <c r="D730" s="307">
        <f t="shared" si="17"/>
        <v>1961.1</v>
      </c>
    </row>
    <row r="731" spans="1:5" hidden="1" outlineLevel="1">
      <c r="A731" s="386" t="s">
        <v>1798</v>
      </c>
      <c r="B731" s="387">
        <v>2</v>
      </c>
      <c r="C731" s="307">
        <v>1797.84</v>
      </c>
      <c r="D731" s="307">
        <f t="shared" si="17"/>
        <v>3595.68</v>
      </c>
    </row>
    <row r="732" spans="1:5" hidden="1" outlineLevel="1">
      <c r="A732" s="383" t="s">
        <v>712</v>
      </c>
      <c r="B732" s="384">
        <v>217</v>
      </c>
      <c r="C732" s="394"/>
      <c r="D732" s="307">
        <f t="shared" si="17"/>
        <v>0</v>
      </c>
    </row>
    <row r="733" spans="1:5" hidden="1" outlineLevel="1">
      <c r="A733" s="386" t="s">
        <v>713</v>
      </c>
      <c r="B733" s="387">
        <v>2</v>
      </c>
      <c r="C733" s="307"/>
      <c r="D733" s="307">
        <f t="shared" si="17"/>
        <v>0</v>
      </c>
      <c r="E733" s="42" t="s">
        <v>196</v>
      </c>
    </row>
    <row r="734" spans="1:5" hidden="1" outlineLevel="1">
      <c r="A734" s="386" t="s">
        <v>714</v>
      </c>
      <c r="B734" s="387">
        <v>3</v>
      </c>
      <c r="C734" s="307"/>
      <c r="D734" s="307">
        <f t="shared" si="17"/>
        <v>0</v>
      </c>
      <c r="E734" s="42" t="s">
        <v>196</v>
      </c>
    </row>
    <row r="735" spans="1:5" hidden="1" outlineLevel="1">
      <c r="A735" s="386" t="s">
        <v>715</v>
      </c>
      <c r="B735" s="387">
        <v>3</v>
      </c>
      <c r="C735" s="307">
        <v>98.53</v>
      </c>
      <c r="D735" s="307">
        <f t="shared" si="17"/>
        <v>295.59000000000003</v>
      </c>
      <c r="E735" s="333"/>
    </row>
    <row r="736" spans="1:5" hidden="1" outlineLevel="1">
      <c r="A736" s="386" t="s">
        <v>716</v>
      </c>
      <c r="B736" s="387">
        <v>7</v>
      </c>
      <c r="C736" s="307"/>
      <c r="D736" s="307">
        <f t="shared" si="17"/>
        <v>0</v>
      </c>
      <c r="E736" s="42" t="s">
        <v>196</v>
      </c>
    </row>
    <row r="737" spans="1:5" hidden="1" outlineLevel="1">
      <c r="A737" s="386" t="s">
        <v>717</v>
      </c>
      <c r="B737" s="387">
        <v>3</v>
      </c>
      <c r="C737" s="307">
        <v>143.37</v>
      </c>
      <c r="D737" s="307">
        <f t="shared" si="17"/>
        <v>430.11</v>
      </c>
    </row>
    <row r="738" spans="1:5" hidden="1" outlineLevel="1">
      <c r="A738" s="386" t="s">
        <v>718</v>
      </c>
      <c r="B738" s="387">
        <v>5</v>
      </c>
      <c r="C738" s="307">
        <v>146.91</v>
      </c>
      <c r="D738" s="307">
        <f t="shared" si="17"/>
        <v>734.55</v>
      </c>
      <c r="E738" s="333"/>
    </row>
    <row r="739" spans="1:5" hidden="1" outlineLevel="1">
      <c r="A739" s="386" t="s">
        <v>719</v>
      </c>
      <c r="B739" s="387">
        <v>15</v>
      </c>
      <c r="C739" s="307">
        <v>84.37</v>
      </c>
      <c r="D739" s="307">
        <f t="shared" si="17"/>
        <v>1265.5500000000002</v>
      </c>
      <c r="E739" s="333"/>
    </row>
    <row r="740" spans="1:5" hidden="1" outlineLevel="1">
      <c r="A740" s="386" t="s">
        <v>720</v>
      </c>
      <c r="B740" s="387">
        <v>10</v>
      </c>
      <c r="C740" s="307">
        <v>67.260000000000005</v>
      </c>
      <c r="D740" s="307">
        <f t="shared" si="17"/>
        <v>672.6</v>
      </c>
      <c r="E740" s="333"/>
    </row>
    <row r="741" spans="1:5" hidden="1" outlineLevel="1">
      <c r="A741" s="386" t="s">
        <v>721</v>
      </c>
      <c r="B741" s="387">
        <v>14</v>
      </c>
      <c r="C741" s="307">
        <v>107.38</v>
      </c>
      <c r="D741" s="307">
        <f t="shared" si="17"/>
        <v>1503.32</v>
      </c>
      <c r="E741" s="333"/>
    </row>
    <row r="742" spans="1:5" hidden="1" outlineLevel="1">
      <c r="A742" s="386" t="s">
        <v>722</v>
      </c>
      <c r="B742" s="387">
        <v>23</v>
      </c>
      <c r="C742" s="307"/>
      <c r="D742" s="307">
        <f t="shared" si="17"/>
        <v>0</v>
      </c>
      <c r="E742" s="42" t="s">
        <v>196</v>
      </c>
    </row>
    <row r="743" spans="1:5" hidden="1" outlineLevel="1">
      <c r="A743" s="386" t="s">
        <v>723</v>
      </c>
      <c r="B743" s="387">
        <v>23</v>
      </c>
      <c r="C743" s="321">
        <v>183.98</v>
      </c>
      <c r="D743" s="307">
        <f t="shared" si="17"/>
        <v>4231.54</v>
      </c>
      <c r="E743" s="333"/>
    </row>
    <row r="744" spans="1:5" hidden="1" outlineLevel="1">
      <c r="A744" s="386" t="s">
        <v>724</v>
      </c>
      <c r="B744" s="387">
        <v>5</v>
      </c>
      <c r="C744" s="59"/>
      <c r="D744" s="307">
        <f t="shared" si="17"/>
        <v>0</v>
      </c>
      <c r="E744" s="42" t="s">
        <v>196</v>
      </c>
    </row>
    <row r="745" spans="1:5" hidden="1" outlineLevel="1">
      <c r="A745" s="386" t="s">
        <v>725</v>
      </c>
      <c r="B745" s="387">
        <v>10</v>
      </c>
      <c r="C745" s="307">
        <v>94.99</v>
      </c>
      <c r="D745" s="307">
        <f t="shared" ref="D745:D779" si="18">B745*C745</f>
        <v>949.9</v>
      </c>
      <c r="E745" s="333"/>
    </row>
    <row r="746" spans="1:5" hidden="1" outlineLevel="1">
      <c r="A746" s="386" t="s">
        <v>726</v>
      </c>
      <c r="B746" s="387">
        <v>5</v>
      </c>
      <c r="C746" s="307">
        <v>125.67</v>
      </c>
      <c r="D746" s="307">
        <f t="shared" si="18"/>
        <v>628.35</v>
      </c>
      <c r="E746" s="333"/>
    </row>
    <row r="747" spans="1:5" hidden="1" outlineLevel="1">
      <c r="A747" s="386" t="s">
        <v>727</v>
      </c>
      <c r="B747" s="387">
        <v>8</v>
      </c>
      <c r="C747" s="307">
        <v>130.84</v>
      </c>
      <c r="D747" s="307">
        <f t="shared" si="18"/>
        <v>1046.72</v>
      </c>
      <c r="E747" s="333"/>
    </row>
    <row r="748" spans="1:5" hidden="1" outlineLevel="1">
      <c r="A748" s="386" t="s">
        <v>728</v>
      </c>
      <c r="B748" s="387">
        <v>10</v>
      </c>
      <c r="C748" s="307">
        <v>341.02</v>
      </c>
      <c r="D748" s="307">
        <f t="shared" si="18"/>
        <v>3410.2</v>
      </c>
      <c r="E748" s="333"/>
    </row>
    <row r="749" spans="1:5" hidden="1" outlineLevel="1">
      <c r="A749" s="386" t="s">
        <v>729</v>
      </c>
      <c r="B749" s="387">
        <v>5</v>
      </c>
      <c r="C749" s="307"/>
      <c r="D749" s="307">
        <f t="shared" si="18"/>
        <v>0</v>
      </c>
      <c r="E749" s="333" t="s">
        <v>196</v>
      </c>
    </row>
    <row r="750" spans="1:5" hidden="1" outlineLevel="1">
      <c r="A750" s="386" t="s">
        <v>730</v>
      </c>
      <c r="B750" s="387">
        <v>10</v>
      </c>
      <c r="C750" s="307">
        <v>122.13</v>
      </c>
      <c r="D750" s="307">
        <f t="shared" si="18"/>
        <v>1221.3</v>
      </c>
      <c r="E750" s="333"/>
    </row>
    <row r="751" spans="1:5" hidden="1" outlineLevel="1">
      <c r="A751" s="386" t="s">
        <v>731</v>
      </c>
      <c r="B751" s="387">
        <v>4</v>
      </c>
      <c r="C751" s="307">
        <v>142.78</v>
      </c>
      <c r="D751" s="307">
        <f t="shared" si="18"/>
        <v>571.12</v>
      </c>
      <c r="E751" s="333"/>
    </row>
    <row r="752" spans="1:5" hidden="1" outlineLevel="1">
      <c r="A752" s="386" t="s">
        <v>732</v>
      </c>
      <c r="B752" s="387">
        <v>16</v>
      </c>
      <c r="C752" s="307">
        <v>224.79</v>
      </c>
      <c r="D752" s="307">
        <f t="shared" si="18"/>
        <v>3596.64</v>
      </c>
      <c r="E752" s="333"/>
    </row>
    <row r="753" spans="1:5" hidden="1" outlineLevel="1">
      <c r="A753" s="386" t="s">
        <v>733</v>
      </c>
      <c r="B753" s="387">
        <v>15</v>
      </c>
      <c r="C753" s="307">
        <v>218.3</v>
      </c>
      <c r="D753" s="307">
        <f t="shared" si="18"/>
        <v>3274.5</v>
      </c>
      <c r="E753" s="333"/>
    </row>
    <row r="754" spans="1:5" hidden="1" outlineLevel="1">
      <c r="A754" s="386" t="s">
        <v>734</v>
      </c>
      <c r="B754" s="387">
        <v>2</v>
      </c>
      <c r="C754" s="307"/>
      <c r="D754" s="307">
        <f t="shared" si="18"/>
        <v>0</v>
      </c>
      <c r="E754" s="42" t="s">
        <v>196</v>
      </c>
    </row>
    <row r="755" spans="1:5" hidden="1" outlineLevel="1">
      <c r="A755" s="386" t="s">
        <v>735</v>
      </c>
      <c r="B755" s="387">
        <v>1</v>
      </c>
      <c r="C755" s="307"/>
      <c r="D755" s="307">
        <f t="shared" si="18"/>
        <v>0</v>
      </c>
      <c r="E755" s="42" t="s">
        <v>196</v>
      </c>
    </row>
    <row r="756" spans="1:5" hidden="1" outlineLevel="1">
      <c r="A756" s="386" t="s">
        <v>736</v>
      </c>
      <c r="B756" s="387">
        <v>1</v>
      </c>
      <c r="C756" s="307"/>
      <c r="D756" s="307">
        <f t="shared" si="18"/>
        <v>0</v>
      </c>
      <c r="E756" s="42" t="s">
        <v>196</v>
      </c>
    </row>
    <row r="757" spans="1:5" hidden="1" outlineLevel="1">
      <c r="A757" s="386" t="s">
        <v>737</v>
      </c>
      <c r="B757" s="387">
        <v>3</v>
      </c>
      <c r="C757" s="307"/>
      <c r="D757" s="307">
        <f t="shared" si="18"/>
        <v>0</v>
      </c>
      <c r="E757" s="42" t="s">
        <v>196</v>
      </c>
    </row>
    <row r="758" spans="1:5" hidden="1" outlineLevel="1">
      <c r="A758" s="386" t="s">
        <v>738</v>
      </c>
      <c r="B758" s="387">
        <v>1</v>
      </c>
      <c r="C758" s="307">
        <v>418.9</v>
      </c>
      <c r="D758" s="307">
        <f t="shared" si="18"/>
        <v>418.9</v>
      </c>
      <c r="E758" s="333"/>
    </row>
    <row r="759" spans="1:5" hidden="1" outlineLevel="1">
      <c r="A759" s="386" t="s">
        <v>740</v>
      </c>
      <c r="B759" s="387">
        <v>9</v>
      </c>
      <c r="C759" s="307">
        <v>127.44</v>
      </c>
      <c r="D759" s="307">
        <f t="shared" si="18"/>
        <v>1146.96</v>
      </c>
      <c r="E759" s="333"/>
    </row>
    <row r="760" spans="1:5" hidden="1" outlineLevel="1">
      <c r="A760" s="386" t="s">
        <v>741</v>
      </c>
      <c r="B760" s="387">
        <v>4</v>
      </c>
      <c r="C760" s="307">
        <v>134.52000000000001</v>
      </c>
      <c r="D760" s="307">
        <f t="shared" si="18"/>
        <v>538.08000000000004</v>
      </c>
      <c r="E760" s="333"/>
    </row>
    <row r="761" spans="1:5" hidden="1" outlineLevel="1">
      <c r="A761" s="383" t="s">
        <v>742</v>
      </c>
      <c r="B761" s="384">
        <v>2</v>
      </c>
      <c r="C761" s="394"/>
      <c r="D761" s="307">
        <f t="shared" si="18"/>
        <v>0</v>
      </c>
    </row>
    <row r="762" spans="1:5" hidden="1" outlineLevel="1">
      <c r="A762" s="386" t="s">
        <v>743</v>
      </c>
      <c r="B762" s="387">
        <v>2</v>
      </c>
      <c r="C762" s="307">
        <v>4800</v>
      </c>
      <c r="D762" s="307">
        <f t="shared" si="18"/>
        <v>9600</v>
      </c>
    </row>
    <row r="763" spans="1:5" hidden="1" outlineLevel="1">
      <c r="A763" s="383" t="s">
        <v>744</v>
      </c>
      <c r="B763" s="384">
        <v>8</v>
      </c>
      <c r="C763" s="307">
        <v>48.03</v>
      </c>
      <c r="D763" s="307">
        <f t="shared" si="18"/>
        <v>384.24</v>
      </c>
    </row>
    <row r="764" spans="1:5" hidden="1" outlineLevel="1">
      <c r="A764" s="383" t="s">
        <v>745</v>
      </c>
      <c r="B764" s="384">
        <v>3</v>
      </c>
      <c r="C764" s="307"/>
      <c r="D764" s="307">
        <f t="shared" si="18"/>
        <v>0</v>
      </c>
    </row>
    <row r="765" spans="1:5" hidden="1" outlineLevel="1">
      <c r="A765" s="386" t="s">
        <v>746</v>
      </c>
      <c r="B765" s="387">
        <v>3</v>
      </c>
      <c r="C765" s="307">
        <v>750</v>
      </c>
      <c r="D765" s="307">
        <f t="shared" si="18"/>
        <v>2250</v>
      </c>
    </row>
    <row r="766" spans="1:5" hidden="1" outlineLevel="1">
      <c r="A766" s="383" t="s">
        <v>748</v>
      </c>
      <c r="B766" s="384">
        <v>1</v>
      </c>
      <c r="C766" s="394"/>
      <c r="D766" s="307">
        <f t="shared" si="18"/>
        <v>0</v>
      </c>
    </row>
    <row r="767" spans="1:5" hidden="1" outlineLevel="1">
      <c r="A767" s="386" t="s">
        <v>749</v>
      </c>
      <c r="B767" s="387">
        <v>1</v>
      </c>
      <c r="C767" s="394"/>
      <c r="D767" s="307">
        <f t="shared" si="18"/>
        <v>0</v>
      </c>
      <c r="E767" s="42" t="s">
        <v>196</v>
      </c>
    </row>
    <row r="768" spans="1:5" hidden="1" outlineLevel="1">
      <c r="A768" s="383" t="s">
        <v>750</v>
      </c>
      <c r="B768" s="384">
        <v>1</v>
      </c>
      <c r="C768" s="307">
        <v>3540</v>
      </c>
      <c r="D768" s="307">
        <f t="shared" si="18"/>
        <v>3540</v>
      </c>
    </row>
    <row r="769" spans="1:4" hidden="1" outlineLevel="1">
      <c r="A769" s="383" t="s">
        <v>752</v>
      </c>
      <c r="B769" s="384">
        <v>5</v>
      </c>
      <c r="C769" s="307"/>
      <c r="D769" s="307">
        <f t="shared" si="18"/>
        <v>0</v>
      </c>
    </row>
    <row r="770" spans="1:4" hidden="1" outlineLevel="1">
      <c r="A770" s="401">
        <v>2</v>
      </c>
      <c r="B770" s="387">
        <v>5</v>
      </c>
      <c r="C770" s="307">
        <v>700</v>
      </c>
      <c r="D770" s="307">
        <f t="shared" si="18"/>
        <v>3500</v>
      </c>
    </row>
    <row r="771" spans="1:4" hidden="1" outlineLevel="1">
      <c r="A771" s="383" t="s">
        <v>753</v>
      </c>
      <c r="B771" s="384">
        <v>7</v>
      </c>
      <c r="C771" s="394"/>
      <c r="D771" s="307">
        <f t="shared" si="18"/>
        <v>0</v>
      </c>
    </row>
    <row r="772" spans="1:4" hidden="1" outlineLevel="1">
      <c r="A772" s="386" t="s">
        <v>754</v>
      </c>
      <c r="B772" s="387">
        <v>3</v>
      </c>
      <c r="C772" s="307">
        <v>491.91</v>
      </c>
      <c r="D772" s="307">
        <f t="shared" si="18"/>
        <v>1475.73</v>
      </c>
    </row>
    <row r="773" spans="1:4" hidden="1" outlineLevel="1">
      <c r="A773" s="386" t="s">
        <v>755</v>
      </c>
      <c r="B773" s="387">
        <v>4</v>
      </c>
      <c r="C773" s="307">
        <v>305</v>
      </c>
      <c r="D773" s="307">
        <f t="shared" si="18"/>
        <v>1220</v>
      </c>
    </row>
    <row r="774" spans="1:4" hidden="1" outlineLevel="1">
      <c r="A774" s="383" t="s">
        <v>756</v>
      </c>
      <c r="B774" s="384">
        <v>19</v>
      </c>
      <c r="C774" s="307">
        <v>447.37</v>
      </c>
      <c r="D774" s="307">
        <f t="shared" si="18"/>
        <v>8500.0300000000007</v>
      </c>
    </row>
    <row r="775" spans="1:4" hidden="1" outlineLevel="1">
      <c r="A775" s="383" t="s">
        <v>757</v>
      </c>
      <c r="B775" s="384">
        <v>8</v>
      </c>
      <c r="C775" s="307"/>
      <c r="D775" s="307">
        <f t="shared" si="18"/>
        <v>0</v>
      </c>
    </row>
    <row r="776" spans="1:4" hidden="1" outlineLevel="1">
      <c r="A776" s="386" t="s">
        <v>759</v>
      </c>
      <c r="B776" s="387">
        <v>2</v>
      </c>
      <c r="C776" s="307">
        <v>97.35</v>
      </c>
      <c r="D776" s="307">
        <f t="shared" si="18"/>
        <v>194.7</v>
      </c>
    </row>
    <row r="777" spans="1:4" hidden="1" outlineLevel="1">
      <c r="A777" s="386" t="s">
        <v>760</v>
      </c>
      <c r="B777" s="387">
        <v>2</v>
      </c>
      <c r="C777" s="307">
        <v>97.35</v>
      </c>
      <c r="D777" s="307">
        <f t="shared" si="18"/>
        <v>194.7</v>
      </c>
    </row>
    <row r="778" spans="1:4" hidden="1" outlineLevel="1">
      <c r="A778" s="386" t="s">
        <v>761</v>
      </c>
      <c r="B778" s="387">
        <v>2</v>
      </c>
      <c r="C778" s="307">
        <v>1000</v>
      </c>
      <c r="D778" s="307">
        <f t="shared" si="18"/>
        <v>2000</v>
      </c>
    </row>
    <row r="779" spans="1:4" hidden="1" outlineLevel="1">
      <c r="A779" s="386" t="s">
        <v>762</v>
      </c>
      <c r="B779" s="387">
        <v>2</v>
      </c>
      <c r="C779" s="307">
        <v>1000</v>
      </c>
      <c r="D779" s="307">
        <f t="shared" si="18"/>
        <v>2000</v>
      </c>
    </row>
    <row r="780" spans="1:4" collapsed="1">
      <c r="A780" s="31" t="s">
        <v>121</v>
      </c>
      <c r="B780" s="32"/>
      <c r="C780" s="18"/>
      <c r="D780" s="17">
        <f>SUM(D354:D779)</f>
        <v>4164235.0488614002</v>
      </c>
    </row>
    <row r="782" spans="1:4">
      <c r="A782" s="29" t="s">
        <v>1867</v>
      </c>
      <c r="B782" s="30" t="s">
        <v>2</v>
      </c>
    </row>
    <row r="783" spans="1:4" hidden="1" outlineLevel="1">
      <c r="A783" s="386" t="s">
        <v>329</v>
      </c>
      <c r="B783" s="387">
        <v>1</v>
      </c>
    </row>
    <row r="784" spans="1:4" hidden="1" outlineLevel="1">
      <c r="A784" s="383" t="s">
        <v>384</v>
      </c>
      <c r="B784" s="387"/>
    </row>
    <row r="785" spans="1:5" hidden="1" outlineLevel="1">
      <c r="A785" s="386" t="s">
        <v>385</v>
      </c>
      <c r="B785" s="387">
        <v>10</v>
      </c>
    </row>
    <row r="786" spans="1:5" hidden="1" outlineLevel="1">
      <c r="A786" s="386" t="s">
        <v>386</v>
      </c>
      <c r="B786" s="387">
        <v>1</v>
      </c>
    </row>
    <row r="787" spans="1:5" hidden="1" outlineLevel="1">
      <c r="A787" s="386" t="s">
        <v>388</v>
      </c>
      <c r="B787" s="387">
        <v>8</v>
      </c>
    </row>
    <row r="788" spans="1:5" hidden="1" outlineLevel="1">
      <c r="A788" s="383" t="s">
        <v>403</v>
      </c>
      <c r="B788" s="394"/>
    </row>
    <row r="789" spans="1:5" hidden="1" outlineLevel="1">
      <c r="A789" s="386" t="s">
        <v>411</v>
      </c>
      <c r="B789" s="387">
        <v>2</v>
      </c>
    </row>
    <row r="790" spans="1:5" hidden="1" outlineLevel="1">
      <c r="A790" s="383" t="s">
        <v>417</v>
      </c>
      <c r="B790" s="387">
        <v>131</v>
      </c>
    </row>
    <row r="791" spans="1:5" hidden="1" outlineLevel="1">
      <c r="A791" s="383" t="s">
        <v>446</v>
      </c>
      <c r="B791" s="384"/>
    </row>
    <row r="792" spans="1:5" hidden="1" outlineLevel="1">
      <c r="A792" s="386" t="s">
        <v>448</v>
      </c>
      <c r="B792" s="387">
        <v>2</v>
      </c>
    </row>
    <row r="793" spans="1:5" hidden="1" outlineLevel="1">
      <c r="A793" s="386" t="s">
        <v>449</v>
      </c>
      <c r="B793" s="387">
        <v>3</v>
      </c>
    </row>
    <row r="794" spans="1:5" hidden="1" outlineLevel="1">
      <c r="A794" s="386" t="s">
        <v>450</v>
      </c>
      <c r="B794" s="387">
        <v>5</v>
      </c>
    </row>
    <row r="795" spans="1:5" hidden="1" outlineLevel="1">
      <c r="A795" s="386" t="s">
        <v>451</v>
      </c>
      <c r="B795" s="387">
        <v>4</v>
      </c>
      <c r="E795"/>
    </row>
    <row r="796" spans="1:5" hidden="1" outlineLevel="1">
      <c r="A796" s="315" t="s">
        <v>454</v>
      </c>
      <c r="B796" s="319">
        <v>2</v>
      </c>
      <c r="E796"/>
    </row>
    <row r="797" spans="1:5" hidden="1" outlineLevel="1">
      <c r="A797" s="317" t="s">
        <v>455</v>
      </c>
      <c r="B797" s="320">
        <v>2</v>
      </c>
      <c r="E797"/>
    </row>
    <row r="798" spans="1:5" collapsed="1">
      <c r="A798" s="31" t="s">
        <v>121</v>
      </c>
      <c r="B798" s="32">
        <f>SUM(B783:B797)</f>
        <v>171</v>
      </c>
      <c r="E798"/>
    </row>
    <row r="800" spans="1:5">
      <c r="A800" s="335" t="s">
        <v>764</v>
      </c>
      <c r="B800" s="30" t="s">
        <v>2</v>
      </c>
      <c r="C800" s="393" t="s">
        <v>3</v>
      </c>
      <c r="D800" s="393" t="s">
        <v>4</v>
      </c>
    </row>
    <row r="801" spans="1:4" hidden="1" outlineLevel="1">
      <c r="A801" s="383" t="s">
        <v>765</v>
      </c>
      <c r="B801" s="388">
        <v>70900</v>
      </c>
      <c r="C801" s="394"/>
      <c r="D801" s="394"/>
    </row>
    <row r="802" spans="1:4" hidden="1" outlineLevel="1">
      <c r="A802" s="386" t="s">
        <v>766</v>
      </c>
      <c r="B802" s="389">
        <v>70900</v>
      </c>
      <c r="C802" s="307">
        <v>1.1000000000000001</v>
      </c>
      <c r="D802" s="307">
        <f>B802*C802</f>
        <v>77990</v>
      </c>
    </row>
    <row r="803" spans="1:4" hidden="1" outlineLevel="1">
      <c r="A803" s="383" t="s">
        <v>297</v>
      </c>
      <c r="B803" s="388">
        <v>12470</v>
      </c>
      <c r="C803" s="394"/>
      <c r="D803" s="307">
        <f t="shared" ref="D803:D836" si="19">B803*C803</f>
        <v>0</v>
      </c>
    </row>
    <row r="804" spans="1:4" hidden="1" outlineLevel="1">
      <c r="A804" s="386" t="s">
        <v>299</v>
      </c>
      <c r="B804" s="389">
        <v>10500</v>
      </c>
      <c r="C804" s="321">
        <v>1.64</v>
      </c>
      <c r="D804" s="307">
        <f t="shared" si="19"/>
        <v>17220</v>
      </c>
    </row>
    <row r="805" spans="1:4" hidden="1" outlineLevel="1">
      <c r="A805" s="386" t="s">
        <v>767</v>
      </c>
      <c r="B805" s="389">
        <v>1970</v>
      </c>
      <c r="C805" s="307">
        <v>0.26</v>
      </c>
      <c r="D805" s="307">
        <f t="shared" si="19"/>
        <v>512.20000000000005</v>
      </c>
    </row>
    <row r="806" spans="1:4" hidden="1" outlineLevel="1">
      <c r="A806" s="383" t="s">
        <v>166</v>
      </c>
      <c r="B806" s="384">
        <v>250</v>
      </c>
      <c r="C806" s="307">
        <v>2.9</v>
      </c>
      <c r="D806" s="307">
        <f t="shared" si="19"/>
        <v>725</v>
      </c>
    </row>
    <row r="807" spans="1:4" hidden="1" outlineLevel="1">
      <c r="A807" s="383" t="s">
        <v>168</v>
      </c>
      <c r="B807" s="384">
        <v>36</v>
      </c>
      <c r="C807" s="307">
        <v>24.12</v>
      </c>
      <c r="D807" s="307">
        <f t="shared" si="19"/>
        <v>868.32</v>
      </c>
    </row>
    <row r="808" spans="1:4" hidden="1" outlineLevel="1">
      <c r="A808" s="383" t="s">
        <v>303</v>
      </c>
      <c r="B808" s="384">
        <v>660</v>
      </c>
      <c r="C808" s="307"/>
      <c r="D808" s="307">
        <f t="shared" si="19"/>
        <v>0</v>
      </c>
    </row>
    <row r="809" spans="1:4" hidden="1" outlineLevel="1">
      <c r="A809" s="386" t="s">
        <v>65</v>
      </c>
      <c r="B809" s="387">
        <v>660</v>
      </c>
      <c r="C809" s="307">
        <v>46</v>
      </c>
      <c r="D809" s="307">
        <f t="shared" si="19"/>
        <v>30360</v>
      </c>
    </row>
    <row r="810" spans="1:4" hidden="1" outlineLevel="1">
      <c r="A810" s="383" t="s">
        <v>860</v>
      </c>
      <c r="B810" s="388">
        <v>2160</v>
      </c>
      <c r="C810" s="307">
        <v>0.6</v>
      </c>
      <c r="D810" s="307">
        <f t="shared" si="19"/>
        <v>1296</v>
      </c>
    </row>
    <row r="811" spans="1:4" hidden="1" outlineLevel="1">
      <c r="A811" s="383" t="s">
        <v>305</v>
      </c>
      <c r="B811" s="388">
        <v>29390</v>
      </c>
      <c r="C811" s="307">
        <v>0.6</v>
      </c>
      <c r="D811" s="307">
        <f t="shared" si="19"/>
        <v>17634</v>
      </c>
    </row>
    <row r="812" spans="1:4" hidden="1" outlineLevel="1">
      <c r="A812" s="383" t="s">
        <v>306</v>
      </c>
      <c r="B812" s="388">
        <v>72528</v>
      </c>
      <c r="C812" s="394"/>
      <c r="D812" s="307">
        <f t="shared" si="19"/>
        <v>0</v>
      </c>
    </row>
    <row r="813" spans="1:4" hidden="1" outlineLevel="1">
      <c r="A813" s="386"/>
      <c r="B813" s="389">
        <v>8050</v>
      </c>
      <c r="C813" s="307">
        <v>0.6</v>
      </c>
      <c r="D813" s="307">
        <f t="shared" si="19"/>
        <v>4830</v>
      </c>
    </row>
    <row r="814" spans="1:4" hidden="1" outlineLevel="1">
      <c r="A814" s="386" t="s">
        <v>770</v>
      </c>
      <c r="B814" s="389">
        <v>16050</v>
      </c>
      <c r="C814" s="307">
        <v>0.7</v>
      </c>
      <c r="D814" s="307">
        <f t="shared" si="19"/>
        <v>11235</v>
      </c>
    </row>
    <row r="815" spans="1:4" hidden="1" outlineLevel="1">
      <c r="A815" s="386" t="s">
        <v>771</v>
      </c>
      <c r="B815" s="389">
        <v>3950</v>
      </c>
      <c r="C815" s="307">
        <v>0.6</v>
      </c>
      <c r="D815" s="307">
        <f t="shared" si="19"/>
        <v>2370</v>
      </c>
    </row>
    <row r="816" spans="1:4" hidden="1" outlineLevel="1">
      <c r="A816" s="386" t="s">
        <v>772</v>
      </c>
      <c r="B816" s="387">
        <v>900</v>
      </c>
      <c r="C816" s="307">
        <v>0.6</v>
      </c>
      <c r="D816" s="307">
        <f t="shared" si="19"/>
        <v>540</v>
      </c>
    </row>
    <row r="817" spans="1:5" hidden="1" outlineLevel="1">
      <c r="A817" s="386" t="s">
        <v>773</v>
      </c>
      <c r="B817" s="387">
        <v>935</v>
      </c>
      <c r="C817" s="307">
        <v>0.6</v>
      </c>
      <c r="D817" s="307">
        <f t="shared" si="19"/>
        <v>561</v>
      </c>
    </row>
    <row r="818" spans="1:5" hidden="1" outlineLevel="1">
      <c r="A818" s="386" t="s">
        <v>774</v>
      </c>
      <c r="B818" s="389">
        <v>11200</v>
      </c>
      <c r="C818" s="307">
        <v>0.6</v>
      </c>
      <c r="D818" s="307">
        <f t="shared" si="19"/>
        <v>6720</v>
      </c>
    </row>
    <row r="819" spans="1:5" hidden="1" outlineLevel="1">
      <c r="A819" s="386" t="s">
        <v>775</v>
      </c>
      <c r="B819" s="387">
        <v>300</v>
      </c>
      <c r="C819" s="307">
        <v>0.6</v>
      </c>
      <c r="D819" s="307">
        <f t="shared" si="19"/>
        <v>180</v>
      </c>
    </row>
    <row r="820" spans="1:5" hidden="1" outlineLevel="1">
      <c r="A820" s="386" t="s">
        <v>776</v>
      </c>
      <c r="B820" s="389">
        <v>4985</v>
      </c>
      <c r="C820" s="307">
        <v>0.6</v>
      </c>
      <c r="D820" s="307">
        <f t="shared" si="19"/>
        <v>2991</v>
      </c>
    </row>
    <row r="821" spans="1:5" hidden="1" outlineLevel="1">
      <c r="A821" s="386" t="s">
        <v>777</v>
      </c>
      <c r="B821" s="387">
        <v>100</v>
      </c>
      <c r="C821" s="307">
        <v>0.6</v>
      </c>
      <c r="D821" s="307">
        <f t="shared" si="19"/>
        <v>60</v>
      </c>
    </row>
    <row r="822" spans="1:5" hidden="1" outlineLevel="1">
      <c r="A822" s="386" t="s">
        <v>778</v>
      </c>
      <c r="B822" s="387">
        <v>200</v>
      </c>
      <c r="C822" s="307">
        <v>0.6</v>
      </c>
      <c r="D822" s="307">
        <f t="shared" si="19"/>
        <v>120</v>
      </c>
    </row>
    <row r="823" spans="1:5" hidden="1" outlineLevel="1">
      <c r="A823" s="386" t="s">
        <v>779</v>
      </c>
      <c r="B823" s="389">
        <v>2200</v>
      </c>
      <c r="C823" s="307">
        <v>0.6</v>
      </c>
      <c r="D823" s="307">
        <f t="shared" si="19"/>
        <v>1320</v>
      </c>
    </row>
    <row r="824" spans="1:5" hidden="1" outlineLevel="1">
      <c r="A824" s="386" t="s">
        <v>780</v>
      </c>
      <c r="B824" s="389">
        <v>6390</v>
      </c>
      <c r="C824" s="307">
        <v>0.6</v>
      </c>
      <c r="D824" s="307">
        <f t="shared" si="19"/>
        <v>3834</v>
      </c>
    </row>
    <row r="825" spans="1:5" hidden="1" outlineLevel="1">
      <c r="A825" s="386" t="s">
        <v>781</v>
      </c>
      <c r="B825" s="387">
        <v>318</v>
      </c>
      <c r="C825" s="307">
        <v>0.6</v>
      </c>
      <c r="D825" s="307">
        <f t="shared" si="19"/>
        <v>190.79999999999998</v>
      </c>
    </row>
    <row r="826" spans="1:5" hidden="1" outlineLevel="1">
      <c r="A826" s="386" t="s">
        <v>782</v>
      </c>
      <c r="B826" s="389">
        <v>2200</v>
      </c>
      <c r="C826" s="307">
        <v>0.6</v>
      </c>
      <c r="D826" s="307">
        <f t="shared" si="19"/>
        <v>1320</v>
      </c>
    </row>
    <row r="827" spans="1:5" hidden="1" outlineLevel="1">
      <c r="A827" s="386" t="s">
        <v>783</v>
      </c>
      <c r="B827" s="389">
        <v>5500</v>
      </c>
      <c r="C827" s="307">
        <v>0.6</v>
      </c>
      <c r="D827" s="307">
        <f t="shared" si="19"/>
        <v>3300</v>
      </c>
    </row>
    <row r="828" spans="1:5" hidden="1" outlineLevel="1">
      <c r="A828" s="386" t="s">
        <v>784</v>
      </c>
      <c r="B828" s="389">
        <v>9250</v>
      </c>
      <c r="C828" s="307">
        <v>0.54</v>
      </c>
      <c r="D828" s="307">
        <f t="shared" si="19"/>
        <v>4995</v>
      </c>
    </row>
    <row r="829" spans="1:5" hidden="1" outlineLevel="1">
      <c r="A829" s="383" t="s">
        <v>308</v>
      </c>
      <c r="B829" s="388">
        <v>15320</v>
      </c>
      <c r="C829" s="394"/>
      <c r="D829" s="307">
        <f t="shared" si="19"/>
        <v>0</v>
      </c>
    </row>
    <row r="830" spans="1:5" hidden="1" outlineLevel="1">
      <c r="A830" s="386" t="s">
        <v>785</v>
      </c>
      <c r="B830" s="389">
        <v>13620</v>
      </c>
      <c r="C830" s="307">
        <v>2.2200000000000002</v>
      </c>
      <c r="D830" s="307">
        <f t="shared" si="19"/>
        <v>30236.400000000001</v>
      </c>
      <c r="E830" s="42" t="s">
        <v>319</v>
      </c>
    </row>
    <row r="831" spans="1:5" hidden="1" outlineLevel="1">
      <c r="A831" s="386" t="s">
        <v>309</v>
      </c>
      <c r="B831" s="389">
        <v>1700</v>
      </c>
      <c r="C831" s="307">
        <v>5.43</v>
      </c>
      <c r="D831" s="307">
        <f t="shared" si="19"/>
        <v>9231</v>
      </c>
    </row>
    <row r="832" spans="1:5" hidden="1" outlineLevel="1">
      <c r="A832" s="383" t="s">
        <v>207</v>
      </c>
      <c r="B832" s="388">
        <v>7040</v>
      </c>
      <c r="C832" s="307"/>
      <c r="D832" s="307">
        <f t="shared" si="19"/>
        <v>0</v>
      </c>
    </row>
    <row r="833" spans="1:5" hidden="1" outlineLevel="1">
      <c r="A833" s="386" t="s">
        <v>208</v>
      </c>
      <c r="B833" s="387">
        <v>460</v>
      </c>
      <c r="C833" s="321">
        <v>31.03</v>
      </c>
      <c r="D833" s="307">
        <f t="shared" si="19"/>
        <v>14273.800000000001</v>
      </c>
    </row>
    <row r="834" spans="1:5" hidden="1" outlineLevel="1">
      <c r="A834" s="386" t="s">
        <v>1622</v>
      </c>
      <c r="B834" s="387">
        <v>360</v>
      </c>
      <c r="C834" s="307">
        <v>23.4</v>
      </c>
      <c r="D834" s="307">
        <f t="shared" si="19"/>
        <v>8424</v>
      </c>
    </row>
    <row r="835" spans="1:5" hidden="1" outlineLevel="1">
      <c r="A835" s="386" t="s">
        <v>313</v>
      </c>
      <c r="B835" s="389">
        <v>3000</v>
      </c>
      <c r="C835" s="321">
        <f>(36.08*1000+35.76*1000)/2000</f>
        <v>35.92</v>
      </c>
      <c r="D835" s="307">
        <f t="shared" si="19"/>
        <v>107760</v>
      </c>
    </row>
    <row r="836" spans="1:5" hidden="1" outlineLevel="1">
      <c r="A836" s="386" t="s">
        <v>209</v>
      </c>
      <c r="B836" s="389">
        <v>3220</v>
      </c>
      <c r="C836" s="321">
        <f>(40.77*2460+760*42.25)/3220</f>
        <v>41.119316770186337</v>
      </c>
      <c r="D836" s="307">
        <f t="shared" si="19"/>
        <v>132404.20000000001</v>
      </c>
    </row>
    <row r="837" spans="1:5" collapsed="1">
      <c r="A837" s="31" t="s">
        <v>121</v>
      </c>
      <c r="B837" s="32"/>
      <c r="C837" s="18"/>
      <c r="D837" s="17">
        <f>SUM(D802:D836)</f>
        <v>493501.72000000003</v>
      </c>
    </row>
    <row r="838" spans="1:5">
      <c r="A838" s="29" t="s">
        <v>789</v>
      </c>
      <c r="B838" s="30" t="s">
        <v>2</v>
      </c>
      <c r="C838" s="393" t="s">
        <v>3</v>
      </c>
      <c r="D838" s="393" t="s">
        <v>4</v>
      </c>
    </row>
    <row r="839" spans="1:5" hidden="1" outlineLevel="1">
      <c r="A839" s="383" t="s">
        <v>1803</v>
      </c>
      <c r="B839" s="384">
        <v>100</v>
      </c>
      <c r="C839" s="387"/>
      <c r="D839" s="387"/>
    </row>
    <row r="840" spans="1:5" hidden="1" outlineLevel="1">
      <c r="A840" s="386" t="s">
        <v>1805</v>
      </c>
      <c r="B840" s="387">
        <v>100</v>
      </c>
      <c r="C840" s="307">
        <v>1.1000000000000001</v>
      </c>
      <c r="D840" s="307">
        <f>B840*C840</f>
        <v>110.00000000000001</v>
      </c>
      <c r="E840" s="42" t="s">
        <v>319</v>
      </c>
    </row>
    <row r="841" spans="1:5" hidden="1" outlineLevel="1">
      <c r="A841" s="383" t="s">
        <v>790</v>
      </c>
      <c r="B841" s="388">
        <v>61012</v>
      </c>
      <c r="C841" s="387"/>
      <c r="D841" s="307">
        <f t="shared" ref="D841:D903" si="20">B841*C841</f>
        <v>0</v>
      </c>
    </row>
    <row r="842" spans="1:5" hidden="1" outlineLevel="1">
      <c r="A842" s="386" t="s">
        <v>791</v>
      </c>
      <c r="B842" s="389">
        <v>2660</v>
      </c>
      <c r="C842" s="307">
        <v>0.14000000000000001</v>
      </c>
      <c r="D842" s="307">
        <f t="shared" si="20"/>
        <v>372.40000000000003</v>
      </c>
    </row>
    <row r="843" spans="1:5" hidden="1" outlineLevel="1">
      <c r="A843" s="386" t="s">
        <v>792</v>
      </c>
      <c r="B843" s="389">
        <v>58352</v>
      </c>
      <c r="C843" s="307">
        <v>0.24</v>
      </c>
      <c r="D843" s="307">
        <f t="shared" si="20"/>
        <v>14004.48</v>
      </c>
    </row>
    <row r="844" spans="1:5" hidden="1" outlineLevel="1">
      <c r="A844" s="383" t="s">
        <v>793</v>
      </c>
      <c r="B844" s="388">
        <v>4101.6000000000004</v>
      </c>
      <c r="C844" s="307"/>
      <c r="D844" s="307">
        <f t="shared" si="20"/>
        <v>0</v>
      </c>
    </row>
    <row r="845" spans="1:5" hidden="1" outlineLevel="1">
      <c r="A845" s="386"/>
      <c r="B845" s="389">
        <v>1401.6</v>
      </c>
      <c r="C845" s="307">
        <v>2.85</v>
      </c>
      <c r="D845" s="307">
        <f t="shared" si="20"/>
        <v>3994.56</v>
      </c>
    </row>
    <row r="846" spans="1:5" hidden="1" outlineLevel="1">
      <c r="A846" s="386" t="s">
        <v>794</v>
      </c>
      <c r="B846" s="389">
        <v>2700</v>
      </c>
      <c r="C846" s="307">
        <v>2.85</v>
      </c>
      <c r="D846" s="307">
        <f t="shared" si="20"/>
        <v>7695</v>
      </c>
    </row>
    <row r="847" spans="1:5" hidden="1" outlineLevel="1">
      <c r="A847" s="383" t="s">
        <v>182</v>
      </c>
      <c r="B847" s="384">
        <v>52.5</v>
      </c>
      <c r="C847" s="307"/>
      <c r="D847" s="307">
        <f t="shared" si="20"/>
        <v>0</v>
      </c>
    </row>
    <row r="848" spans="1:5" hidden="1" outlineLevel="1">
      <c r="A848" s="386" t="s">
        <v>795</v>
      </c>
      <c r="B848" s="387">
        <v>52.5</v>
      </c>
      <c r="C848" s="321">
        <v>213.28</v>
      </c>
      <c r="D848" s="307">
        <f t="shared" si="20"/>
        <v>11197.2</v>
      </c>
    </row>
    <row r="849" spans="1:5" hidden="1" outlineLevel="1">
      <c r="A849" s="383" t="s">
        <v>796</v>
      </c>
      <c r="B849" s="388">
        <v>11128</v>
      </c>
      <c r="C849" s="307">
        <v>0.88</v>
      </c>
      <c r="D849" s="307">
        <f t="shared" si="20"/>
        <v>9792.64</v>
      </c>
    </row>
    <row r="850" spans="1:5" hidden="1" outlineLevel="1">
      <c r="A850" s="383" t="s">
        <v>798</v>
      </c>
      <c r="B850" s="388">
        <v>12549.1</v>
      </c>
      <c r="C850" s="387"/>
      <c r="D850" s="307">
        <f t="shared" si="20"/>
        <v>0</v>
      </c>
    </row>
    <row r="851" spans="1:5" hidden="1" outlineLevel="1">
      <c r="A851" s="386" t="s">
        <v>799</v>
      </c>
      <c r="B851" s="389">
        <v>7094.2</v>
      </c>
      <c r="C851" s="307">
        <v>1.06</v>
      </c>
      <c r="D851" s="307">
        <f t="shared" si="20"/>
        <v>7519.8519999999999</v>
      </c>
    </row>
    <row r="852" spans="1:5" hidden="1" outlineLevel="1">
      <c r="A852" s="386" t="s">
        <v>800</v>
      </c>
      <c r="B852" s="387">
        <v>876.6</v>
      </c>
      <c r="C852" s="307">
        <v>1.53</v>
      </c>
      <c r="D852" s="307">
        <f t="shared" si="20"/>
        <v>1341.1980000000001</v>
      </c>
      <c r="E852" s="42" t="s">
        <v>319</v>
      </c>
    </row>
    <row r="853" spans="1:5" hidden="1" outlineLevel="1">
      <c r="A853" s="386" t="s">
        <v>801</v>
      </c>
      <c r="B853" s="389">
        <v>4578.3</v>
      </c>
      <c r="C853" s="307">
        <v>3.07</v>
      </c>
      <c r="D853" s="307">
        <f t="shared" si="20"/>
        <v>14055.380999999999</v>
      </c>
      <c r="E853" s="42" t="s">
        <v>319</v>
      </c>
    </row>
    <row r="854" spans="1:5" hidden="1" outlineLevel="1">
      <c r="A854" s="383" t="s">
        <v>802</v>
      </c>
      <c r="B854" s="388">
        <v>67398</v>
      </c>
      <c r="C854" s="387"/>
      <c r="D854" s="307">
        <f t="shared" si="20"/>
        <v>0</v>
      </c>
    </row>
    <row r="855" spans="1:5" hidden="1" outlineLevel="1">
      <c r="A855" s="386" t="s">
        <v>803</v>
      </c>
      <c r="B855" s="389">
        <v>23760</v>
      </c>
      <c r="C855" s="307">
        <v>0.62</v>
      </c>
      <c r="D855" s="307">
        <f t="shared" si="20"/>
        <v>14731.2</v>
      </c>
      <c r="E855" s="42" t="s">
        <v>319</v>
      </c>
    </row>
    <row r="856" spans="1:5" hidden="1" outlineLevel="1">
      <c r="A856" s="386" t="s">
        <v>804</v>
      </c>
      <c r="B856" s="389">
        <v>25638</v>
      </c>
      <c r="C856" s="307">
        <v>0.62</v>
      </c>
      <c r="D856" s="307">
        <f t="shared" si="20"/>
        <v>15895.56</v>
      </c>
    </row>
    <row r="857" spans="1:5" hidden="1" outlineLevel="1">
      <c r="A857" s="386" t="s">
        <v>805</v>
      </c>
      <c r="B857" s="389">
        <v>18000</v>
      </c>
      <c r="C857" s="307">
        <v>0.63</v>
      </c>
      <c r="D857" s="307">
        <f t="shared" si="20"/>
        <v>11340</v>
      </c>
    </row>
    <row r="858" spans="1:5" hidden="1" outlineLevel="1">
      <c r="A858" s="383" t="s">
        <v>806</v>
      </c>
      <c r="B858" s="388">
        <v>17170</v>
      </c>
      <c r="C858" s="387"/>
      <c r="D858" s="307">
        <f t="shared" si="20"/>
        <v>0</v>
      </c>
    </row>
    <row r="859" spans="1:5" hidden="1" outlineLevel="1">
      <c r="A859" s="386" t="s">
        <v>807</v>
      </c>
      <c r="B859" s="389">
        <v>8060</v>
      </c>
      <c r="C859" s="307">
        <v>2.36</v>
      </c>
      <c r="D859" s="307">
        <f t="shared" si="20"/>
        <v>19021.599999999999</v>
      </c>
    </row>
    <row r="860" spans="1:5" hidden="1" outlineLevel="1">
      <c r="A860" s="386" t="s">
        <v>808</v>
      </c>
      <c r="B860" s="389">
        <v>9110</v>
      </c>
      <c r="C860" s="307">
        <v>1.23</v>
      </c>
      <c r="D860" s="307">
        <f t="shared" si="20"/>
        <v>11205.3</v>
      </c>
    </row>
    <row r="861" spans="1:5" hidden="1" outlineLevel="1">
      <c r="A861" s="383" t="s">
        <v>1806</v>
      </c>
      <c r="B861" s="384">
        <v>100</v>
      </c>
      <c r="C861" s="387"/>
      <c r="D861" s="307">
        <f t="shared" si="20"/>
        <v>0</v>
      </c>
    </row>
    <row r="862" spans="1:5" hidden="1" outlineLevel="1">
      <c r="A862" s="386" t="s">
        <v>1807</v>
      </c>
      <c r="B862" s="387">
        <v>100</v>
      </c>
      <c r="C862" s="307">
        <v>4.8499999999999996</v>
      </c>
      <c r="D862" s="307">
        <f t="shared" si="20"/>
        <v>484.99999999999994</v>
      </c>
      <c r="E862" s="42" t="s">
        <v>319</v>
      </c>
    </row>
    <row r="863" spans="1:5" hidden="1" outlineLevel="1">
      <c r="A863" s="383" t="s">
        <v>809</v>
      </c>
      <c r="B863" s="388">
        <v>1000</v>
      </c>
      <c r="C863" s="387"/>
      <c r="D863" s="307">
        <f t="shared" si="20"/>
        <v>0</v>
      </c>
    </row>
    <row r="864" spans="1:5" hidden="1" outlineLevel="1">
      <c r="A864" s="386" t="s">
        <v>1021</v>
      </c>
      <c r="B864" s="389">
        <v>1000</v>
      </c>
      <c r="C864" s="337">
        <v>0.55000000000000004</v>
      </c>
      <c r="D864" s="307">
        <f t="shared" si="20"/>
        <v>550</v>
      </c>
      <c r="E864" s="42" t="s">
        <v>319</v>
      </c>
    </row>
    <row r="865" spans="1:5" hidden="1" outlineLevel="1">
      <c r="A865" s="383" t="s">
        <v>1022</v>
      </c>
      <c r="B865" s="388">
        <v>3000</v>
      </c>
      <c r="C865" s="307">
        <v>3.1</v>
      </c>
      <c r="D865" s="307">
        <f t="shared" si="20"/>
        <v>9300</v>
      </c>
      <c r="E865" s="42" t="s">
        <v>319</v>
      </c>
    </row>
    <row r="866" spans="1:5" hidden="1" outlineLevel="1">
      <c r="A866" s="383" t="s">
        <v>163</v>
      </c>
      <c r="B866" s="388">
        <v>2864280</v>
      </c>
      <c r="C866" s="387"/>
      <c r="D866" s="307">
        <f t="shared" si="20"/>
        <v>0</v>
      </c>
    </row>
    <row r="867" spans="1:5" hidden="1" outlineLevel="1">
      <c r="A867" s="386" t="s">
        <v>811</v>
      </c>
      <c r="B867" s="389">
        <v>320000</v>
      </c>
      <c r="C867" s="336">
        <v>4.8000000000000001E-2</v>
      </c>
      <c r="D867" s="307">
        <f t="shared" si="20"/>
        <v>15360</v>
      </c>
    </row>
    <row r="868" spans="1:5" hidden="1" outlineLevel="1">
      <c r="A868" s="386" t="s">
        <v>164</v>
      </c>
      <c r="B868" s="389">
        <v>2544280</v>
      </c>
      <c r="C868" s="336">
        <v>4.8000000000000001E-2</v>
      </c>
      <c r="D868" s="307">
        <f t="shared" si="20"/>
        <v>122125.44</v>
      </c>
    </row>
    <row r="869" spans="1:5" hidden="1" outlineLevel="1">
      <c r="A869" s="383" t="s">
        <v>812</v>
      </c>
      <c r="B869" s="384">
        <v>532</v>
      </c>
      <c r="C869" s="336">
        <v>3.2</v>
      </c>
      <c r="D869" s="307">
        <f t="shared" si="20"/>
        <v>1702.4</v>
      </c>
    </row>
    <row r="870" spans="1:5" hidden="1" outlineLevel="1">
      <c r="A870" s="383" t="s">
        <v>813</v>
      </c>
      <c r="B870" s="388">
        <v>6800</v>
      </c>
      <c r="C870" s="387"/>
      <c r="D870" s="307">
        <f t="shared" si="20"/>
        <v>0</v>
      </c>
    </row>
    <row r="871" spans="1:5" hidden="1" outlineLevel="1">
      <c r="A871" s="386" t="s">
        <v>814</v>
      </c>
      <c r="B871" s="389">
        <v>6800</v>
      </c>
      <c r="C871" s="337">
        <v>0.38</v>
      </c>
      <c r="D871" s="307">
        <f t="shared" si="20"/>
        <v>2584</v>
      </c>
    </row>
    <row r="872" spans="1:5" hidden="1" outlineLevel="1">
      <c r="A872" s="383" t="s">
        <v>815</v>
      </c>
      <c r="B872" s="388">
        <v>22100</v>
      </c>
      <c r="C872" s="387"/>
      <c r="D872" s="307">
        <f t="shared" si="20"/>
        <v>0</v>
      </c>
    </row>
    <row r="873" spans="1:5" hidden="1" outlineLevel="1">
      <c r="A873" s="386" t="s">
        <v>816</v>
      </c>
      <c r="B873" s="389">
        <v>22100</v>
      </c>
      <c r="C873" s="337">
        <v>0.63</v>
      </c>
      <c r="D873" s="307">
        <f t="shared" si="20"/>
        <v>13923</v>
      </c>
      <c r="E873" s="333" t="s">
        <v>319</v>
      </c>
    </row>
    <row r="874" spans="1:5" hidden="1" outlineLevel="1">
      <c r="A874" s="383" t="s">
        <v>857</v>
      </c>
      <c r="B874" s="388">
        <v>12500</v>
      </c>
      <c r="C874" s="387"/>
      <c r="D874" s="307">
        <f t="shared" si="20"/>
        <v>0</v>
      </c>
    </row>
    <row r="875" spans="1:5" hidden="1" outlineLevel="1">
      <c r="A875" s="390">
        <v>41</v>
      </c>
      <c r="B875" s="389">
        <v>2500</v>
      </c>
      <c r="C875" s="337">
        <v>0.08</v>
      </c>
      <c r="D875" s="307">
        <f t="shared" si="20"/>
        <v>200</v>
      </c>
    </row>
    <row r="876" spans="1:5" hidden="1" outlineLevel="1">
      <c r="A876" s="390">
        <v>42</v>
      </c>
      <c r="B876" s="389">
        <v>2500</v>
      </c>
      <c r="C876" s="337">
        <v>0.08</v>
      </c>
      <c r="D876" s="307">
        <f t="shared" si="20"/>
        <v>200</v>
      </c>
    </row>
    <row r="877" spans="1:5" hidden="1" outlineLevel="1">
      <c r="A877" s="390">
        <v>43</v>
      </c>
      <c r="B877" s="389">
        <v>2500</v>
      </c>
      <c r="C877" s="337">
        <v>0.08</v>
      </c>
      <c r="D877" s="307">
        <f t="shared" si="20"/>
        <v>200</v>
      </c>
    </row>
    <row r="878" spans="1:5" hidden="1" outlineLevel="1">
      <c r="A878" s="390">
        <v>44</v>
      </c>
      <c r="B878" s="389">
        <v>2500</v>
      </c>
      <c r="C878" s="337">
        <v>0.08</v>
      </c>
      <c r="D878" s="307">
        <f t="shared" si="20"/>
        <v>200</v>
      </c>
    </row>
    <row r="879" spans="1:5" hidden="1" outlineLevel="1">
      <c r="A879" s="390">
        <v>45</v>
      </c>
      <c r="B879" s="389">
        <v>2500</v>
      </c>
      <c r="C879" s="337">
        <v>0.08</v>
      </c>
      <c r="D879" s="307">
        <f t="shared" si="20"/>
        <v>200</v>
      </c>
    </row>
    <row r="880" spans="1:5" hidden="1" outlineLevel="1">
      <c r="A880" s="383" t="s">
        <v>817</v>
      </c>
      <c r="B880" s="388">
        <v>14152</v>
      </c>
      <c r="C880" s="307"/>
      <c r="D880" s="307">
        <f t="shared" si="20"/>
        <v>0</v>
      </c>
    </row>
    <row r="881" spans="1:5" hidden="1" outlineLevel="1">
      <c r="A881" s="386" t="s">
        <v>818</v>
      </c>
      <c r="B881" s="389">
        <v>14152</v>
      </c>
      <c r="C881" s="337">
        <v>0.55000000000000004</v>
      </c>
      <c r="D881" s="307">
        <f t="shared" si="20"/>
        <v>7783.6</v>
      </c>
      <c r="E881" s="333" t="s">
        <v>319</v>
      </c>
    </row>
    <row r="882" spans="1:5" hidden="1" outlineLevel="1">
      <c r="A882" s="383" t="s">
        <v>819</v>
      </c>
      <c r="B882" s="388">
        <v>31394.23</v>
      </c>
      <c r="C882" s="387"/>
      <c r="D882" s="307">
        <f t="shared" si="20"/>
        <v>0</v>
      </c>
    </row>
    <row r="883" spans="1:5" hidden="1" outlineLevel="1">
      <c r="A883" s="386" t="s">
        <v>820</v>
      </c>
      <c r="B883" s="389">
        <v>3078</v>
      </c>
      <c r="C883" s="337">
        <v>1.58</v>
      </c>
      <c r="D883" s="307">
        <f t="shared" si="20"/>
        <v>4863.24</v>
      </c>
      <c r="E883" s="333" t="s">
        <v>319</v>
      </c>
    </row>
    <row r="884" spans="1:5" hidden="1" outlineLevel="1">
      <c r="A884" s="386" t="s">
        <v>821</v>
      </c>
      <c r="B884" s="389">
        <v>15843.35</v>
      </c>
      <c r="C884" s="307">
        <v>2.2000000000000002</v>
      </c>
      <c r="D884" s="307">
        <f t="shared" si="20"/>
        <v>34855.370000000003</v>
      </c>
    </row>
    <row r="885" spans="1:5" hidden="1" outlineLevel="1">
      <c r="A885" s="386" t="s">
        <v>822</v>
      </c>
      <c r="B885" s="387">
        <v>42.88</v>
      </c>
      <c r="C885" s="307">
        <v>2.14</v>
      </c>
      <c r="D885" s="307">
        <f t="shared" si="20"/>
        <v>91.763200000000012</v>
      </c>
    </row>
    <row r="886" spans="1:5" hidden="1" outlineLevel="1">
      <c r="A886" s="386" t="s">
        <v>823</v>
      </c>
      <c r="B886" s="389">
        <v>10579</v>
      </c>
      <c r="C886" s="307">
        <v>1.56</v>
      </c>
      <c r="D886" s="307">
        <f t="shared" si="20"/>
        <v>16503.240000000002</v>
      </c>
    </row>
    <row r="887" spans="1:5" hidden="1" outlineLevel="1">
      <c r="A887" s="386" t="s">
        <v>824</v>
      </c>
      <c r="B887" s="387">
        <v>351</v>
      </c>
      <c r="C887" s="307">
        <v>1.19</v>
      </c>
      <c r="D887" s="307">
        <f t="shared" si="20"/>
        <v>417.69</v>
      </c>
    </row>
    <row r="888" spans="1:5" hidden="1" outlineLevel="1">
      <c r="A888" s="386" t="s">
        <v>1073</v>
      </c>
      <c r="B888" s="389">
        <v>1500</v>
      </c>
      <c r="C888" s="307">
        <v>1.19</v>
      </c>
      <c r="D888" s="307">
        <f t="shared" si="20"/>
        <v>1785</v>
      </c>
      <c r="E888" s="333" t="s">
        <v>319</v>
      </c>
    </row>
    <row r="889" spans="1:5" hidden="1" outlineLevel="1">
      <c r="A889" s="383" t="s">
        <v>825</v>
      </c>
      <c r="B889" s="384">
        <v>954.9</v>
      </c>
      <c r="C889" s="321">
        <f>(19*454.9+500*17.8)/954.9</f>
        <v>18.371661954131323</v>
      </c>
      <c r="D889" s="307">
        <f t="shared" si="20"/>
        <v>17543.099999999999</v>
      </c>
      <c r="E889" s="333" t="s">
        <v>319</v>
      </c>
    </row>
    <row r="890" spans="1:5" hidden="1" outlineLevel="1">
      <c r="A890" s="383" t="s">
        <v>173</v>
      </c>
      <c r="B890" s="388">
        <v>163254.39999999999</v>
      </c>
      <c r="C890" s="387"/>
      <c r="D890" s="307">
        <f t="shared" si="20"/>
        <v>0</v>
      </c>
    </row>
    <row r="891" spans="1:5" hidden="1" outlineLevel="1">
      <c r="A891" s="386" t="s">
        <v>811</v>
      </c>
      <c r="B891" s="389">
        <v>82159.600000000006</v>
      </c>
      <c r="C891" s="307">
        <v>1.3</v>
      </c>
      <c r="D891" s="307">
        <f t="shared" si="20"/>
        <v>106807.48000000001</v>
      </c>
    </row>
    <row r="892" spans="1:5" hidden="1" outlineLevel="1">
      <c r="A892" s="386" t="s">
        <v>72</v>
      </c>
      <c r="B892" s="389">
        <v>17175</v>
      </c>
      <c r="C892" s="307">
        <v>1.3</v>
      </c>
      <c r="D892" s="307">
        <f t="shared" si="20"/>
        <v>22327.5</v>
      </c>
    </row>
    <row r="893" spans="1:5" hidden="1" outlineLevel="1">
      <c r="A893" s="386" t="s">
        <v>1095</v>
      </c>
      <c r="B893" s="389">
        <v>7075</v>
      </c>
      <c r="C893" s="307">
        <v>1.3</v>
      </c>
      <c r="D893" s="307">
        <f t="shared" si="20"/>
        <v>9197.5</v>
      </c>
    </row>
    <row r="894" spans="1:5" hidden="1" outlineLevel="1">
      <c r="A894" s="386" t="s">
        <v>65</v>
      </c>
      <c r="B894" s="389">
        <v>1196</v>
      </c>
      <c r="C894" s="321">
        <f>(1.26*12000+14800*1.2)/26800</f>
        <v>1.2268656716417909</v>
      </c>
      <c r="D894" s="307">
        <f t="shared" si="20"/>
        <v>1467.3313432835819</v>
      </c>
    </row>
    <row r="895" spans="1:5" hidden="1" outlineLevel="1">
      <c r="A895" s="386" t="s">
        <v>164</v>
      </c>
      <c r="B895" s="389">
        <v>55648.800000000003</v>
      </c>
      <c r="C895" s="307">
        <v>0.65</v>
      </c>
      <c r="D895" s="307">
        <f t="shared" si="20"/>
        <v>36171.72</v>
      </c>
      <c r="E895" s="333" t="s">
        <v>319</v>
      </c>
    </row>
    <row r="896" spans="1:5" hidden="1" outlineLevel="1">
      <c r="A896" s="383" t="s">
        <v>174</v>
      </c>
      <c r="B896" s="388">
        <v>51118.2</v>
      </c>
      <c r="C896" s="387"/>
      <c r="D896" s="307">
        <f t="shared" si="20"/>
        <v>0</v>
      </c>
    </row>
    <row r="897" spans="1:5" hidden="1" outlineLevel="1">
      <c r="A897" s="386" t="s">
        <v>1098</v>
      </c>
      <c r="B897" s="389">
        <v>4000</v>
      </c>
      <c r="C897" s="307">
        <v>1.55</v>
      </c>
      <c r="D897" s="307">
        <f t="shared" si="20"/>
        <v>6200</v>
      </c>
    </row>
    <row r="898" spans="1:5" hidden="1" outlineLevel="1">
      <c r="A898" s="386" t="s">
        <v>1099</v>
      </c>
      <c r="B898" s="389">
        <v>10000</v>
      </c>
      <c r="C898" s="307">
        <v>1.55</v>
      </c>
      <c r="D898" s="307">
        <f t="shared" si="20"/>
        <v>15500</v>
      </c>
    </row>
    <row r="899" spans="1:5" hidden="1" outlineLevel="1">
      <c r="A899" s="386" t="s">
        <v>826</v>
      </c>
      <c r="B899" s="389">
        <v>4963.2</v>
      </c>
      <c r="C899" s="307">
        <v>1.55</v>
      </c>
      <c r="D899" s="307">
        <f t="shared" si="20"/>
        <v>7692.96</v>
      </c>
    </row>
    <row r="900" spans="1:5" hidden="1" outlineLevel="1">
      <c r="A900" s="386" t="s">
        <v>175</v>
      </c>
      <c r="B900" s="389">
        <v>5980</v>
      </c>
      <c r="C900" s="307">
        <v>1.55</v>
      </c>
      <c r="D900" s="307">
        <f t="shared" si="20"/>
        <v>9269</v>
      </c>
    </row>
    <row r="901" spans="1:5" hidden="1" outlineLevel="1">
      <c r="A901" s="386" t="s">
        <v>176</v>
      </c>
      <c r="B901" s="389">
        <v>18175</v>
      </c>
      <c r="C901" s="307">
        <v>1.55</v>
      </c>
      <c r="D901" s="307">
        <f t="shared" si="20"/>
        <v>28171.25</v>
      </c>
    </row>
    <row r="902" spans="1:5" hidden="1" outlineLevel="1">
      <c r="A902" s="386" t="s">
        <v>1104</v>
      </c>
      <c r="B902" s="389">
        <v>4000</v>
      </c>
      <c r="C902" s="307">
        <v>1.55</v>
      </c>
      <c r="D902" s="307">
        <f t="shared" si="20"/>
        <v>6200</v>
      </c>
    </row>
    <row r="903" spans="1:5" hidden="1" outlineLevel="1">
      <c r="A903" s="386" t="s">
        <v>1107</v>
      </c>
      <c r="B903" s="389">
        <v>4000</v>
      </c>
      <c r="C903" s="307">
        <v>1.55</v>
      </c>
      <c r="D903" s="307">
        <f t="shared" si="20"/>
        <v>6200</v>
      </c>
    </row>
    <row r="904" spans="1:5" hidden="1" outlineLevel="1">
      <c r="A904" s="383" t="s">
        <v>827</v>
      </c>
      <c r="B904" s="388">
        <v>51952</v>
      </c>
      <c r="C904" s="307"/>
      <c r="D904" s="307">
        <f t="shared" ref="D904:D910" si="21">B904*C904</f>
        <v>0</v>
      </c>
    </row>
    <row r="905" spans="1:5" hidden="1" outlineLevel="1">
      <c r="A905" s="386" t="s">
        <v>828</v>
      </c>
      <c r="B905" s="389">
        <v>15696</v>
      </c>
      <c r="C905" s="307">
        <v>0.64</v>
      </c>
      <c r="D905" s="307">
        <f t="shared" si="21"/>
        <v>10045.44</v>
      </c>
    </row>
    <row r="906" spans="1:5" hidden="1" outlineLevel="1">
      <c r="A906" s="386" t="s">
        <v>829</v>
      </c>
      <c r="B906" s="389">
        <v>1880</v>
      </c>
      <c r="C906" s="307">
        <v>0.64</v>
      </c>
      <c r="D906" s="307">
        <f t="shared" si="21"/>
        <v>1203.2</v>
      </c>
    </row>
    <row r="907" spans="1:5" hidden="1" outlineLevel="1">
      <c r="A907" s="386" t="s">
        <v>830</v>
      </c>
      <c r="B907" s="389">
        <v>6906</v>
      </c>
      <c r="C907" s="321">
        <v>0.57999999999999996</v>
      </c>
      <c r="D907" s="307">
        <f t="shared" si="21"/>
        <v>4005.4799999999996</v>
      </c>
    </row>
    <row r="908" spans="1:5" hidden="1" outlineLevel="1">
      <c r="A908" s="386" t="s">
        <v>831</v>
      </c>
      <c r="B908" s="389">
        <v>27470</v>
      </c>
      <c r="C908" s="321">
        <v>0.57999999999999996</v>
      </c>
      <c r="D908" s="307">
        <f t="shared" si="21"/>
        <v>15932.599999999999</v>
      </c>
    </row>
    <row r="909" spans="1:5" hidden="1" outlineLevel="1">
      <c r="A909" s="383" t="s">
        <v>832</v>
      </c>
      <c r="B909" s="388">
        <v>4340</v>
      </c>
      <c r="C909" s="307"/>
      <c r="D909" s="307">
        <f t="shared" si="21"/>
        <v>0</v>
      </c>
    </row>
    <row r="910" spans="1:5" hidden="1" outlineLevel="1">
      <c r="A910" s="386" t="s">
        <v>833</v>
      </c>
      <c r="B910" s="389">
        <v>4340</v>
      </c>
      <c r="C910" s="307">
        <v>2.2200000000000002</v>
      </c>
      <c r="D910" s="307">
        <f t="shared" si="21"/>
        <v>9634.8000000000011</v>
      </c>
      <c r="E910" s="42" t="s">
        <v>319</v>
      </c>
    </row>
    <row r="911" spans="1:5" collapsed="1">
      <c r="A911" s="31" t="s">
        <v>121</v>
      </c>
      <c r="B911" s="32"/>
      <c r="C911" s="18"/>
      <c r="D911" s="17">
        <f>SUM(D839:D910)</f>
        <v>689175.47554328328</v>
      </c>
    </row>
    <row r="913" spans="1:5">
      <c r="A913" s="29" t="s">
        <v>141</v>
      </c>
      <c r="B913" s="30" t="s">
        <v>2</v>
      </c>
      <c r="C913" s="393" t="s">
        <v>3</v>
      </c>
      <c r="D913" s="393" t="s">
        <v>4</v>
      </c>
    </row>
    <row r="914" spans="1:5" hidden="1" outlineLevel="1">
      <c r="A914" s="383" t="s">
        <v>834</v>
      </c>
      <c r="B914" s="384">
        <v>1</v>
      </c>
      <c r="C914" s="387"/>
      <c r="D914" s="307"/>
    </row>
    <row r="915" spans="1:5" hidden="1" outlineLevel="1">
      <c r="A915" s="386" t="s">
        <v>835</v>
      </c>
      <c r="B915" s="387">
        <v>1</v>
      </c>
      <c r="C915" s="307">
        <v>76000</v>
      </c>
      <c r="D915" s="307">
        <f>B915*C915</f>
        <v>76000</v>
      </c>
    </row>
    <row r="916" spans="1:5" hidden="1" outlineLevel="1">
      <c r="A916" s="383" t="s">
        <v>292</v>
      </c>
      <c r="B916" s="388">
        <v>48150</v>
      </c>
      <c r="C916" s="387"/>
      <c r="D916" s="307">
        <f t="shared" ref="D916:D979" si="22">B916*C916</f>
        <v>0</v>
      </c>
    </row>
    <row r="917" spans="1:5" hidden="1" outlineLevel="1">
      <c r="A917" s="386" t="s">
        <v>293</v>
      </c>
      <c r="B917" s="389">
        <v>48150</v>
      </c>
      <c r="C917" s="336">
        <v>0.11309071868045556</v>
      </c>
      <c r="D917" s="307">
        <f t="shared" si="22"/>
        <v>5445.318104463935</v>
      </c>
      <c r="E917" s="42" t="s">
        <v>319</v>
      </c>
    </row>
    <row r="918" spans="1:5" hidden="1" outlineLevel="1">
      <c r="A918" s="383" t="s">
        <v>122</v>
      </c>
      <c r="B918" s="384">
        <v>4</v>
      </c>
      <c r="C918" s="307"/>
      <c r="D918" s="307">
        <f t="shared" si="22"/>
        <v>0</v>
      </c>
    </row>
    <row r="919" spans="1:5" hidden="1" outlineLevel="1">
      <c r="A919" s="386" t="s">
        <v>123</v>
      </c>
      <c r="B919" s="387">
        <v>4</v>
      </c>
      <c r="C919" s="307">
        <v>479</v>
      </c>
      <c r="D919" s="307">
        <f t="shared" si="22"/>
        <v>1916</v>
      </c>
    </row>
    <row r="920" spans="1:5" hidden="1" outlineLevel="1">
      <c r="A920" s="383" t="s">
        <v>198</v>
      </c>
      <c r="B920" s="384">
        <v>4</v>
      </c>
      <c r="C920" s="307"/>
      <c r="D920" s="307">
        <f t="shared" si="22"/>
        <v>0</v>
      </c>
    </row>
    <row r="921" spans="1:5" hidden="1" outlineLevel="1">
      <c r="A921" s="386" t="s">
        <v>199</v>
      </c>
      <c r="B921" s="387">
        <v>4</v>
      </c>
      <c r="C921" s="307">
        <v>25095</v>
      </c>
      <c r="D921" s="307">
        <f t="shared" si="22"/>
        <v>100380</v>
      </c>
    </row>
    <row r="922" spans="1:5" hidden="1" outlineLevel="1">
      <c r="A922" s="383" t="s">
        <v>296</v>
      </c>
      <c r="B922" s="384">
        <v>10</v>
      </c>
      <c r="C922" s="307">
        <v>97.47</v>
      </c>
      <c r="D922" s="307">
        <f t="shared" si="22"/>
        <v>974.7</v>
      </c>
    </row>
    <row r="923" spans="1:5" hidden="1" outlineLevel="1">
      <c r="A923" s="383" t="s">
        <v>836</v>
      </c>
      <c r="B923" s="384">
        <v>1</v>
      </c>
      <c r="C923" s="307"/>
      <c r="D923" s="307">
        <f t="shared" si="22"/>
        <v>0</v>
      </c>
    </row>
    <row r="924" spans="1:5" hidden="1" outlineLevel="1">
      <c r="A924" s="386" t="s">
        <v>837</v>
      </c>
      <c r="B924" s="387">
        <v>1</v>
      </c>
      <c r="C924" s="307">
        <v>1650</v>
      </c>
      <c r="D924" s="307">
        <f t="shared" si="22"/>
        <v>1650</v>
      </c>
    </row>
    <row r="925" spans="1:5" hidden="1" outlineLevel="1">
      <c r="A925" s="383" t="s">
        <v>838</v>
      </c>
      <c r="B925" s="388">
        <v>4425</v>
      </c>
      <c r="C925" s="307"/>
      <c r="D925" s="307">
        <f t="shared" si="22"/>
        <v>0</v>
      </c>
    </row>
    <row r="926" spans="1:5" hidden="1" outlineLevel="1">
      <c r="A926" s="386" t="s">
        <v>839</v>
      </c>
      <c r="B926" s="389">
        <v>4425</v>
      </c>
      <c r="C926" s="307">
        <v>0.32</v>
      </c>
      <c r="D926" s="307">
        <f t="shared" si="22"/>
        <v>1416</v>
      </c>
    </row>
    <row r="927" spans="1:5" hidden="1" outlineLevel="1">
      <c r="A927" s="383" t="s">
        <v>840</v>
      </c>
      <c r="B927" s="388">
        <v>1215</v>
      </c>
      <c r="C927" s="307"/>
      <c r="D927" s="307">
        <f t="shared" si="22"/>
        <v>0</v>
      </c>
    </row>
    <row r="928" spans="1:5" hidden="1" outlineLevel="1">
      <c r="A928" s="386"/>
      <c r="B928" s="389">
        <v>1176</v>
      </c>
      <c r="C928" s="307">
        <v>1</v>
      </c>
      <c r="D928" s="307">
        <f t="shared" si="22"/>
        <v>1176</v>
      </c>
    </row>
    <row r="929" spans="1:5" hidden="1" outlineLevel="1">
      <c r="A929" s="386" t="s">
        <v>841</v>
      </c>
      <c r="B929" s="387">
        <v>13</v>
      </c>
      <c r="C929" s="307">
        <v>880</v>
      </c>
      <c r="D929" s="307">
        <f t="shared" si="22"/>
        <v>11440</v>
      </c>
    </row>
    <row r="930" spans="1:5" hidden="1" outlineLevel="1">
      <c r="A930" s="386" t="s">
        <v>842</v>
      </c>
      <c r="B930" s="387">
        <v>26</v>
      </c>
      <c r="C930" s="307">
        <v>900</v>
      </c>
      <c r="D930" s="307">
        <f t="shared" si="22"/>
        <v>23400</v>
      </c>
    </row>
    <row r="931" spans="1:5" hidden="1" outlineLevel="1">
      <c r="A931" s="383" t="s">
        <v>32</v>
      </c>
      <c r="B931" s="384">
        <v>1</v>
      </c>
      <c r="C931" s="307"/>
      <c r="D931" s="307">
        <f t="shared" si="22"/>
        <v>0</v>
      </c>
    </row>
    <row r="932" spans="1:5" hidden="1" outlineLevel="1">
      <c r="A932" s="386" t="s">
        <v>33</v>
      </c>
      <c r="B932" s="387">
        <v>1</v>
      </c>
      <c r="C932" s="307">
        <v>272738.90999999997</v>
      </c>
      <c r="D932" s="307">
        <f t="shared" si="22"/>
        <v>272738.90999999997</v>
      </c>
    </row>
    <row r="933" spans="1:5" hidden="1" outlineLevel="1">
      <c r="A933" s="383" t="s">
        <v>161</v>
      </c>
      <c r="B933" s="388">
        <v>1453</v>
      </c>
      <c r="C933" s="387"/>
      <c r="D933" s="307">
        <f t="shared" si="22"/>
        <v>0</v>
      </c>
    </row>
    <row r="934" spans="1:5" hidden="1" outlineLevel="1">
      <c r="A934" s="386" t="s">
        <v>843</v>
      </c>
      <c r="B934" s="387">
        <v>101</v>
      </c>
      <c r="C934" s="307">
        <v>12.11</v>
      </c>
      <c r="D934" s="307">
        <f t="shared" si="22"/>
        <v>1223.1099999999999</v>
      </c>
      <c r="E934" s="42" t="s">
        <v>319</v>
      </c>
    </row>
    <row r="935" spans="1:5" hidden="1" outlineLevel="1">
      <c r="A935" s="386" t="s">
        <v>162</v>
      </c>
      <c r="B935" s="389">
        <v>1120</v>
      </c>
      <c r="C935" s="307">
        <v>16.3</v>
      </c>
      <c r="D935" s="307">
        <f t="shared" si="22"/>
        <v>18256</v>
      </c>
      <c r="E935" s="42" t="s">
        <v>319</v>
      </c>
    </row>
    <row r="936" spans="1:5" hidden="1" outlineLevel="1">
      <c r="A936" s="386" t="s">
        <v>201</v>
      </c>
      <c r="B936" s="387">
        <v>232</v>
      </c>
      <c r="C936" s="307">
        <v>19.3</v>
      </c>
      <c r="D936" s="307">
        <f t="shared" si="22"/>
        <v>4477.6000000000004</v>
      </c>
      <c r="E936" s="42" t="s">
        <v>319</v>
      </c>
    </row>
    <row r="937" spans="1:5" hidden="1" outlineLevel="1">
      <c r="A937" s="383" t="s">
        <v>765</v>
      </c>
      <c r="B937" s="388">
        <v>10044</v>
      </c>
      <c r="C937" s="387"/>
      <c r="D937" s="307">
        <f t="shared" si="22"/>
        <v>0</v>
      </c>
    </row>
    <row r="938" spans="1:5" hidden="1" outlineLevel="1">
      <c r="A938" s="386" t="s">
        <v>766</v>
      </c>
      <c r="B938" s="389">
        <v>3344</v>
      </c>
      <c r="C938" s="307">
        <v>1.1000000000000001</v>
      </c>
      <c r="D938" s="307">
        <f t="shared" si="22"/>
        <v>3678.4</v>
      </c>
      <c r="E938" s="42" t="s">
        <v>319</v>
      </c>
    </row>
    <row r="939" spans="1:5" hidden="1" outlineLevel="1">
      <c r="A939" s="386" t="s">
        <v>844</v>
      </c>
      <c r="B939" s="389">
        <v>6700</v>
      </c>
      <c r="C939" s="307">
        <v>1.55</v>
      </c>
      <c r="D939" s="307">
        <f t="shared" si="22"/>
        <v>10385</v>
      </c>
      <c r="E939" s="42" t="s">
        <v>319</v>
      </c>
    </row>
    <row r="940" spans="1:5" hidden="1" outlineLevel="1">
      <c r="A940" s="383" t="s">
        <v>845</v>
      </c>
      <c r="B940" s="384">
        <v>1</v>
      </c>
      <c r="C940" s="387"/>
      <c r="D940" s="307">
        <f t="shared" si="22"/>
        <v>0</v>
      </c>
    </row>
    <row r="941" spans="1:5" hidden="1" outlineLevel="1">
      <c r="A941" s="386" t="s">
        <v>846</v>
      </c>
      <c r="B941" s="387">
        <v>1</v>
      </c>
      <c r="C941" s="307">
        <v>2600</v>
      </c>
      <c r="D941" s="307">
        <f t="shared" si="22"/>
        <v>2600</v>
      </c>
    </row>
    <row r="942" spans="1:5" hidden="1" outlineLevel="1">
      <c r="A942" s="383" t="s">
        <v>847</v>
      </c>
      <c r="B942" s="384">
        <v>6</v>
      </c>
      <c r="C942" s="387"/>
      <c r="D942" s="307">
        <f t="shared" si="22"/>
        <v>0</v>
      </c>
    </row>
    <row r="943" spans="1:5" hidden="1" outlineLevel="1">
      <c r="A943" s="386" t="s">
        <v>848</v>
      </c>
      <c r="B943" s="387">
        <v>6</v>
      </c>
      <c r="C943" s="307">
        <v>1058.33</v>
      </c>
      <c r="D943" s="307">
        <f t="shared" si="22"/>
        <v>6349.98</v>
      </c>
    </row>
    <row r="944" spans="1:5" hidden="1" outlineLevel="1">
      <c r="A944" s="383" t="s">
        <v>297</v>
      </c>
      <c r="B944" s="388">
        <v>1240</v>
      </c>
      <c r="C944" s="307"/>
      <c r="D944" s="307">
        <f t="shared" si="22"/>
        <v>0</v>
      </c>
    </row>
    <row r="945" spans="1:5" hidden="1" outlineLevel="1">
      <c r="A945" s="386" t="s">
        <v>849</v>
      </c>
      <c r="B945" s="387">
        <v>210</v>
      </c>
      <c r="C945" s="307">
        <v>0.75</v>
      </c>
      <c r="D945" s="307">
        <f t="shared" si="22"/>
        <v>157.5</v>
      </c>
    </row>
    <row r="946" spans="1:5" hidden="1" outlineLevel="1">
      <c r="A946" s="386" t="s">
        <v>850</v>
      </c>
      <c r="B946" s="389">
        <v>1030</v>
      </c>
      <c r="C946" s="307">
        <v>0.83</v>
      </c>
      <c r="D946" s="307">
        <f t="shared" si="22"/>
        <v>854.9</v>
      </c>
    </row>
    <row r="947" spans="1:5" hidden="1" outlineLevel="1">
      <c r="A947" s="383" t="s">
        <v>302</v>
      </c>
      <c r="B947" s="384">
        <v>60</v>
      </c>
      <c r="C947" s="307">
        <v>48.5</v>
      </c>
      <c r="D947" s="307">
        <f t="shared" si="22"/>
        <v>2910</v>
      </c>
    </row>
    <row r="948" spans="1:5" hidden="1" outlineLevel="1">
      <c r="A948" s="383" t="s">
        <v>851</v>
      </c>
      <c r="B948" s="384">
        <v>6</v>
      </c>
      <c r="C948" s="307">
        <v>355.16</v>
      </c>
      <c r="D948" s="307">
        <f t="shared" si="22"/>
        <v>2130.96</v>
      </c>
    </row>
    <row r="949" spans="1:5" hidden="1" outlineLevel="1">
      <c r="A949" s="383" t="s">
        <v>852</v>
      </c>
      <c r="B949" s="384">
        <v>3</v>
      </c>
      <c r="C949" s="307"/>
      <c r="D949" s="307">
        <f t="shared" si="22"/>
        <v>0</v>
      </c>
    </row>
    <row r="950" spans="1:5" hidden="1" outlineLevel="1">
      <c r="A950" s="386" t="s">
        <v>853</v>
      </c>
      <c r="B950" s="387">
        <v>3</v>
      </c>
      <c r="C950" s="307">
        <v>7022.8</v>
      </c>
      <c r="D950" s="307">
        <f t="shared" si="22"/>
        <v>21068.400000000001</v>
      </c>
    </row>
    <row r="951" spans="1:5" hidden="1" outlineLevel="1">
      <c r="A951" s="383" t="s">
        <v>854</v>
      </c>
      <c r="B951" s="384">
        <v>6</v>
      </c>
      <c r="C951" s="307"/>
      <c r="D951" s="307">
        <f t="shared" si="22"/>
        <v>0</v>
      </c>
    </row>
    <row r="952" spans="1:5" hidden="1" outlineLevel="1">
      <c r="A952" s="386" t="s">
        <v>855</v>
      </c>
      <c r="B952" s="387">
        <v>6</v>
      </c>
      <c r="C952" s="307">
        <v>1166.67</v>
      </c>
      <c r="D952" s="307">
        <f t="shared" si="22"/>
        <v>7000.02</v>
      </c>
    </row>
    <row r="953" spans="1:5" hidden="1" outlineLevel="1">
      <c r="A953" s="383" t="s">
        <v>532</v>
      </c>
      <c r="B953" s="384">
        <v>6</v>
      </c>
      <c r="C953" s="307"/>
      <c r="D953" s="307">
        <f t="shared" si="22"/>
        <v>0</v>
      </c>
    </row>
    <row r="954" spans="1:5" hidden="1" outlineLevel="1">
      <c r="A954" s="386" t="s">
        <v>856</v>
      </c>
      <c r="B954" s="387">
        <v>6</v>
      </c>
      <c r="C954" s="307">
        <v>450</v>
      </c>
      <c r="D954" s="307">
        <f t="shared" si="22"/>
        <v>2700</v>
      </c>
    </row>
    <row r="955" spans="1:5" hidden="1" outlineLevel="1">
      <c r="A955" s="383" t="s">
        <v>857</v>
      </c>
      <c r="B955" s="384">
        <v>202</v>
      </c>
      <c r="C955" s="307"/>
      <c r="D955" s="307">
        <f t="shared" si="22"/>
        <v>0</v>
      </c>
    </row>
    <row r="956" spans="1:5" hidden="1" outlineLevel="1">
      <c r="A956" s="386" t="s">
        <v>858</v>
      </c>
      <c r="B956" s="387">
        <v>202</v>
      </c>
      <c r="C956" s="307">
        <v>49.19</v>
      </c>
      <c r="D956" s="307">
        <f t="shared" si="22"/>
        <v>9936.3799999999992</v>
      </c>
    </row>
    <row r="957" spans="1:5" hidden="1" outlineLevel="1">
      <c r="A957" s="383" t="s">
        <v>168</v>
      </c>
      <c r="B957" s="384">
        <v>252</v>
      </c>
      <c r="C957" s="307">
        <v>24.12</v>
      </c>
      <c r="D957" s="307">
        <f t="shared" si="22"/>
        <v>6078.2400000000007</v>
      </c>
    </row>
    <row r="958" spans="1:5" hidden="1" outlineLevel="1">
      <c r="A958" s="383" t="s">
        <v>170</v>
      </c>
      <c r="B958" s="388">
        <v>37500</v>
      </c>
      <c r="C958" s="307">
        <v>0.31</v>
      </c>
      <c r="D958" s="307">
        <f t="shared" si="22"/>
        <v>11625</v>
      </c>
      <c r="E958" s="42" t="s">
        <v>319</v>
      </c>
    </row>
    <row r="959" spans="1:5" hidden="1" outlineLevel="1">
      <c r="A959" s="383" t="s">
        <v>206</v>
      </c>
      <c r="B959" s="384">
        <v>19</v>
      </c>
      <c r="C959" s="307">
        <v>787.13</v>
      </c>
      <c r="D959" s="307">
        <f t="shared" si="22"/>
        <v>14955.47</v>
      </c>
    </row>
    <row r="960" spans="1:5" hidden="1" outlineLevel="1">
      <c r="A960" s="383" t="s">
        <v>860</v>
      </c>
      <c r="B960" s="388">
        <v>8038</v>
      </c>
      <c r="C960" s="307">
        <v>0.6</v>
      </c>
      <c r="D960" s="307">
        <f t="shared" si="22"/>
        <v>4822.8</v>
      </c>
    </row>
    <row r="961" spans="1:5" hidden="1" outlineLevel="1">
      <c r="A961" s="383" t="s">
        <v>306</v>
      </c>
      <c r="B961" s="388">
        <v>38862</v>
      </c>
      <c r="C961" s="387"/>
      <c r="D961" s="307">
        <f t="shared" si="22"/>
        <v>0</v>
      </c>
    </row>
    <row r="962" spans="1:5" hidden="1" outlineLevel="1">
      <c r="A962" s="386" t="s">
        <v>770</v>
      </c>
      <c r="B962" s="389">
        <v>4438</v>
      </c>
      <c r="C962" s="307">
        <v>0.7</v>
      </c>
      <c r="D962" s="307">
        <f t="shared" si="22"/>
        <v>3106.6</v>
      </c>
      <c r="E962" s="42" t="s">
        <v>319</v>
      </c>
    </row>
    <row r="963" spans="1:5" hidden="1" outlineLevel="1">
      <c r="A963" s="386" t="s">
        <v>1285</v>
      </c>
      <c r="B963" s="389">
        <v>3485</v>
      </c>
      <c r="C963" s="307">
        <v>0.6</v>
      </c>
      <c r="D963" s="307">
        <f t="shared" si="22"/>
        <v>2091</v>
      </c>
      <c r="E963" s="42" t="s">
        <v>319</v>
      </c>
    </row>
    <row r="964" spans="1:5" hidden="1" outlineLevel="1">
      <c r="A964" s="386" t="s">
        <v>863</v>
      </c>
      <c r="B964" s="389">
        <v>3730</v>
      </c>
      <c r="C964" s="307">
        <v>0.6</v>
      </c>
      <c r="D964" s="307">
        <f t="shared" si="22"/>
        <v>2238</v>
      </c>
    </row>
    <row r="965" spans="1:5" hidden="1" outlineLevel="1">
      <c r="A965" s="386" t="s">
        <v>864</v>
      </c>
      <c r="B965" s="389">
        <v>2112</v>
      </c>
      <c r="C965" s="307">
        <v>0.6</v>
      </c>
      <c r="D965" s="307">
        <f t="shared" si="22"/>
        <v>1267.2</v>
      </c>
    </row>
    <row r="966" spans="1:5" hidden="1" outlineLevel="1">
      <c r="A966" s="386" t="s">
        <v>865</v>
      </c>
      <c r="B966" s="389">
        <v>2760</v>
      </c>
      <c r="C966" s="307">
        <v>0.6</v>
      </c>
      <c r="D966" s="307">
        <f t="shared" si="22"/>
        <v>1656</v>
      </c>
    </row>
    <row r="967" spans="1:5" hidden="1" outlineLevel="1">
      <c r="A967" s="386" t="s">
        <v>1765</v>
      </c>
      <c r="B967" s="387">
        <v>480</v>
      </c>
      <c r="C967" s="307">
        <v>0.54</v>
      </c>
      <c r="D967" s="307">
        <f t="shared" si="22"/>
        <v>259.20000000000005</v>
      </c>
    </row>
    <row r="968" spans="1:5" hidden="1" outlineLevel="1">
      <c r="A968" s="386" t="s">
        <v>866</v>
      </c>
      <c r="B968" s="387">
        <v>825</v>
      </c>
      <c r="C968" s="307">
        <v>0.6</v>
      </c>
      <c r="D968" s="307">
        <f t="shared" si="22"/>
        <v>495</v>
      </c>
    </row>
    <row r="969" spans="1:5" hidden="1" outlineLevel="1">
      <c r="A969" s="386" t="s">
        <v>867</v>
      </c>
      <c r="B969" s="389">
        <v>8900</v>
      </c>
      <c r="C969" s="307">
        <v>0.6</v>
      </c>
      <c r="D969" s="307">
        <f t="shared" si="22"/>
        <v>5340</v>
      </c>
    </row>
    <row r="970" spans="1:5" hidden="1" outlineLevel="1">
      <c r="A970" s="386" t="s">
        <v>868</v>
      </c>
      <c r="B970" s="387">
        <v>920</v>
      </c>
      <c r="C970" s="307">
        <v>0.6</v>
      </c>
      <c r="D970" s="307">
        <f t="shared" si="22"/>
        <v>552</v>
      </c>
    </row>
    <row r="971" spans="1:5" hidden="1" outlineLevel="1">
      <c r="A971" s="386" t="s">
        <v>869</v>
      </c>
      <c r="B971" s="389">
        <v>6172</v>
      </c>
      <c r="C971" s="307">
        <v>0.6</v>
      </c>
      <c r="D971" s="307">
        <f t="shared" si="22"/>
        <v>3703.2</v>
      </c>
    </row>
    <row r="972" spans="1:5" hidden="1" outlineLevel="1">
      <c r="A972" s="386" t="s">
        <v>870</v>
      </c>
      <c r="B972" s="389">
        <v>1800</v>
      </c>
      <c r="C972" s="307">
        <v>0.6</v>
      </c>
      <c r="D972" s="307">
        <f t="shared" si="22"/>
        <v>1080</v>
      </c>
    </row>
    <row r="973" spans="1:5" hidden="1" outlineLevel="1">
      <c r="A973" s="386" t="s">
        <v>859</v>
      </c>
      <c r="B973" s="389">
        <v>3200</v>
      </c>
      <c r="C973" s="307">
        <v>0.6</v>
      </c>
      <c r="D973" s="307">
        <f t="shared" si="22"/>
        <v>1920</v>
      </c>
    </row>
    <row r="974" spans="1:5" hidden="1" outlineLevel="1">
      <c r="A974" s="386" t="s">
        <v>771</v>
      </c>
      <c r="B974" s="387">
        <v>40</v>
      </c>
      <c r="C974" s="307">
        <v>0.54</v>
      </c>
      <c r="D974" s="307">
        <f t="shared" si="22"/>
        <v>21.6</v>
      </c>
    </row>
    <row r="975" spans="1:5" hidden="1" outlineLevel="1">
      <c r="A975" s="383" t="s">
        <v>307</v>
      </c>
      <c r="B975" s="388">
        <v>10833</v>
      </c>
      <c r="C975" s="307">
        <v>0.79</v>
      </c>
      <c r="D975" s="307">
        <f t="shared" si="22"/>
        <v>8558.07</v>
      </c>
      <c r="E975" s="42" t="s">
        <v>319</v>
      </c>
    </row>
    <row r="976" spans="1:5" hidden="1" outlineLevel="1">
      <c r="A976" s="383" t="s">
        <v>310</v>
      </c>
      <c r="B976" s="388">
        <v>87038</v>
      </c>
      <c r="C976" s="387"/>
      <c r="D976" s="307">
        <f t="shared" si="22"/>
        <v>0</v>
      </c>
    </row>
    <row r="977" spans="1:5" hidden="1" outlineLevel="1">
      <c r="A977" s="386" t="s">
        <v>871</v>
      </c>
      <c r="B977" s="389">
        <v>26720</v>
      </c>
      <c r="C977" s="307">
        <v>0.39</v>
      </c>
      <c r="D977" s="307">
        <f t="shared" si="22"/>
        <v>10420.800000000001</v>
      </c>
    </row>
    <row r="978" spans="1:5" hidden="1" outlineLevel="1">
      <c r="A978" s="386" t="s">
        <v>872</v>
      </c>
      <c r="B978" s="389">
        <v>14796</v>
      </c>
      <c r="C978" s="307">
        <v>0.39</v>
      </c>
      <c r="D978" s="307">
        <f t="shared" si="22"/>
        <v>5770.4400000000005</v>
      </c>
      <c r="E978" s="42" t="s">
        <v>319</v>
      </c>
    </row>
    <row r="979" spans="1:5" hidden="1" outlineLevel="1">
      <c r="A979" s="386" t="s">
        <v>873</v>
      </c>
      <c r="B979" s="389">
        <v>13943</v>
      </c>
      <c r="C979" s="307">
        <v>0.39</v>
      </c>
      <c r="D979" s="307">
        <f t="shared" si="22"/>
        <v>5437.77</v>
      </c>
      <c r="E979" s="42" t="s">
        <v>319</v>
      </c>
    </row>
    <row r="980" spans="1:5" hidden="1" outlineLevel="1">
      <c r="A980" s="386" t="s">
        <v>874</v>
      </c>
      <c r="B980" s="389">
        <v>11136</v>
      </c>
      <c r="C980" s="307">
        <v>0.39</v>
      </c>
      <c r="D980" s="307">
        <f t="shared" ref="D980:D992" si="23">B980*C980</f>
        <v>4343.04</v>
      </c>
      <c r="E980" s="42" t="s">
        <v>319</v>
      </c>
    </row>
    <row r="981" spans="1:5" hidden="1" outlineLevel="1">
      <c r="A981" s="386" t="s">
        <v>875</v>
      </c>
      <c r="B981" s="389">
        <v>7000</v>
      </c>
      <c r="C981" s="307">
        <f>(20950*0.44+11200*0.39)/32150</f>
        <v>0.42258164852255053</v>
      </c>
      <c r="D981" s="307">
        <f t="shared" si="23"/>
        <v>2958.0715396578539</v>
      </c>
      <c r="E981" s="42" t="s">
        <v>319</v>
      </c>
    </row>
    <row r="982" spans="1:5" hidden="1" outlineLevel="1">
      <c r="A982" s="386" t="s">
        <v>876</v>
      </c>
      <c r="B982" s="387">
        <v>47</v>
      </c>
      <c r="C982" s="307">
        <v>0.39</v>
      </c>
      <c r="D982" s="307">
        <f t="shared" si="23"/>
        <v>18.330000000000002</v>
      </c>
    </row>
    <row r="983" spans="1:5" hidden="1" outlineLevel="1">
      <c r="A983" s="386" t="s">
        <v>877</v>
      </c>
      <c r="B983" s="389">
        <v>4980</v>
      </c>
      <c r="C983" s="307">
        <v>0.39</v>
      </c>
      <c r="D983" s="307">
        <f t="shared" si="23"/>
        <v>1942.2</v>
      </c>
    </row>
    <row r="984" spans="1:5" hidden="1" outlineLevel="1">
      <c r="A984" s="386" t="s">
        <v>878</v>
      </c>
      <c r="B984" s="389">
        <v>8416</v>
      </c>
      <c r="C984" s="307">
        <v>0.39</v>
      </c>
      <c r="D984" s="307">
        <f t="shared" si="23"/>
        <v>3282.2400000000002</v>
      </c>
      <c r="E984" s="42" t="s">
        <v>319</v>
      </c>
    </row>
    <row r="985" spans="1:5" hidden="1" outlineLevel="1">
      <c r="A985" s="383" t="s">
        <v>207</v>
      </c>
      <c r="B985" s="388">
        <v>2022</v>
      </c>
      <c r="C985" s="387"/>
      <c r="D985" s="307">
        <f t="shared" si="23"/>
        <v>0</v>
      </c>
    </row>
    <row r="986" spans="1:5" hidden="1" outlineLevel="1">
      <c r="A986" s="386" t="s">
        <v>879</v>
      </c>
      <c r="B986" s="387">
        <v>152</v>
      </c>
      <c r="C986" s="307">
        <v>16.21</v>
      </c>
      <c r="D986" s="307">
        <f t="shared" si="23"/>
        <v>2463.92</v>
      </c>
    </row>
    <row r="987" spans="1:5" hidden="1" outlineLevel="1">
      <c r="A987" s="386" t="s">
        <v>880</v>
      </c>
      <c r="B987" s="387">
        <v>99</v>
      </c>
      <c r="C987" s="307">
        <v>23.4</v>
      </c>
      <c r="D987" s="307">
        <f t="shared" si="23"/>
        <v>2316.6</v>
      </c>
    </row>
    <row r="988" spans="1:5" hidden="1" outlineLevel="1">
      <c r="A988" s="386" t="s">
        <v>208</v>
      </c>
      <c r="B988" s="387">
        <v>181</v>
      </c>
      <c r="C988" s="307">
        <v>31.75</v>
      </c>
      <c r="D988" s="307">
        <f t="shared" si="23"/>
        <v>5746.75</v>
      </c>
      <c r="E988" s="42" t="s">
        <v>319</v>
      </c>
    </row>
    <row r="989" spans="1:5" hidden="1" outlineLevel="1">
      <c r="A989" s="386" t="s">
        <v>312</v>
      </c>
      <c r="B989" s="387">
        <v>736</v>
      </c>
      <c r="C989" s="307">
        <v>34.729999999999997</v>
      </c>
      <c r="D989" s="307">
        <f t="shared" si="23"/>
        <v>25561.279999999999</v>
      </c>
    </row>
    <row r="990" spans="1:5" hidden="1" outlineLevel="1">
      <c r="A990" s="386" t="s">
        <v>209</v>
      </c>
      <c r="B990" s="387">
        <v>100</v>
      </c>
      <c r="C990" s="307">
        <v>42.253236791293666</v>
      </c>
      <c r="D990" s="307">
        <f t="shared" si="23"/>
        <v>4225.3236791293666</v>
      </c>
      <c r="E990" s="42" t="s">
        <v>319</v>
      </c>
    </row>
    <row r="991" spans="1:5" hidden="1" outlineLevel="1">
      <c r="A991" s="386" t="s">
        <v>315</v>
      </c>
      <c r="B991" s="387">
        <v>375</v>
      </c>
      <c r="C991" s="307">
        <v>62.106169442433014</v>
      </c>
      <c r="D991" s="307">
        <f t="shared" si="23"/>
        <v>23289.813540912379</v>
      </c>
      <c r="E991" s="42" t="s">
        <v>319</v>
      </c>
    </row>
    <row r="992" spans="1:5" hidden="1" outlineLevel="1">
      <c r="A992" s="386" t="s">
        <v>210</v>
      </c>
      <c r="B992" s="387">
        <v>379</v>
      </c>
      <c r="C992" s="307">
        <v>69.12</v>
      </c>
      <c r="D992" s="307">
        <f t="shared" si="23"/>
        <v>26196.480000000003</v>
      </c>
      <c r="E992" s="42" t="s">
        <v>319</v>
      </c>
    </row>
    <row r="993" spans="1:5" collapsed="1">
      <c r="A993" s="10" t="s">
        <v>763</v>
      </c>
      <c r="B993" s="23"/>
      <c r="C993" s="64"/>
      <c r="D993" s="98">
        <f>SUM(D915:D992)</f>
        <v>784007.6168641632</v>
      </c>
    </row>
    <row r="995" spans="1:5">
      <c r="A995" s="314" t="s">
        <v>883</v>
      </c>
      <c r="B995" s="30" t="s">
        <v>2</v>
      </c>
      <c r="C995" s="393" t="s">
        <v>3</v>
      </c>
      <c r="D995" s="393" t="s">
        <v>4</v>
      </c>
    </row>
    <row r="996" spans="1:5" hidden="1" outlineLevel="1">
      <c r="A996" s="340" t="s">
        <v>179</v>
      </c>
      <c r="B996" s="341">
        <v>1</v>
      </c>
      <c r="C996" s="387"/>
      <c r="D996" s="387"/>
    </row>
    <row r="997" spans="1:5" hidden="1" outlineLevel="1">
      <c r="A997" s="383" t="s">
        <v>884</v>
      </c>
      <c r="B997" s="384">
        <v>1</v>
      </c>
      <c r="C997" s="387"/>
      <c r="D997" s="387"/>
    </row>
    <row r="998" spans="1:5" hidden="1" outlineLevel="1">
      <c r="A998" s="386" t="s">
        <v>885</v>
      </c>
      <c r="B998" s="387">
        <v>1</v>
      </c>
      <c r="C998" s="321">
        <v>17939.25</v>
      </c>
      <c r="D998" s="307">
        <f>B998*C998</f>
        <v>17939.25</v>
      </c>
    </row>
    <row r="999" spans="1:5" hidden="1" outlineLevel="1">
      <c r="A999" s="340" t="s">
        <v>125</v>
      </c>
      <c r="B999" s="341">
        <v>10</v>
      </c>
      <c r="C999" s="387"/>
      <c r="D999" s="307">
        <f t="shared" ref="D999:D1016" si="24">B999*C999</f>
        <v>0</v>
      </c>
    </row>
    <row r="1000" spans="1:5" hidden="1" outlineLevel="1">
      <c r="A1000" s="383" t="s">
        <v>884</v>
      </c>
      <c r="B1000" s="384">
        <v>10</v>
      </c>
      <c r="C1000" s="387"/>
      <c r="D1000" s="307">
        <f t="shared" si="24"/>
        <v>0</v>
      </c>
    </row>
    <row r="1001" spans="1:5" hidden="1" outlineLevel="1">
      <c r="A1001" s="386" t="s">
        <v>886</v>
      </c>
      <c r="B1001" s="387">
        <v>4</v>
      </c>
      <c r="C1001" s="321">
        <f>(58033.69*2+70374.45*2)/4</f>
        <v>64204.07</v>
      </c>
      <c r="D1001" s="307">
        <f t="shared" si="24"/>
        <v>256816.28</v>
      </c>
      <c r="E1001" s="42" t="s">
        <v>319</v>
      </c>
    </row>
    <row r="1002" spans="1:5" hidden="1" outlineLevel="1">
      <c r="A1002" s="386" t="s">
        <v>887</v>
      </c>
      <c r="B1002" s="387">
        <v>3</v>
      </c>
      <c r="C1002" s="321">
        <v>21401.87</v>
      </c>
      <c r="D1002" s="307">
        <f t="shared" si="24"/>
        <v>64205.61</v>
      </c>
    </row>
    <row r="1003" spans="1:5" hidden="1" outlineLevel="1">
      <c r="A1003" s="386" t="s">
        <v>888</v>
      </c>
      <c r="B1003" s="387">
        <v>1</v>
      </c>
      <c r="C1003" s="307">
        <v>17664</v>
      </c>
      <c r="D1003" s="307">
        <f t="shared" si="24"/>
        <v>17664</v>
      </c>
    </row>
    <row r="1004" spans="1:5" hidden="1" outlineLevel="1">
      <c r="A1004" s="386" t="s">
        <v>889</v>
      </c>
      <c r="B1004" s="387">
        <v>1</v>
      </c>
      <c r="C1004" s="321">
        <v>28787.24</v>
      </c>
      <c r="D1004" s="307">
        <f t="shared" si="24"/>
        <v>28787.24</v>
      </c>
    </row>
    <row r="1005" spans="1:5" hidden="1" outlineLevel="1">
      <c r="A1005" s="386" t="s">
        <v>885</v>
      </c>
      <c r="B1005" s="387">
        <v>1</v>
      </c>
      <c r="C1005" s="307">
        <v>33534</v>
      </c>
      <c r="D1005" s="307">
        <f t="shared" si="24"/>
        <v>33534</v>
      </c>
    </row>
    <row r="1006" spans="1:5" hidden="1" outlineLevel="1">
      <c r="A1006" s="340" t="s">
        <v>890</v>
      </c>
      <c r="B1006" s="341">
        <v>25</v>
      </c>
      <c r="C1006" s="387"/>
      <c r="D1006" s="307">
        <f t="shared" si="24"/>
        <v>0</v>
      </c>
    </row>
    <row r="1007" spans="1:5" hidden="1" outlineLevel="1">
      <c r="A1007" s="383" t="s">
        <v>884</v>
      </c>
      <c r="B1007" s="384">
        <v>25</v>
      </c>
      <c r="C1007" s="387"/>
      <c r="D1007" s="307">
        <f t="shared" si="24"/>
        <v>0</v>
      </c>
    </row>
    <row r="1008" spans="1:5" hidden="1" outlineLevel="1">
      <c r="A1008" s="386" t="s">
        <v>887</v>
      </c>
      <c r="B1008" s="387">
        <v>6</v>
      </c>
      <c r="C1008" s="321">
        <f>(19000*3+19500*3)/6</f>
        <v>19250</v>
      </c>
      <c r="D1008" s="307">
        <f t="shared" si="24"/>
        <v>115500</v>
      </c>
      <c r="E1008" s="42" t="s">
        <v>1870</v>
      </c>
    </row>
    <row r="1009" spans="1:5" hidden="1" outlineLevel="1">
      <c r="A1009" s="386" t="s">
        <v>891</v>
      </c>
      <c r="B1009" s="387">
        <v>14</v>
      </c>
      <c r="C1009" s="387"/>
      <c r="D1009" s="307">
        <f t="shared" si="24"/>
        <v>0</v>
      </c>
      <c r="E1009" s="42" t="s">
        <v>196</v>
      </c>
    </row>
    <row r="1010" spans="1:5" hidden="1" outlineLevel="1">
      <c r="A1010" s="386" t="s">
        <v>892</v>
      </c>
      <c r="B1010" s="387">
        <v>5</v>
      </c>
      <c r="C1010" s="387"/>
      <c r="D1010" s="307">
        <f t="shared" si="24"/>
        <v>0</v>
      </c>
      <c r="E1010" s="42" t="s">
        <v>196</v>
      </c>
    </row>
    <row r="1011" spans="1:5" hidden="1" outlineLevel="1">
      <c r="A1011" s="340" t="s">
        <v>893</v>
      </c>
      <c r="B1011" s="341">
        <v>5</v>
      </c>
      <c r="C1011" s="387"/>
      <c r="D1011" s="307">
        <f t="shared" si="24"/>
        <v>0</v>
      </c>
    </row>
    <row r="1012" spans="1:5" hidden="1" outlineLevel="1">
      <c r="A1012" s="383" t="s">
        <v>884</v>
      </c>
      <c r="B1012" s="384">
        <v>5</v>
      </c>
      <c r="C1012" s="387"/>
      <c r="D1012" s="307">
        <f t="shared" si="24"/>
        <v>0</v>
      </c>
    </row>
    <row r="1013" spans="1:5" hidden="1" outlineLevel="1">
      <c r="A1013" s="386" t="s">
        <v>887</v>
      </c>
      <c r="B1013" s="387">
        <v>5</v>
      </c>
      <c r="C1013" s="307">
        <v>19000</v>
      </c>
      <c r="D1013" s="307">
        <f t="shared" si="24"/>
        <v>95000</v>
      </c>
    </row>
    <row r="1014" spans="1:5" hidden="1" outlineLevel="1">
      <c r="A1014" s="340" t="s">
        <v>894</v>
      </c>
      <c r="B1014" s="341">
        <v>2</v>
      </c>
      <c r="C1014" s="307"/>
      <c r="D1014" s="307">
        <f t="shared" si="24"/>
        <v>0</v>
      </c>
    </row>
    <row r="1015" spans="1:5" hidden="1" outlineLevel="1">
      <c r="A1015" s="383" t="s">
        <v>884</v>
      </c>
      <c r="B1015" s="384">
        <v>2</v>
      </c>
      <c r="C1015" s="307"/>
      <c r="D1015" s="307">
        <f t="shared" si="24"/>
        <v>0</v>
      </c>
    </row>
    <row r="1016" spans="1:5" hidden="1" outlineLevel="1">
      <c r="A1016" s="386" t="s">
        <v>887</v>
      </c>
      <c r="B1016" s="387">
        <v>2</v>
      </c>
      <c r="C1016" s="307">
        <v>19000</v>
      </c>
      <c r="D1016" s="307">
        <f t="shared" si="24"/>
        <v>38000</v>
      </c>
    </row>
    <row r="1017" spans="1:5" collapsed="1">
      <c r="A1017" s="10" t="s">
        <v>763</v>
      </c>
      <c r="B1017" s="23">
        <f>B996+B999+B1006+B1011+B1014</f>
        <v>43</v>
      </c>
      <c r="C1017" s="64"/>
      <c r="D1017" s="98">
        <f>SUM(D996:D1016)</f>
        <v>667446.38</v>
      </c>
    </row>
    <row r="1019" spans="1:5">
      <c r="A1019" s="29" t="s">
        <v>890</v>
      </c>
      <c r="B1019" s="30" t="s">
        <v>2</v>
      </c>
      <c r="C1019" s="393" t="s">
        <v>3</v>
      </c>
      <c r="D1019" s="393" t="s">
        <v>4</v>
      </c>
    </row>
    <row r="1020" spans="1:5" hidden="1" outlineLevel="1">
      <c r="A1020" s="383" t="s">
        <v>1803</v>
      </c>
      <c r="B1020" s="388">
        <v>11800</v>
      </c>
      <c r="C1020" s="394"/>
      <c r="D1020" s="395"/>
    </row>
    <row r="1021" spans="1:5" hidden="1" outlineLevel="1">
      <c r="A1021" s="386" t="s">
        <v>1804</v>
      </c>
      <c r="B1021" s="389">
        <v>10000</v>
      </c>
      <c r="C1021" s="307">
        <v>1.1000000000000001</v>
      </c>
      <c r="D1021" s="307">
        <f>B1021*C1021</f>
        <v>11000</v>
      </c>
    </row>
    <row r="1022" spans="1:5" hidden="1" outlineLevel="1">
      <c r="A1022" s="386" t="s">
        <v>1805</v>
      </c>
      <c r="B1022" s="389">
        <v>1800</v>
      </c>
      <c r="C1022" s="307">
        <v>1.1000000000000001</v>
      </c>
      <c r="D1022" s="307">
        <f t="shared" ref="D1022:D1085" si="25">B1022*C1022</f>
        <v>1980.0000000000002</v>
      </c>
    </row>
    <row r="1023" spans="1:5" hidden="1" outlineLevel="1">
      <c r="A1023" s="383" t="s">
        <v>292</v>
      </c>
      <c r="B1023" s="388">
        <v>3015450</v>
      </c>
      <c r="C1023" s="394"/>
      <c r="D1023" s="307">
        <f t="shared" si="25"/>
        <v>0</v>
      </c>
    </row>
    <row r="1024" spans="1:5" hidden="1" outlineLevel="1">
      <c r="A1024" s="386" t="s">
        <v>293</v>
      </c>
      <c r="B1024" s="389">
        <v>2880450</v>
      </c>
      <c r="C1024" s="342">
        <f>(2000000*0.12+1055600*0.1)/3055600</f>
        <v>0.11309071868045556</v>
      </c>
      <c r="D1024" s="307">
        <f t="shared" si="25"/>
        <v>325752.16062311822</v>
      </c>
    </row>
    <row r="1025" spans="1:5" hidden="1" outlineLevel="1">
      <c r="A1025" s="386" t="s">
        <v>897</v>
      </c>
      <c r="B1025" s="389">
        <v>15000</v>
      </c>
      <c r="C1025" s="307">
        <v>0.14000000000000001</v>
      </c>
      <c r="D1025" s="307">
        <f t="shared" si="25"/>
        <v>2100</v>
      </c>
    </row>
    <row r="1026" spans="1:5" hidden="1" outlineLevel="1">
      <c r="A1026" s="386" t="s">
        <v>898</v>
      </c>
      <c r="B1026" s="389">
        <v>120000</v>
      </c>
      <c r="C1026" s="307">
        <v>0.14000000000000001</v>
      </c>
      <c r="D1026" s="307">
        <f t="shared" si="25"/>
        <v>16800</v>
      </c>
    </row>
    <row r="1027" spans="1:5" hidden="1" outlineLevel="1">
      <c r="A1027" s="383" t="s">
        <v>790</v>
      </c>
      <c r="B1027" s="388">
        <v>136000</v>
      </c>
      <c r="C1027" s="394"/>
      <c r="D1027" s="307">
        <f t="shared" si="25"/>
        <v>0</v>
      </c>
    </row>
    <row r="1028" spans="1:5" hidden="1" outlineLevel="1">
      <c r="A1028" s="386" t="s">
        <v>791</v>
      </c>
      <c r="B1028" s="389">
        <v>65000</v>
      </c>
      <c r="C1028" s="307">
        <v>0.14000000000000001</v>
      </c>
      <c r="D1028" s="307">
        <f t="shared" si="25"/>
        <v>9100</v>
      </c>
    </row>
    <row r="1029" spans="1:5" hidden="1" outlineLevel="1">
      <c r="A1029" s="386" t="s">
        <v>792</v>
      </c>
      <c r="B1029" s="389">
        <v>50000</v>
      </c>
      <c r="C1029" s="307">
        <v>0.27</v>
      </c>
      <c r="D1029" s="307">
        <f t="shared" si="25"/>
        <v>13500</v>
      </c>
      <c r="E1029" s="42" t="s">
        <v>1800</v>
      </c>
    </row>
    <row r="1030" spans="1:5" hidden="1" outlineLevel="1">
      <c r="A1030" s="386" t="s">
        <v>899</v>
      </c>
      <c r="B1030" s="389">
        <v>21000</v>
      </c>
      <c r="C1030" s="307">
        <v>0.1</v>
      </c>
      <c r="D1030" s="307">
        <f t="shared" si="25"/>
        <v>2100</v>
      </c>
    </row>
    <row r="1031" spans="1:5" hidden="1" outlineLevel="1">
      <c r="A1031" s="383" t="s">
        <v>900</v>
      </c>
      <c r="B1031" s="388">
        <v>1444.5</v>
      </c>
      <c r="C1031" s="307">
        <v>20</v>
      </c>
      <c r="D1031" s="307">
        <f t="shared" si="25"/>
        <v>28890</v>
      </c>
    </row>
    <row r="1032" spans="1:5" hidden="1" outlineLevel="1">
      <c r="A1032" s="383" t="s">
        <v>901</v>
      </c>
      <c r="B1032" s="388">
        <v>1320.66</v>
      </c>
      <c r="C1032" s="307">
        <v>408.68</v>
      </c>
      <c r="D1032" s="307">
        <f t="shared" si="25"/>
        <v>539727.32880000002</v>
      </c>
    </row>
    <row r="1033" spans="1:5" hidden="1" outlineLevel="1">
      <c r="A1033" s="383" t="s">
        <v>902</v>
      </c>
      <c r="B1033" s="388">
        <v>332510</v>
      </c>
      <c r="C1033" s="394"/>
      <c r="D1033" s="307">
        <f t="shared" si="25"/>
        <v>0</v>
      </c>
    </row>
    <row r="1034" spans="1:5" hidden="1" outlineLevel="1">
      <c r="A1034" s="386" t="s">
        <v>903</v>
      </c>
      <c r="B1034" s="389">
        <v>62496</v>
      </c>
      <c r="C1034" s="307">
        <v>1.61</v>
      </c>
      <c r="D1034" s="307">
        <f t="shared" si="25"/>
        <v>100618.56000000001</v>
      </c>
    </row>
    <row r="1035" spans="1:5" hidden="1" outlineLevel="1">
      <c r="A1035" s="386" t="s">
        <v>904</v>
      </c>
      <c r="B1035" s="389">
        <v>270014</v>
      </c>
      <c r="C1035" s="307">
        <v>1.75</v>
      </c>
      <c r="D1035" s="307">
        <f t="shared" si="25"/>
        <v>472524.5</v>
      </c>
    </row>
    <row r="1036" spans="1:5" hidden="1" outlineLevel="1">
      <c r="A1036" s="383" t="s">
        <v>906</v>
      </c>
      <c r="B1036" s="384">
        <v>249</v>
      </c>
      <c r="C1036" s="307">
        <v>256.89999999999998</v>
      </c>
      <c r="D1036" s="307">
        <f t="shared" si="25"/>
        <v>63968.099999999991</v>
      </c>
    </row>
    <row r="1037" spans="1:5" hidden="1" outlineLevel="1">
      <c r="A1037" s="383" t="s">
        <v>907</v>
      </c>
      <c r="B1037" s="384">
        <v>22.35</v>
      </c>
      <c r="C1037" s="307">
        <v>170.27</v>
      </c>
      <c r="D1037" s="307">
        <f t="shared" si="25"/>
        <v>3805.5345000000007</v>
      </c>
    </row>
    <row r="1038" spans="1:5" hidden="1" outlineLevel="1">
      <c r="A1038" s="383" t="s">
        <v>908</v>
      </c>
      <c r="B1038" s="384">
        <v>279.5</v>
      </c>
      <c r="C1038" s="307"/>
      <c r="D1038" s="307">
        <f t="shared" si="25"/>
        <v>0</v>
      </c>
    </row>
    <row r="1039" spans="1:5" hidden="1" outlineLevel="1">
      <c r="A1039" s="386" t="s">
        <v>909</v>
      </c>
      <c r="B1039" s="387">
        <v>41</v>
      </c>
      <c r="C1039" s="307">
        <v>116.59</v>
      </c>
      <c r="D1039" s="307">
        <f t="shared" si="25"/>
        <v>4780.1900000000005</v>
      </c>
    </row>
    <row r="1040" spans="1:5" hidden="1" outlineLevel="1">
      <c r="A1040" s="386" t="s">
        <v>910</v>
      </c>
      <c r="B1040" s="387">
        <v>189</v>
      </c>
      <c r="C1040" s="307">
        <v>157.19</v>
      </c>
      <c r="D1040" s="307">
        <f t="shared" si="25"/>
        <v>29708.91</v>
      </c>
    </row>
    <row r="1041" spans="1:4" hidden="1" outlineLevel="1">
      <c r="A1041" s="386" t="s">
        <v>911</v>
      </c>
      <c r="B1041" s="387">
        <v>49.5</v>
      </c>
      <c r="C1041" s="307">
        <v>157.19</v>
      </c>
      <c r="D1041" s="307">
        <f t="shared" si="25"/>
        <v>7780.9049999999997</v>
      </c>
    </row>
    <row r="1042" spans="1:4" hidden="1" outlineLevel="1">
      <c r="A1042" s="383" t="s">
        <v>1460</v>
      </c>
      <c r="B1042" s="384">
        <v>222.1</v>
      </c>
      <c r="C1042" s="307">
        <v>243.9</v>
      </c>
      <c r="D1042" s="307">
        <f t="shared" si="25"/>
        <v>54170.19</v>
      </c>
    </row>
    <row r="1043" spans="1:4" hidden="1" outlineLevel="1">
      <c r="A1043" s="383" t="s">
        <v>1469</v>
      </c>
      <c r="B1043" s="384">
        <v>174.8</v>
      </c>
      <c r="C1043" s="307">
        <v>265.29000000000002</v>
      </c>
      <c r="D1043" s="307">
        <f t="shared" si="25"/>
        <v>46372.69200000001</v>
      </c>
    </row>
    <row r="1044" spans="1:4" hidden="1" outlineLevel="1">
      <c r="A1044" s="383" t="s">
        <v>914</v>
      </c>
      <c r="B1044" s="384">
        <v>164.1</v>
      </c>
      <c r="C1044" s="307">
        <v>93.23</v>
      </c>
      <c r="D1044" s="307">
        <f t="shared" si="25"/>
        <v>15299.043</v>
      </c>
    </row>
    <row r="1045" spans="1:4" hidden="1" outlineLevel="1">
      <c r="A1045" s="383" t="s">
        <v>296</v>
      </c>
      <c r="B1045" s="384">
        <v>925</v>
      </c>
      <c r="C1045" s="342">
        <v>90.62</v>
      </c>
      <c r="D1045" s="307">
        <f t="shared" si="25"/>
        <v>83823.5</v>
      </c>
    </row>
    <row r="1046" spans="1:4" hidden="1" outlineLevel="1">
      <c r="A1046" s="383" t="s">
        <v>793</v>
      </c>
      <c r="B1046" s="388">
        <v>8089</v>
      </c>
      <c r="C1046" s="307"/>
      <c r="D1046" s="307">
        <f t="shared" si="25"/>
        <v>0</v>
      </c>
    </row>
    <row r="1047" spans="1:4" hidden="1" outlineLevel="1">
      <c r="A1047" s="386"/>
      <c r="B1047" s="389">
        <v>1849</v>
      </c>
      <c r="C1047" s="307">
        <v>2.85</v>
      </c>
      <c r="D1047" s="307">
        <f t="shared" si="25"/>
        <v>5269.6500000000005</v>
      </c>
    </row>
    <row r="1048" spans="1:4" hidden="1" outlineLevel="1">
      <c r="A1048" s="386" t="s">
        <v>794</v>
      </c>
      <c r="B1048" s="389">
        <v>6240</v>
      </c>
      <c r="C1048" s="307">
        <v>2.85</v>
      </c>
      <c r="D1048" s="307">
        <f t="shared" si="25"/>
        <v>17784</v>
      </c>
    </row>
    <row r="1049" spans="1:4" hidden="1" outlineLevel="1">
      <c r="A1049" s="383" t="s">
        <v>838</v>
      </c>
      <c r="B1049" s="388">
        <v>275000</v>
      </c>
      <c r="C1049" s="307"/>
      <c r="D1049" s="307">
        <f t="shared" si="25"/>
        <v>0</v>
      </c>
    </row>
    <row r="1050" spans="1:4" hidden="1" outlineLevel="1">
      <c r="A1050" s="386" t="s">
        <v>839</v>
      </c>
      <c r="B1050" s="389">
        <v>110000</v>
      </c>
      <c r="C1050" s="307">
        <v>0.35654650201979959</v>
      </c>
      <c r="D1050" s="307">
        <f t="shared" si="25"/>
        <v>39220.115222177956</v>
      </c>
    </row>
    <row r="1051" spans="1:4" hidden="1" outlineLevel="1">
      <c r="A1051" s="386" t="s">
        <v>1762</v>
      </c>
      <c r="B1051" s="389">
        <v>165000</v>
      </c>
      <c r="C1051" s="307">
        <v>0.40646301230257154</v>
      </c>
      <c r="D1051" s="307">
        <f t="shared" si="25"/>
        <v>67066.397029924308</v>
      </c>
    </row>
    <row r="1052" spans="1:4" hidden="1" outlineLevel="1">
      <c r="A1052" s="383" t="s">
        <v>919</v>
      </c>
      <c r="B1052" s="388"/>
      <c r="C1052" s="307"/>
      <c r="D1052" s="307">
        <f t="shared" si="25"/>
        <v>0</v>
      </c>
    </row>
    <row r="1053" spans="1:4" hidden="1" outlineLevel="1">
      <c r="A1053" s="386" t="s">
        <v>922</v>
      </c>
      <c r="B1053" s="389">
        <v>13680</v>
      </c>
      <c r="C1053" s="321">
        <f>(270*228.74+13489*215.78)/13759</f>
        <v>216.03432080819826</v>
      </c>
      <c r="D1053" s="307">
        <f t="shared" si="25"/>
        <v>2955349.5086561521</v>
      </c>
    </row>
    <row r="1054" spans="1:4" hidden="1" outlineLevel="1">
      <c r="A1054" s="386" t="s">
        <v>923</v>
      </c>
      <c r="B1054" s="387">
        <v>90</v>
      </c>
      <c r="C1054" s="307">
        <v>227.58</v>
      </c>
      <c r="D1054" s="307">
        <f t="shared" si="25"/>
        <v>20482.2</v>
      </c>
    </row>
    <row r="1055" spans="1:4" hidden="1" outlineLevel="1">
      <c r="A1055" s="386" t="s">
        <v>924</v>
      </c>
      <c r="B1055" s="387">
        <v>771</v>
      </c>
      <c r="C1055" s="307">
        <v>227.58</v>
      </c>
      <c r="D1055" s="307">
        <f t="shared" si="25"/>
        <v>175464.18000000002</v>
      </c>
    </row>
    <row r="1056" spans="1:4" hidden="1" outlineLevel="1">
      <c r="A1056" s="386" t="s">
        <v>925</v>
      </c>
      <c r="B1056" s="387">
        <v>502.8</v>
      </c>
      <c r="C1056" s="307">
        <v>227.58</v>
      </c>
      <c r="D1056" s="307">
        <f t="shared" si="25"/>
        <v>114427.224</v>
      </c>
    </row>
    <row r="1057" spans="1:4" hidden="1" outlineLevel="1">
      <c r="A1057" s="386" t="s">
        <v>926</v>
      </c>
      <c r="B1057" s="387">
        <v>440</v>
      </c>
      <c r="C1057" s="307">
        <v>227.58</v>
      </c>
      <c r="D1057" s="307">
        <f t="shared" si="25"/>
        <v>100135.20000000001</v>
      </c>
    </row>
    <row r="1058" spans="1:4" hidden="1" outlineLevel="1">
      <c r="A1058" s="383" t="s">
        <v>927</v>
      </c>
      <c r="B1058" s="388">
        <v>10934.9</v>
      </c>
      <c r="C1058" s="307"/>
      <c r="D1058" s="307">
        <f t="shared" si="25"/>
        <v>0</v>
      </c>
    </row>
    <row r="1059" spans="1:4" hidden="1" outlineLevel="1">
      <c r="A1059" s="386" t="s">
        <v>928</v>
      </c>
      <c r="B1059" s="389">
        <v>3301.9</v>
      </c>
      <c r="C1059" s="307">
        <v>220.05</v>
      </c>
      <c r="D1059" s="307">
        <f t="shared" si="25"/>
        <v>726583.09500000009</v>
      </c>
    </row>
    <row r="1060" spans="1:4" hidden="1" outlineLevel="1">
      <c r="A1060" s="386" t="s">
        <v>929</v>
      </c>
      <c r="B1060" s="389">
        <v>1682</v>
      </c>
      <c r="C1060" s="307">
        <v>187.53</v>
      </c>
      <c r="D1060" s="307">
        <f t="shared" si="25"/>
        <v>315425.46000000002</v>
      </c>
    </row>
    <row r="1061" spans="1:4" hidden="1" outlineLevel="1">
      <c r="A1061" s="386" t="s">
        <v>930</v>
      </c>
      <c r="B1061" s="389">
        <v>3965.8</v>
      </c>
      <c r="C1061" s="307">
        <v>214.56</v>
      </c>
      <c r="D1061" s="307">
        <f t="shared" si="25"/>
        <v>850902.04800000007</v>
      </c>
    </row>
    <row r="1062" spans="1:4" hidden="1" outlineLevel="1">
      <c r="A1062" s="386" t="s">
        <v>931</v>
      </c>
      <c r="B1062" s="387">
        <v>953.2</v>
      </c>
      <c r="C1062" s="307">
        <v>187.53</v>
      </c>
      <c r="D1062" s="307">
        <f t="shared" si="25"/>
        <v>178753.59600000002</v>
      </c>
    </row>
    <row r="1063" spans="1:4" hidden="1" outlineLevel="1">
      <c r="A1063" s="386" t="s">
        <v>932</v>
      </c>
      <c r="B1063" s="389">
        <v>1032</v>
      </c>
      <c r="C1063" s="307">
        <v>187.53</v>
      </c>
      <c r="D1063" s="307">
        <f t="shared" si="25"/>
        <v>193530.96</v>
      </c>
    </row>
    <row r="1064" spans="1:4" hidden="1" outlineLevel="1">
      <c r="A1064" s="383" t="s">
        <v>796</v>
      </c>
      <c r="B1064" s="388">
        <v>144648</v>
      </c>
      <c r="C1064" s="307"/>
      <c r="D1064" s="307">
        <f t="shared" si="25"/>
        <v>0</v>
      </c>
    </row>
    <row r="1065" spans="1:4" hidden="1" outlineLevel="1">
      <c r="A1065" s="386"/>
      <c r="B1065" s="389">
        <v>124648</v>
      </c>
      <c r="C1065" s="307">
        <v>0.88</v>
      </c>
      <c r="D1065" s="307">
        <f t="shared" si="25"/>
        <v>109690.24000000001</v>
      </c>
    </row>
    <row r="1066" spans="1:4" hidden="1" outlineLevel="1">
      <c r="A1066" s="386" t="s">
        <v>797</v>
      </c>
      <c r="B1066" s="389">
        <v>20000</v>
      </c>
      <c r="C1066" s="307">
        <v>0.88</v>
      </c>
      <c r="D1066" s="307">
        <f t="shared" si="25"/>
        <v>17600</v>
      </c>
    </row>
    <row r="1067" spans="1:4" hidden="1" outlineLevel="1">
      <c r="A1067" s="315" t="s">
        <v>933</v>
      </c>
      <c r="B1067" s="319">
        <v>1</v>
      </c>
      <c r="C1067" s="307">
        <v>37840</v>
      </c>
      <c r="D1067" s="307">
        <f t="shared" si="25"/>
        <v>37840</v>
      </c>
    </row>
    <row r="1068" spans="1:4" hidden="1" outlineLevel="1">
      <c r="A1068" s="383" t="s">
        <v>798</v>
      </c>
      <c r="B1068" s="388">
        <v>231979.1</v>
      </c>
      <c r="C1068" s="394"/>
      <c r="D1068" s="307">
        <f t="shared" si="25"/>
        <v>0</v>
      </c>
    </row>
    <row r="1069" spans="1:4" hidden="1" outlineLevel="1">
      <c r="A1069" s="386" t="s">
        <v>934</v>
      </c>
      <c r="B1069" s="389">
        <v>1950</v>
      </c>
      <c r="C1069" s="307">
        <v>4</v>
      </c>
      <c r="D1069" s="307">
        <f t="shared" si="25"/>
        <v>7800</v>
      </c>
    </row>
    <row r="1070" spans="1:4" hidden="1" outlineLevel="1">
      <c r="A1070" s="386" t="s">
        <v>935</v>
      </c>
      <c r="B1070" s="389">
        <v>29500</v>
      </c>
      <c r="C1070" s="307">
        <v>0.73</v>
      </c>
      <c r="D1070" s="307">
        <f t="shared" si="25"/>
        <v>21535</v>
      </c>
    </row>
    <row r="1071" spans="1:4" hidden="1" outlineLevel="1">
      <c r="A1071" s="386" t="s">
        <v>799</v>
      </c>
      <c r="B1071" s="389">
        <v>6973.9</v>
      </c>
      <c r="C1071" s="307">
        <v>1.06</v>
      </c>
      <c r="D1071" s="307">
        <f t="shared" si="25"/>
        <v>7392.3339999999998</v>
      </c>
    </row>
    <row r="1072" spans="1:4" hidden="1" outlineLevel="1">
      <c r="A1072" s="386" t="s">
        <v>936</v>
      </c>
      <c r="B1072" s="389">
        <v>17900</v>
      </c>
      <c r="C1072" s="307">
        <v>1.58</v>
      </c>
      <c r="D1072" s="307">
        <f t="shared" si="25"/>
        <v>28282</v>
      </c>
    </row>
    <row r="1073" spans="1:5" hidden="1" outlineLevel="1">
      <c r="A1073" s="386" t="s">
        <v>937</v>
      </c>
      <c r="B1073" s="389">
        <v>3000</v>
      </c>
      <c r="C1073" s="307">
        <v>1.53</v>
      </c>
      <c r="D1073" s="307">
        <f t="shared" si="25"/>
        <v>4590</v>
      </c>
    </row>
    <row r="1074" spans="1:5" hidden="1" outlineLevel="1">
      <c r="A1074" s="386" t="s">
        <v>800</v>
      </c>
      <c r="B1074" s="389">
        <v>49400</v>
      </c>
      <c r="C1074" s="307">
        <v>1.53</v>
      </c>
      <c r="D1074" s="307">
        <f t="shared" si="25"/>
        <v>75582</v>
      </c>
    </row>
    <row r="1075" spans="1:5" hidden="1" outlineLevel="1">
      <c r="A1075" s="386" t="s">
        <v>1873</v>
      </c>
      <c r="B1075" s="389">
        <v>1500</v>
      </c>
      <c r="C1075" s="307">
        <v>3.5</v>
      </c>
      <c r="D1075" s="307">
        <f t="shared" si="25"/>
        <v>5250</v>
      </c>
      <c r="E1075" s="42" t="s">
        <v>1800</v>
      </c>
    </row>
    <row r="1076" spans="1:5" hidden="1" outlineLevel="1">
      <c r="A1076" s="386" t="s">
        <v>1874</v>
      </c>
      <c r="B1076" s="389">
        <v>5000</v>
      </c>
      <c r="C1076" s="307">
        <v>3.5</v>
      </c>
      <c r="D1076" s="307">
        <f t="shared" si="25"/>
        <v>17500</v>
      </c>
      <c r="E1076" s="42" t="s">
        <v>1800</v>
      </c>
    </row>
    <row r="1077" spans="1:5" hidden="1" outlineLevel="1">
      <c r="A1077" s="386" t="s">
        <v>938</v>
      </c>
      <c r="B1077" s="389">
        <v>9699</v>
      </c>
      <c r="C1077" s="307">
        <v>1.78</v>
      </c>
      <c r="D1077" s="307">
        <f t="shared" si="25"/>
        <v>17264.22</v>
      </c>
    </row>
    <row r="1078" spans="1:5" hidden="1" outlineLevel="1">
      <c r="A1078" s="386" t="s">
        <v>939</v>
      </c>
      <c r="B1078" s="389">
        <v>9700</v>
      </c>
      <c r="C1078" s="307">
        <v>1.78</v>
      </c>
      <c r="D1078" s="307">
        <f t="shared" si="25"/>
        <v>17266</v>
      </c>
    </row>
    <row r="1079" spans="1:5" hidden="1" outlineLevel="1">
      <c r="A1079" s="386" t="s">
        <v>940</v>
      </c>
      <c r="B1079" s="389">
        <v>9900</v>
      </c>
      <c r="C1079" s="307">
        <v>1.78</v>
      </c>
      <c r="D1079" s="307">
        <f t="shared" si="25"/>
        <v>17622</v>
      </c>
    </row>
    <row r="1080" spans="1:5" hidden="1" outlineLevel="1">
      <c r="A1080" s="386" t="s">
        <v>941</v>
      </c>
      <c r="B1080" s="389">
        <v>30050</v>
      </c>
      <c r="C1080" s="307">
        <v>1.78</v>
      </c>
      <c r="D1080" s="307">
        <f t="shared" si="25"/>
        <v>53489</v>
      </c>
    </row>
    <row r="1081" spans="1:5" hidden="1" outlineLevel="1">
      <c r="A1081" s="386" t="s">
        <v>942</v>
      </c>
      <c r="B1081" s="389">
        <v>9199</v>
      </c>
      <c r="C1081" s="307">
        <v>1.89</v>
      </c>
      <c r="D1081" s="307">
        <f t="shared" si="25"/>
        <v>17386.11</v>
      </c>
    </row>
    <row r="1082" spans="1:5" hidden="1" outlineLevel="1">
      <c r="A1082" s="386" t="s">
        <v>943</v>
      </c>
      <c r="B1082" s="389">
        <v>3400</v>
      </c>
      <c r="C1082" s="307">
        <v>1.89</v>
      </c>
      <c r="D1082" s="307">
        <f t="shared" si="25"/>
        <v>6426</v>
      </c>
    </row>
    <row r="1083" spans="1:5" hidden="1" outlineLevel="1">
      <c r="A1083" s="386" t="s">
        <v>944</v>
      </c>
      <c r="B1083" s="387">
        <v>311.2</v>
      </c>
      <c r="C1083" s="307">
        <v>2.74</v>
      </c>
      <c r="D1083" s="307">
        <f t="shared" si="25"/>
        <v>852.68799999999999</v>
      </c>
    </row>
    <row r="1084" spans="1:5" hidden="1" outlineLevel="1">
      <c r="A1084" s="386" t="s">
        <v>945</v>
      </c>
      <c r="B1084" s="389">
        <v>34898</v>
      </c>
      <c r="C1084" s="307">
        <v>2.76</v>
      </c>
      <c r="D1084" s="307">
        <f t="shared" si="25"/>
        <v>96318.48</v>
      </c>
    </row>
    <row r="1085" spans="1:5" hidden="1" outlineLevel="1">
      <c r="A1085" s="386" t="s">
        <v>946</v>
      </c>
      <c r="B1085" s="389">
        <v>9598</v>
      </c>
      <c r="C1085" s="307">
        <v>2.74</v>
      </c>
      <c r="D1085" s="307">
        <f t="shared" si="25"/>
        <v>26298.52</v>
      </c>
    </row>
    <row r="1086" spans="1:5" hidden="1" outlineLevel="1">
      <c r="A1086" s="383" t="s">
        <v>947</v>
      </c>
      <c r="B1086" s="384">
        <v>570</v>
      </c>
      <c r="C1086" s="321">
        <v>174.52</v>
      </c>
      <c r="D1086" s="307">
        <f t="shared" ref="D1086:D1149" si="26">B1086*C1086</f>
        <v>99476.400000000009</v>
      </c>
    </row>
    <row r="1087" spans="1:5" hidden="1" outlineLevel="1">
      <c r="A1087" s="383" t="s">
        <v>948</v>
      </c>
      <c r="B1087" s="388">
        <v>83546</v>
      </c>
      <c r="C1087" s="307"/>
      <c r="D1087" s="307">
        <f t="shared" si="26"/>
        <v>0</v>
      </c>
    </row>
    <row r="1088" spans="1:5" hidden="1" outlineLevel="1">
      <c r="A1088" s="386" t="s">
        <v>949</v>
      </c>
      <c r="B1088" s="389">
        <v>5324</v>
      </c>
      <c r="C1088" s="307">
        <v>1.78</v>
      </c>
      <c r="D1088" s="307">
        <f t="shared" si="26"/>
        <v>9476.7199999999993</v>
      </c>
    </row>
    <row r="1089" spans="1:4" hidden="1" outlineLevel="1">
      <c r="A1089" s="386" t="s">
        <v>950</v>
      </c>
      <c r="B1089" s="389">
        <v>2400</v>
      </c>
      <c r="C1089" s="307">
        <v>7.32</v>
      </c>
      <c r="D1089" s="307">
        <f t="shared" si="26"/>
        <v>17568</v>
      </c>
    </row>
    <row r="1090" spans="1:4" hidden="1" outlineLevel="1">
      <c r="A1090" s="386" t="s">
        <v>951</v>
      </c>
      <c r="B1090" s="389">
        <v>2400</v>
      </c>
      <c r="C1090" s="307">
        <v>7.32</v>
      </c>
      <c r="D1090" s="307">
        <f t="shared" si="26"/>
        <v>17568</v>
      </c>
    </row>
    <row r="1091" spans="1:4" hidden="1" outlineLevel="1">
      <c r="A1091" s="386" t="s">
        <v>952</v>
      </c>
      <c r="B1091" s="389">
        <v>2400</v>
      </c>
      <c r="C1091" s="307">
        <v>7.32</v>
      </c>
      <c r="D1091" s="307">
        <f t="shared" si="26"/>
        <v>17568</v>
      </c>
    </row>
    <row r="1092" spans="1:4" hidden="1" outlineLevel="1">
      <c r="A1092" s="386" t="s">
        <v>953</v>
      </c>
      <c r="B1092" s="387">
        <v>300</v>
      </c>
      <c r="C1092" s="307">
        <v>7.32</v>
      </c>
      <c r="D1092" s="307">
        <f t="shared" si="26"/>
        <v>2196</v>
      </c>
    </row>
    <row r="1093" spans="1:4" hidden="1" outlineLevel="1">
      <c r="A1093" s="386" t="s">
        <v>954</v>
      </c>
      <c r="B1093" s="389">
        <v>10499</v>
      </c>
      <c r="C1093" s="307">
        <v>5.88</v>
      </c>
      <c r="D1093" s="307">
        <f t="shared" si="26"/>
        <v>61734.119999999995</v>
      </c>
    </row>
    <row r="1094" spans="1:4" hidden="1" outlineLevel="1">
      <c r="A1094" s="386" t="s">
        <v>944</v>
      </c>
      <c r="B1094" s="387">
        <v>74</v>
      </c>
      <c r="C1094" s="307">
        <v>3.6</v>
      </c>
      <c r="D1094" s="307">
        <f t="shared" si="26"/>
        <v>266.40000000000003</v>
      </c>
    </row>
    <row r="1095" spans="1:4" hidden="1" outlineLevel="1">
      <c r="A1095" s="386" t="s">
        <v>955</v>
      </c>
      <c r="B1095" s="389">
        <v>5250</v>
      </c>
      <c r="C1095" s="307">
        <v>9.11</v>
      </c>
      <c r="D1095" s="307">
        <f t="shared" si="26"/>
        <v>47827.5</v>
      </c>
    </row>
    <row r="1096" spans="1:4" hidden="1" outlineLevel="1">
      <c r="A1096" s="386" t="s">
        <v>956</v>
      </c>
      <c r="B1096" s="389">
        <v>5000</v>
      </c>
      <c r="C1096" s="307">
        <v>9.11</v>
      </c>
      <c r="D1096" s="307">
        <f t="shared" si="26"/>
        <v>45550</v>
      </c>
    </row>
    <row r="1097" spans="1:4" hidden="1" outlineLevel="1">
      <c r="A1097" s="386" t="s">
        <v>957</v>
      </c>
      <c r="B1097" s="389">
        <v>4250</v>
      </c>
      <c r="C1097" s="307">
        <v>9.11</v>
      </c>
      <c r="D1097" s="307">
        <f t="shared" si="26"/>
        <v>38717.5</v>
      </c>
    </row>
    <row r="1098" spans="1:4" hidden="1" outlineLevel="1">
      <c r="A1098" s="386" t="s">
        <v>958</v>
      </c>
      <c r="B1098" s="389">
        <v>5000</v>
      </c>
      <c r="C1098" s="307">
        <v>9.11</v>
      </c>
      <c r="D1098" s="307">
        <f t="shared" si="26"/>
        <v>45550</v>
      </c>
    </row>
    <row r="1099" spans="1:4" hidden="1" outlineLevel="1">
      <c r="A1099" s="386" t="s">
        <v>959</v>
      </c>
      <c r="B1099" s="389">
        <v>40649</v>
      </c>
      <c r="C1099" s="307">
        <v>5</v>
      </c>
      <c r="D1099" s="307">
        <f t="shared" si="26"/>
        <v>203245</v>
      </c>
    </row>
    <row r="1100" spans="1:4" hidden="1" outlineLevel="1">
      <c r="A1100" s="383" t="s">
        <v>802</v>
      </c>
      <c r="B1100" s="388">
        <v>211576</v>
      </c>
      <c r="C1100" s="307"/>
      <c r="D1100" s="307">
        <f t="shared" si="26"/>
        <v>0</v>
      </c>
    </row>
    <row r="1101" spans="1:4" hidden="1" outlineLevel="1">
      <c r="A1101" s="386" t="s">
        <v>961</v>
      </c>
      <c r="B1101" s="389">
        <v>43620</v>
      </c>
      <c r="C1101" s="307">
        <v>0.56999999999999995</v>
      </c>
      <c r="D1101" s="307">
        <f t="shared" si="26"/>
        <v>24863.399999999998</v>
      </c>
    </row>
    <row r="1102" spans="1:4" hidden="1" outlineLevel="1">
      <c r="A1102" s="386" t="s">
        <v>803</v>
      </c>
      <c r="B1102" s="389">
        <v>4000</v>
      </c>
      <c r="C1102" s="307">
        <v>0.62</v>
      </c>
      <c r="D1102" s="307">
        <f t="shared" si="26"/>
        <v>2480</v>
      </c>
    </row>
    <row r="1103" spans="1:4" hidden="1" outlineLevel="1">
      <c r="A1103" s="386" t="s">
        <v>962</v>
      </c>
      <c r="B1103" s="389">
        <v>80480</v>
      </c>
      <c r="C1103" s="307">
        <v>0.79</v>
      </c>
      <c r="D1103" s="307">
        <f t="shared" si="26"/>
        <v>63579.200000000004</v>
      </c>
    </row>
    <row r="1104" spans="1:4" hidden="1" outlineLevel="1">
      <c r="A1104" s="386" t="s">
        <v>805</v>
      </c>
      <c r="B1104" s="389">
        <v>83476</v>
      </c>
      <c r="C1104" s="307">
        <v>0.63</v>
      </c>
      <c r="D1104" s="307">
        <f t="shared" si="26"/>
        <v>52589.88</v>
      </c>
    </row>
    <row r="1105" spans="1:4" hidden="1" outlineLevel="1">
      <c r="A1105" s="383" t="s">
        <v>963</v>
      </c>
      <c r="B1105" s="388">
        <v>11854</v>
      </c>
      <c r="C1105" s="307"/>
      <c r="D1105" s="307">
        <f t="shared" si="26"/>
        <v>0</v>
      </c>
    </row>
    <row r="1106" spans="1:4" hidden="1" outlineLevel="1">
      <c r="A1106" s="386" t="s">
        <v>792</v>
      </c>
      <c r="B1106" s="389">
        <v>11854</v>
      </c>
      <c r="C1106" s="307">
        <v>0.18</v>
      </c>
      <c r="D1106" s="307">
        <f t="shared" si="26"/>
        <v>2133.7199999999998</v>
      </c>
    </row>
    <row r="1107" spans="1:4" hidden="1" outlineLevel="1">
      <c r="A1107" s="383" t="s">
        <v>964</v>
      </c>
      <c r="B1107" s="384">
        <v>29</v>
      </c>
      <c r="C1107" s="307">
        <v>1790</v>
      </c>
      <c r="D1107" s="307">
        <f t="shared" si="26"/>
        <v>51910</v>
      </c>
    </row>
    <row r="1108" spans="1:4" hidden="1" outlineLevel="1">
      <c r="A1108" s="383" t="s">
        <v>965</v>
      </c>
      <c r="B1108" s="388">
        <v>2205</v>
      </c>
      <c r="C1108" s="321">
        <v>245.46</v>
      </c>
      <c r="D1108" s="307">
        <f t="shared" si="26"/>
        <v>541239.30000000005</v>
      </c>
    </row>
    <row r="1109" spans="1:4" hidden="1" outlineLevel="1">
      <c r="A1109" s="383" t="s">
        <v>970</v>
      </c>
      <c r="B1109" s="388"/>
      <c r="C1109" s="394"/>
      <c r="D1109" s="307">
        <f t="shared" si="26"/>
        <v>0</v>
      </c>
    </row>
    <row r="1110" spans="1:4" hidden="1" outlineLevel="1">
      <c r="A1110" s="386" t="s">
        <v>971</v>
      </c>
      <c r="B1110" s="387">
        <v>921.9</v>
      </c>
      <c r="C1110" s="307">
        <v>141</v>
      </c>
      <c r="D1110" s="307">
        <f t="shared" si="26"/>
        <v>129987.9</v>
      </c>
    </row>
    <row r="1111" spans="1:4" hidden="1" outlineLevel="1">
      <c r="A1111" s="386" t="s">
        <v>972</v>
      </c>
      <c r="B1111" s="389">
        <v>3288.1</v>
      </c>
      <c r="C1111" s="307">
        <v>91</v>
      </c>
      <c r="D1111" s="307">
        <f t="shared" si="26"/>
        <v>299217.09999999998</v>
      </c>
    </row>
    <row r="1112" spans="1:4" hidden="1" outlineLevel="1">
      <c r="A1112" s="386" t="s">
        <v>973</v>
      </c>
      <c r="B1112" s="389">
        <v>4374.8999999999996</v>
      </c>
      <c r="C1112" s="307">
        <v>95</v>
      </c>
      <c r="D1112" s="307">
        <f t="shared" si="26"/>
        <v>415615.49999999994</v>
      </c>
    </row>
    <row r="1113" spans="1:4" hidden="1" outlineLevel="1">
      <c r="A1113" s="386" t="s">
        <v>974</v>
      </c>
      <c r="B1113" s="389">
        <v>18640</v>
      </c>
      <c r="C1113" s="307">
        <v>95</v>
      </c>
      <c r="D1113" s="307">
        <f t="shared" si="26"/>
        <v>1770800</v>
      </c>
    </row>
    <row r="1114" spans="1:4" hidden="1" outlineLevel="1">
      <c r="A1114" s="386" t="s">
        <v>1492</v>
      </c>
      <c r="B1114" s="387">
        <v>191.1</v>
      </c>
      <c r="C1114" s="307">
        <v>154</v>
      </c>
      <c r="D1114" s="307">
        <f t="shared" si="26"/>
        <v>29429.399999999998</v>
      </c>
    </row>
    <row r="1115" spans="1:4" hidden="1" outlineLevel="1">
      <c r="A1115" s="386" t="s">
        <v>1493</v>
      </c>
      <c r="B1115" s="387">
        <v>423.2</v>
      </c>
      <c r="C1115" s="307">
        <v>160</v>
      </c>
      <c r="D1115" s="307">
        <f t="shared" si="26"/>
        <v>67712</v>
      </c>
    </row>
    <row r="1116" spans="1:4" hidden="1" outlineLevel="1">
      <c r="A1116" s="386" t="s">
        <v>1494</v>
      </c>
      <c r="B1116" s="387">
        <v>48.15</v>
      </c>
      <c r="C1116" s="307">
        <v>203.5</v>
      </c>
      <c r="D1116" s="307">
        <f t="shared" si="26"/>
        <v>9798.5249999999996</v>
      </c>
    </row>
    <row r="1117" spans="1:4" hidden="1" outlineLevel="1">
      <c r="A1117" s="386" t="s">
        <v>975</v>
      </c>
      <c r="B1117" s="387">
        <v>29.6</v>
      </c>
      <c r="C1117" s="307">
        <v>95</v>
      </c>
      <c r="D1117" s="307">
        <f t="shared" si="26"/>
        <v>2812</v>
      </c>
    </row>
    <row r="1118" spans="1:4" hidden="1" outlineLevel="1">
      <c r="A1118" s="383" t="s">
        <v>976</v>
      </c>
      <c r="B1118" s="384">
        <v>481.8</v>
      </c>
      <c r="C1118" s="394"/>
      <c r="D1118" s="307">
        <f t="shared" si="26"/>
        <v>0</v>
      </c>
    </row>
    <row r="1119" spans="1:4" hidden="1" outlineLevel="1">
      <c r="A1119" s="386" t="s">
        <v>977</v>
      </c>
      <c r="B1119" s="387">
        <v>481.8</v>
      </c>
      <c r="C1119" s="307">
        <v>214.78</v>
      </c>
      <c r="D1119" s="307">
        <f t="shared" si="26"/>
        <v>103481.004</v>
      </c>
    </row>
    <row r="1120" spans="1:4" hidden="1" outlineLevel="1">
      <c r="A1120" s="383" t="s">
        <v>161</v>
      </c>
      <c r="B1120" s="388">
        <v>24814</v>
      </c>
      <c r="D1120" s="307">
        <f t="shared" si="26"/>
        <v>0</v>
      </c>
    </row>
    <row r="1121" spans="1:4" hidden="1" outlineLevel="1">
      <c r="A1121" s="386" t="s">
        <v>978</v>
      </c>
      <c r="B1121" s="389">
        <v>5550</v>
      </c>
      <c r="C1121" s="307">
        <v>10.4</v>
      </c>
      <c r="D1121" s="307">
        <f t="shared" si="26"/>
        <v>57720</v>
      </c>
    </row>
    <row r="1122" spans="1:4" hidden="1" outlineLevel="1">
      <c r="A1122" s="386" t="s">
        <v>843</v>
      </c>
      <c r="B1122" s="389">
        <v>2100</v>
      </c>
      <c r="C1122" s="307">
        <v>12.11</v>
      </c>
      <c r="D1122" s="307">
        <f t="shared" si="26"/>
        <v>25431</v>
      </c>
    </row>
    <row r="1123" spans="1:4" hidden="1" outlineLevel="1">
      <c r="A1123" s="386" t="s">
        <v>162</v>
      </c>
      <c r="B1123" s="389">
        <v>12849</v>
      </c>
      <c r="C1123" s="307">
        <v>16.3</v>
      </c>
      <c r="D1123" s="307">
        <f t="shared" si="26"/>
        <v>209438.7</v>
      </c>
    </row>
    <row r="1124" spans="1:4" hidden="1" outlineLevel="1">
      <c r="A1124" s="386" t="s">
        <v>201</v>
      </c>
      <c r="B1124" s="389">
        <v>4315</v>
      </c>
      <c r="C1124" s="321">
        <v>19.3</v>
      </c>
      <c r="D1124" s="307">
        <f t="shared" si="26"/>
        <v>83279.5</v>
      </c>
    </row>
    <row r="1125" spans="1:4" hidden="1" outlineLevel="1">
      <c r="A1125" s="383" t="s">
        <v>765</v>
      </c>
      <c r="B1125" s="388">
        <v>116214</v>
      </c>
      <c r="C1125" s="394"/>
      <c r="D1125" s="307">
        <f t="shared" si="26"/>
        <v>0</v>
      </c>
    </row>
    <row r="1126" spans="1:4" hidden="1" outlineLevel="1">
      <c r="A1126" s="386" t="s">
        <v>766</v>
      </c>
      <c r="B1126" s="389">
        <v>40709</v>
      </c>
      <c r="C1126" s="307">
        <v>1.1000000000000001</v>
      </c>
      <c r="D1126" s="307">
        <f t="shared" si="26"/>
        <v>44779.9</v>
      </c>
    </row>
    <row r="1127" spans="1:4" hidden="1" outlineLevel="1">
      <c r="A1127" s="386" t="s">
        <v>844</v>
      </c>
      <c r="B1127" s="389">
        <v>64505</v>
      </c>
      <c r="C1127" s="307">
        <v>1.55</v>
      </c>
      <c r="D1127" s="307">
        <f t="shared" si="26"/>
        <v>99982.75</v>
      </c>
    </row>
    <row r="1128" spans="1:4" hidden="1" outlineLevel="1">
      <c r="A1128" s="386" t="s">
        <v>979</v>
      </c>
      <c r="B1128" s="389">
        <v>11000</v>
      </c>
      <c r="C1128" s="307">
        <v>1.72</v>
      </c>
      <c r="D1128" s="307">
        <f t="shared" si="26"/>
        <v>18920</v>
      </c>
    </row>
    <row r="1129" spans="1:4" hidden="1" outlineLevel="1">
      <c r="A1129" s="383" t="s">
        <v>806</v>
      </c>
      <c r="B1129" s="388"/>
      <c r="C1129" s="394"/>
      <c r="D1129" s="307">
        <f t="shared" si="26"/>
        <v>0</v>
      </c>
    </row>
    <row r="1130" spans="1:4" hidden="1" outlineLevel="1">
      <c r="A1130" s="386" t="s">
        <v>982</v>
      </c>
      <c r="B1130" s="387">
        <v>397</v>
      </c>
      <c r="C1130" s="307">
        <v>2.89</v>
      </c>
      <c r="D1130" s="307">
        <f t="shared" si="26"/>
        <v>1147.3300000000002</v>
      </c>
    </row>
    <row r="1131" spans="1:4" hidden="1" outlineLevel="1">
      <c r="A1131" s="386" t="s">
        <v>983</v>
      </c>
      <c r="B1131" s="389">
        <v>29599</v>
      </c>
      <c r="C1131" s="307">
        <v>2.36</v>
      </c>
      <c r="D1131" s="307">
        <f t="shared" si="26"/>
        <v>69853.64</v>
      </c>
    </row>
    <row r="1132" spans="1:4" hidden="1" outlineLevel="1">
      <c r="A1132" s="386" t="s">
        <v>984</v>
      </c>
      <c r="B1132" s="389">
        <v>25999</v>
      </c>
      <c r="C1132" s="307">
        <v>2.36</v>
      </c>
      <c r="D1132" s="307">
        <f t="shared" si="26"/>
        <v>61357.64</v>
      </c>
    </row>
    <row r="1133" spans="1:4" hidden="1" outlineLevel="1">
      <c r="A1133" s="386" t="s">
        <v>985</v>
      </c>
      <c r="B1133" s="389">
        <v>23999</v>
      </c>
      <c r="C1133" s="307">
        <v>2.36</v>
      </c>
      <c r="D1133" s="307">
        <f t="shared" si="26"/>
        <v>56637.64</v>
      </c>
    </row>
    <row r="1134" spans="1:4" hidden="1" outlineLevel="1">
      <c r="A1134" s="386" t="s">
        <v>986</v>
      </c>
      <c r="B1134" s="389">
        <v>59999</v>
      </c>
      <c r="C1134" s="307">
        <v>2.36</v>
      </c>
      <c r="D1134" s="307">
        <f t="shared" si="26"/>
        <v>141597.63999999998</v>
      </c>
    </row>
    <row r="1135" spans="1:4" hidden="1" outlineLevel="1">
      <c r="A1135" s="386" t="s">
        <v>987</v>
      </c>
      <c r="B1135" s="389">
        <v>25999</v>
      </c>
      <c r="C1135" s="307">
        <v>2.36</v>
      </c>
      <c r="D1135" s="307">
        <f t="shared" si="26"/>
        <v>61357.64</v>
      </c>
    </row>
    <row r="1136" spans="1:4" hidden="1" outlineLevel="1">
      <c r="A1136" s="386" t="s">
        <v>807</v>
      </c>
      <c r="B1136" s="389">
        <v>7999</v>
      </c>
      <c r="C1136" s="307">
        <v>2.36</v>
      </c>
      <c r="D1136" s="307">
        <f t="shared" si="26"/>
        <v>18877.64</v>
      </c>
    </row>
    <row r="1137" spans="1:4" hidden="1" outlineLevel="1">
      <c r="A1137" s="386" t="s">
        <v>988</v>
      </c>
      <c r="B1137" s="389">
        <v>3600</v>
      </c>
      <c r="C1137" s="307">
        <v>2.44</v>
      </c>
      <c r="D1137" s="307">
        <f t="shared" si="26"/>
        <v>8784</v>
      </c>
    </row>
    <row r="1138" spans="1:4" hidden="1" outlineLevel="1">
      <c r="A1138" s="386" t="s">
        <v>989</v>
      </c>
      <c r="B1138" s="389">
        <v>4000</v>
      </c>
      <c r="C1138" s="307">
        <v>2.44</v>
      </c>
      <c r="D1138" s="307">
        <f t="shared" si="26"/>
        <v>9760</v>
      </c>
    </row>
    <row r="1139" spans="1:4" hidden="1" outlineLevel="1">
      <c r="A1139" s="386" t="s">
        <v>991</v>
      </c>
      <c r="B1139" s="389">
        <v>39998</v>
      </c>
      <c r="C1139" s="307">
        <v>3.37</v>
      </c>
      <c r="D1139" s="307">
        <f t="shared" si="26"/>
        <v>134793.26</v>
      </c>
    </row>
    <row r="1140" spans="1:4" hidden="1" outlineLevel="1">
      <c r="A1140" s="386" t="s">
        <v>992</v>
      </c>
      <c r="B1140" s="389">
        <v>27000</v>
      </c>
      <c r="C1140" s="307">
        <v>2.7</v>
      </c>
      <c r="D1140" s="307">
        <f t="shared" si="26"/>
        <v>72900</v>
      </c>
    </row>
    <row r="1141" spans="1:4" hidden="1" outlineLevel="1">
      <c r="A1141" s="386" t="s">
        <v>993</v>
      </c>
      <c r="B1141" s="389">
        <v>27000</v>
      </c>
      <c r="C1141" s="307">
        <v>2.7</v>
      </c>
      <c r="D1141" s="307">
        <f t="shared" si="26"/>
        <v>72900</v>
      </c>
    </row>
    <row r="1142" spans="1:4" hidden="1" outlineLevel="1">
      <c r="A1142" s="386" t="s">
        <v>994</v>
      </c>
      <c r="B1142" s="389">
        <v>26900</v>
      </c>
      <c r="C1142" s="307">
        <v>2.7</v>
      </c>
      <c r="D1142" s="307">
        <f t="shared" si="26"/>
        <v>72630</v>
      </c>
    </row>
    <row r="1143" spans="1:4" hidden="1" outlineLevel="1">
      <c r="A1143" s="386" t="s">
        <v>995</v>
      </c>
      <c r="B1143" s="389">
        <v>27000</v>
      </c>
      <c r="C1143" s="307">
        <v>2.7</v>
      </c>
      <c r="D1143" s="307">
        <f t="shared" si="26"/>
        <v>72900</v>
      </c>
    </row>
    <row r="1144" spans="1:4" hidden="1" outlineLevel="1">
      <c r="A1144" s="386" t="s">
        <v>996</v>
      </c>
      <c r="B1144" s="389">
        <v>27000</v>
      </c>
      <c r="C1144" s="307">
        <v>2.7</v>
      </c>
      <c r="D1144" s="307">
        <f t="shared" si="26"/>
        <v>72900</v>
      </c>
    </row>
    <row r="1145" spans="1:4" hidden="1" outlineLevel="1">
      <c r="A1145" s="386" t="s">
        <v>808</v>
      </c>
      <c r="B1145" s="389">
        <v>3798</v>
      </c>
      <c r="C1145" s="307">
        <v>1.23</v>
      </c>
      <c r="D1145" s="307">
        <f t="shared" si="26"/>
        <v>4671.54</v>
      </c>
    </row>
    <row r="1146" spans="1:4" hidden="1" outlineLevel="1">
      <c r="A1146" s="383" t="s">
        <v>1806</v>
      </c>
      <c r="B1146" s="388">
        <v>12800</v>
      </c>
      <c r="C1146" s="394"/>
      <c r="D1146" s="307">
        <f t="shared" si="26"/>
        <v>0</v>
      </c>
    </row>
    <row r="1147" spans="1:4" hidden="1" outlineLevel="1">
      <c r="A1147" s="386" t="s">
        <v>1807</v>
      </c>
      <c r="B1147" s="389">
        <v>2200</v>
      </c>
      <c r="C1147" s="307">
        <v>4.8499999999999996</v>
      </c>
      <c r="D1147" s="307">
        <f t="shared" si="26"/>
        <v>10670</v>
      </c>
    </row>
    <row r="1148" spans="1:4" hidden="1" outlineLevel="1">
      <c r="A1148" s="386" t="s">
        <v>1808</v>
      </c>
      <c r="B1148" s="389">
        <v>10600</v>
      </c>
      <c r="C1148" s="307">
        <v>4.8499999999999996</v>
      </c>
      <c r="D1148" s="307">
        <f t="shared" si="26"/>
        <v>51409.999999999993</v>
      </c>
    </row>
    <row r="1149" spans="1:4" hidden="1" outlineLevel="1">
      <c r="A1149" s="383" t="s">
        <v>809</v>
      </c>
      <c r="B1149" s="388">
        <v>102000</v>
      </c>
      <c r="C1149" s="307"/>
      <c r="D1149" s="307">
        <f t="shared" si="26"/>
        <v>0</v>
      </c>
    </row>
    <row r="1150" spans="1:4" hidden="1" outlineLevel="1">
      <c r="A1150" s="386" t="s">
        <v>1021</v>
      </c>
      <c r="B1150" s="389">
        <v>96000</v>
      </c>
      <c r="C1150" s="307">
        <v>0.36</v>
      </c>
      <c r="D1150" s="307">
        <f t="shared" ref="D1150:D1213" si="27">B1150*C1150</f>
        <v>34560</v>
      </c>
    </row>
    <row r="1151" spans="1:4" hidden="1" outlineLevel="1">
      <c r="A1151" s="386" t="s">
        <v>810</v>
      </c>
      <c r="B1151" s="389">
        <v>6000</v>
      </c>
      <c r="C1151" s="307">
        <v>0.55000000000000004</v>
      </c>
      <c r="D1151" s="307">
        <f t="shared" si="27"/>
        <v>3300.0000000000005</v>
      </c>
    </row>
    <row r="1152" spans="1:4" hidden="1" outlineLevel="1">
      <c r="A1152" s="383" t="s">
        <v>1022</v>
      </c>
      <c r="B1152" s="388">
        <v>39000</v>
      </c>
      <c r="C1152" s="307">
        <v>3.1</v>
      </c>
      <c r="D1152" s="307">
        <f t="shared" si="27"/>
        <v>120900</v>
      </c>
    </row>
    <row r="1153" spans="1:4" hidden="1" outlineLevel="1">
      <c r="A1153" s="383" t="s">
        <v>1023</v>
      </c>
      <c r="B1153" s="388">
        <v>16076</v>
      </c>
      <c r="C1153" s="394"/>
      <c r="D1153" s="307">
        <f t="shared" si="27"/>
        <v>0</v>
      </c>
    </row>
    <row r="1154" spans="1:4" hidden="1" outlineLevel="1">
      <c r="A1154" s="386" t="s">
        <v>1024</v>
      </c>
      <c r="B1154" s="389">
        <v>1096</v>
      </c>
      <c r="C1154" s="307">
        <v>33.92</v>
      </c>
      <c r="D1154" s="307">
        <f t="shared" si="27"/>
        <v>37176.32</v>
      </c>
    </row>
    <row r="1155" spans="1:4" hidden="1" outlineLevel="1">
      <c r="A1155" s="386" t="s">
        <v>1025</v>
      </c>
      <c r="B1155" s="389">
        <v>2000</v>
      </c>
      <c r="C1155" s="307">
        <v>33.92</v>
      </c>
      <c r="D1155" s="307">
        <f t="shared" si="27"/>
        <v>67840</v>
      </c>
    </row>
    <row r="1156" spans="1:4" hidden="1" outlineLevel="1">
      <c r="A1156" s="386" t="s">
        <v>1026</v>
      </c>
      <c r="B1156" s="389">
        <v>1988</v>
      </c>
      <c r="C1156" s="307">
        <v>33.92</v>
      </c>
      <c r="D1156" s="307">
        <f t="shared" si="27"/>
        <v>67432.960000000006</v>
      </c>
    </row>
    <row r="1157" spans="1:4" hidden="1" outlineLevel="1">
      <c r="A1157" s="386" t="s">
        <v>1027</v>
      </c>
      <c r="B1157" s="387">
        <v>420</v>
      </c>
      <c r="C1157" s="307">
        <v>33.92</v>
      </c>
      <c r="D1157" s="307">
        <f t="shared" si="27"/>
        <v>14246.400000000001</v>
      </c>
    </row>
    <row r="1158" spans="1:4" hidden="1" outlineLevel="1">
      <c r="A1158" s="386" t="s">
        <v>1028</v>
      </c>
      <c r="B1158" s="389">
        <v>1765</v>
      </c>
      <c r="C1158" s="307">
        <v>33.92</v>
      </c>
      <c r="D1158" s="307">
        <f t="shared" si="27"/>
        <v>59868.800000000003</v>
      </c>
    </row>
    <row r="1159" spans="1:4" hidden="1" outlineLevel="1">
      <c r="A1159" s="386" t="s">
        <v>1029</v>
      </c>
      <c r="B1159" s="389">
        <v>1304</v>
      </c>
      <c r="C1159" s="307">
        <v>33.92</v>
      </c>
      <c r="D1159" s="307">
        <f t="shared" si="27"/>
        <v>44231.68</v>
      </c>
    </row>
    <row r="1160" spans="1:4" hidden="1" outlineLevel="1">
      <c r="A1160" s="386" t="s">
        <v>1030</v>
      </c>
      <c r="B1160" s="387">
        <v>474</v>
      </c>
      <c r="C1160" s="307">
        <v>51.49</v>
      </c>
      <c r="D1160" s="307">
        <f t="shared" si="27"/>
        <v>24406.260000000002</v>
      </c>
    </row>
    <row r="1161" spans="1:4" hidden="1" outlineLevel="1">
      <c r="A1161" s="386" t="s">
        <v>1031</v>
      </c>
      <c r="B1161" s="387">
        <v>595</v>
      </c>
      <c r="C1161" s="307">
        <v>51.49</v>
      </c>
      <c r="D1161" s="307">
        <f t="shared" si="27"/>
        <v>30636.550000000003</v>
      </c>
    </row>
    <row r="1162" spans="1:4" hidden="1" outlineLevel="1">
      <c r="A1162" s="386" t="s">
        <v>1032</v>
      </c>
      <c r="B1162" s="387">
        <v>357</v>
      </c>
      <c r="C1162" s="307">
        <v>51.49</v>
      </c>
      <c r="D1162" s="307">
        <f t="shared" si="27"/>
        <v>18381.93</v>
      </c>
    </row>
    <row r="1163" spans="1:4" hidden="1" outlineLevel="1">
      <c r="A1163" s="386" t="s">
        <v>1033</v>
      </c>
      <c r="B1163" s="387">
        <v>342</v>
      </c>
      <c r="C1163" s="307">
        <v>51.49</v>
      </c>
      <c r="D1163" s="307">
        <f t="shared" si="27"/>
        <v>17609.580000000002</v>
      </c>
    </row>
    <row r="1164" spans="1:4" hidden="1" outlineLevel="1">
      <c r="A1164" s="386" t="s">
        <v>1034</v>
      </c>
      <c r="B1164" s="387">
        <v>460</v>
      </c>
      <c r="C1164" s="307">
        <v>51.49</v>
      </c>
      <c r="D1164" s="307">
        <f t="shared" si="27"/>
        <v>23685.4</v>
      </c>
    </row>
    <row r="1165" spans="1:4" hidden="1" outlineLevel="1">
      <c r="A1165" s="386" t="s">
        <v>1035</v>
      </c>
      <c r="B1165" s="387">
        <v>472</v>
      </c>
      <c r="C1165" s="307">
        <v>51.49</v>
      </c>
      <c r="D1165" s="307">
        <f t="shared" si="27"/>
        <v>24303.280000000002</v>
      </c>
    </row>
    <row r="1166" spans="1:4" hidden="1" outlineLevel="1">
      <c r="A1166" s="386" t="s">
        <v>1036</v>
      </c>
      <c r="B1166" s="387">
        <v>7</v>
      </c>
      <c r="C1166" s="307">
        <v>51.49</v>
      </c>
      <c r="D1166" s="307">
        <f t="shared" si="27"/>
        <v>360.43</v>
      </c>
    </row>
    <row r="1167" spans="1:4" hidden="1" outlineLevel="1">
      <c r="A1167" s="386" t="s">
        <v>1037</v>
      </c>
      <c r="B1167" s="387">
        <v>200</v>
      </c>
      <c r="C1167" s="307">
        <v>68.650000000000006</v>
      </c>
      <c r="D1167" s="307">
        <f t="shared" si="27"/>
        <v>13730.000000000002</v>
      </c>
    </row>
    <row r="1168" spans="1:4" hidden="1" outlineLevel="1">
      <c r="A1168" s="386" t="s">
        <v>1038</v>
      </c>
      <c r="B1168" s="389">
        <v>4596</v>
      </c>
      <c r="C1168" s="307">
        <v>68.650000000000006</v>
      </c>
      <c r="D1168" s="307">
        <f t="shared" si="27"/>
        <v>315515.40000000002</v>
      </c>
    </row>
    <row r="1169" spans="1:4" hidden="1" outlineLevel="1">
      <c r="A1169" s="383" t="s">
        <v>163</v>
      </c>
      <c r="B1169" s="388">
        <v>3016</v>
      </c>
      <c r="C1169" s="394"/>
      <c r="D1169" s="307">
        <f t="shared" si="27"/>
        <v>0</v>
      </c>
    </row>
    <row r="1170" spans="1:4" hidden="1" outlineLevel="1">
      <c r="A1170" s="386" t="s">
        <v>811</v>
      </c>
      <c r="B1170" s="387">
        <v>300</v>
      </c>
      <c r="C1170" s="307">
        <v>119.1</v>
      </c>
      <c r="D1170" s="307">
        <f t="shared" si="27"/>
        <v>35730</v>
      </c>
    </row>
    <row r="1171" spans="1:4" hidden="1" outlineLevel="1">
      <c r="A1171" s="386" t="s">
        <v>920</v>
      </c>
      <c r="B1171" s="387">
        <v>657</v>
      </c>
      <c r="C1171" s="307">
        <v>120</v>
      </c>
      <c r="D1171" s="307">
        <f t="shared" si="27"/>
        <v>78840</v>
      </c>
    </row>
    <row r="1172" spans="1:4" hidden="1" outlineLevel="1">
      <c r="A1172" s="386" t="s">
        <v>74</v>
      </c>
      <c r="B1172" s="387">
        <v>70</v>
      </c>
      <c r="C1172" s="307">
        <v>119.1</v>
      </c>
      <c r="D1172" s="307">
        <f t="shared" si="27"/>
        <v>8337</v>
      </c>
    </row>
    <row r="1173" spans="1:4" hidden="1" outlineLevel="1">
      <c r="A1173" s="386" t="s">
        <v>1110</v>
      </c>
      <c r="B1173" s="387">
        <v>20</v>
      </c>
      <c r="C1173" s="307">
        <v>119.1</v>
      </c>
      <c r="D1173" s="307">
        <f t="shared" si="27"/>
        <v>2382</v>
      </c>
    </row>
    <row r="1174" spans="1:4" hidden="1" outlineLevel="1">
      <c r="A1174" s="386" t="s">
        <v>65</v>
      </c>
      <c r="B1174" s="387">
        <v>70</v>
      </c>
      <c r="C1174" s="307">
        <v>119.1</v>
      </c>
      <c r="D1174" s="307">
        <f t="shared" si="27"/>
        <v>8337</v>
      </c>
    </row>
    <row r="1175" spans="1:4" hidden="1" outlineLevel="1">
      <c r="A1175" s="386" t="s">
        <v>1039</v>
      </c>
      <c r="B1175" s="387">
        <v>70</v>
      </c>
      <c r="C1175" s="307">
        <v>66</v>
      </c>
      <c r="D1175" s="307">
        <f t="shared" si="27"/>
        <v>4620</v>
      </c>
    </row>
    <row r="1176" spans="1:4" hidden="1" outlineLevel="1">
      <c r="A1176" s="386" t="s">
        <v>1040</v>
      </c>
      <c r="B1176" s="387">
        <v>30</v>
      </c>
      <c r="C1176" s="307">
        <v>119.1</v>
      </c>
      <c r="D1176" s="307">
        <f t="shared" si="27"/>
        <v>3573</v>
      </c>
    </row>
    <row r="1177" spans="1:4" hidden="1" outlineLevel="1">
      <c r="A1177" s="386" t="s">
        <v>164</v>
      </c>
      <c r="B1177" s="389">
        <v>1799</v>
      </c>
      <c r="C1177" s="307">
        <v>119.1</v>
      </c>
      <c r="D1177" s="307">
        <f t="shared" si="27"/>
        <v>214260.9</v>
      </c>
    </row>
    <row r="1178" spans="1:4" hidden="1" outlineLevel="1">
      <c r="A1178" s="383" t="s">
        <v>1041</v>
      </c>
      <c r="B1178" s="384">
        <v>348</v>
      </c>
      <c r="C1178" s="394"/>
      <c r="D1178" s="307">
        <f t="shared" si="27"/>
        <v>0</v>
      </c>
    </row>
    <row r="1179" spans="1:4" hidden="1" outlineLevel="1">
      <c r="A1179" s="386" t="s">
        <v>1042</v>
      </c>
      <c r="B1179" s="387">
        <v>50</v>
      </c>
      <c r="C1179" s="307">
        <v>181.07</v>
      </c>
      <c r="D1179" s="307">
        <f t="shared" si="27"/>
        <v>9053.5</v>
      </c>
    </row>
    <row r="1180" spans="1:4" hidden="1" outlineLevel="1">
      <c r="A1180" s="386" t="s">
        <v>1043</v>
      </c>
      <c r="B1180" s="387">
        <v>5</v>
      </c>
      <c r="C1180" s="307">
        <v>189.74</v>
      </c>
      <c r="D1180" s="307">
        <f t="shared" si="27"/>
        <v>948.7</v>
      </c>
    </row>
    <row r="1181" spans="1:4" hidden="1" outlineLevel="1">
      <c r="A1181" s="386" t="s">
        <v>1044</v>
      </c>
      <c r="B1181" s="387">
        <v>88</v>
      </c>
      <c r="C1181" s="307">
        <v>181.07</v>
      </c>
      <c r="D1181" s="307">
        <f t="shared" si="27"/>
        <v>15934.16</v>
      </c>
    </row>
    <row r="1182" spans="1:4" hidden="1" outlineLevel="1">
      <c r="A1182" s="386" t="s">
        <v>1045</v>
      </c>
      <c r="B1182" s="387">
        <v>5</v>
      </c>
      <c r="C1182" s="307">
        <v>189.74</v>
      </c>
      <c r="D1182" s="307">
        <f t="shared" si="27"/>
        <v>948.7</v>
      </c>
    </row>
    <row r="1183" spans="1:4" hidden="1" outlineLevel="1">
      <c r="A1183" s="386" t="s">
        <v>1046</v>
      </c>
      <c r="B1183" s="387">
        <v>9</v>
      </c>
      <c r="C1183" s="307">
        <v>189.74</v>
      </c>
      <c r="D1183" s="307">
        <f t="shared" si="27"/>
        <v>1707.66</v>
      </c>
    </row>
    <row r="1184" spans="1:4" hidden="1" outlineLevel="1">
      <c r="A1184" s="386" t="s">
        <v>1047</v>
      </c>
      <c r="B1184" s="387">
        <v>2</v>
      </c>
      <c r="C1184" s="307">
        <v>189.74</v>
      </c>
      <c r="D1184" s="307">
        <f t="shared" si="27"/>
        <v>379.48</v>
      </c>
    </row>
    <row r="1185" spans="1:4" hidden="1" outlineLevel="1">
      <c r="A1185" s="386" t="s">
        <v>1048</v>
      </c>
      <c r="B1185" s="387">
        <v>4</v>
      </c>
      <c r="C1185" s="307">
        <v>189.74</v>
      </c>
      <c r="D1185" s="307">
        <f t="shared" si="27"/>
        <v>758.96</v>
      </c>
    </row>
    <row r="1186" spans="1:4" hidden="1" outlineLevel="1">
      <c r="A1186" s="386" t="s">
        <v>1049</v>
      </c>
      <c r="B1186" s="387">
        <v>70</v>
      </c>
      <c r="C1186" s="307">
        <v>181.07</v>
      </c>
      <c r="D1186" s="307">
        <f t="shared" si="27"/>
        <v>12674.9</v>
      </c>
    </row>
    <row r="1187" spans="1:4" hidden="1" outlineLevel="1">
      <c r="A1187" s="386" t="s">
        <v>1050</v>
      </c>
      <c r="B1187" s="387">
        <v>20</v>
      </c>
      <c r="C1187" s="307">
        <v>189.74</v>
      </c>
      <c r="D1187" s="307">
        <f t="shared" si="27"/>
        <v>3794.8</v>
      </c>
    </row>
    <row r="1188" spans="1:4" hidden="1" outlineLevel="1">
      <c r="A1188" s="386" t="s">
        <v>1051</v>
      </c>
      <c r="B1188" s="387">
        <v>95</v>
      </c>
      <c r="C1188" s="307">
        <v>181.07</v>
      </c>
      <c r="D1188" s="307">
        <f t="shared" si="27"/>
        <v>17201.649999999998</v>
      </c>
    </row>
    <row r="1189" spans="1:4" hidden="1" outlineLevel="1">
      <c r="A1189" s="383" t="s">
        <v>1052</v>
      </c>
      <c r="B1189" s="384">
        <v>242</v>
      </c>
      <c r="C1189" s="307">
        <v>32</v>
      </c>
      <c r="D1189" s="307">
        <f t="shared" si="27"/>
        <v>7744</v>
      </c>
    </row>
    <row r="1190" spans="1:4" hidden="1" outlineLevel="1">
      <c r="A1190" s="383" t="s">
        <v>1053</v>
      </c>
      <c r="B1190" s="388">
        <v>234703.4</v>
      </c>
      <c r="C1190" s="307">
        <v>0.79</v>
      </c>
      <c r="D1190" s="307">
        <f t="shared" si="27"/>
        <v>185415.68600000002</v>
      </c>
    </row>
    <row r="1191" spans="1:4" hidden="1" outlineLevel="1">
      <c r="A1191" s="383" t="s">
        <v>297</v>
      </c>
      <c r="B1191" s="388">
        <v>465000</v>
      </c>
      <c r="C1191" s="307"/>
      <c r="D1191" s="307">
        <f t="shared" si="27"/>
        <v>0</v>
      </c>
    </row>
    <row r="1192" spans="1:4" hidden="1" outlineLevel="1">
      <c r="A1192" s="386" t="s">
        <v>301</v>
      </c>
      <c r="B1192" s="389">
        <v>4000</v>
      </c>
      <c r="C1192" s="307">
        <v>2.56</v>
      </c>
      <c r="D1192" s="307">
        <f t="shared" si="27"/>
        <v>10240</v>
      </c>
    </row>
    <row r="1193" spans="1:4" hidden="1" outlineLevel="1">
      <c r="A1193" s="386" t="s">
        <v>1809</v>
      </c>
      <c r="B1193" s="389">
        <v>26000</v>
      </c>
      <c r="C1193" s="307">
        <v>1.33</v>
      </c>
      <c r="D1193" s="307">
        <f t="shared" si="27"/>
        <v>34580</v>
      </c>
    </row>
    <row r="1194" spans="1:4" hidden="1" outlineLevel="1">
      <c r="A1194" s="386" t="s">
        <v>850</v>
      </c>
      <c r="B1194" s="389">
        <v>435000</v>
      </c>
      <c r="C1194" s="307">
        <v>0.83</v>
      </c>
      <c r="D1194" s="307">
        <f t="shared" si="27"/>
        <v>361050</v>
      </c>
    </row>
    <row r="1195" spans="1:4" hidden="1" outlineLevel="1">
      <c r="A1195" s="383" t="s">
        <v>302</v>
      </c>
      <c r="B1195" s="384">
        <v>210</v>
      </c>
      <c r="C1195" s="307">
        <v>48.5</v>
      </c>
      <c r="D1195" s="307">
        <f t="shared" si="27"/>
        <v>10185</v>
      </c>
    </row>
    <row r="1196" spans="1:4" hidden="1" outlineLevel="1">
      <c r="A1196" s="383" t="s">
        <v>202</v>
      </c>
      <c r="B1196" s="384">
        <v>800</v>
      </c>
      <c r="C1196" s="321">
        <f>(300*10.84+500*9.8)/800</f>
        <v>10.19</v>
      </c>
      <c r="D1196" s="307">
        <f t="shared" si="27"/>
        <v>8152</v>
      </c>
    </row>
    <row r="1197" spans="1:4" hidden="1" outlineLevel="1">
      <c r="A1197" s="383" t="s">
        <v>812</v>
      </c>
      <c r="B1197" s="388">
        <v>277338</v>
      </c>
      <c r="C1197" s="394"/>
      <c r="D1197" s="307">
        <f t="shared" si="27"/>
        <v>0</v>
      </c>
    </row>
    <row r="1198" spans="1:4" hidden="1" outlineLevel="1">
      <c r="A1198" s="386"/>
      <c r="B1198" s="389">
        <v>6338</v>
      </c>
      <c r="C1198" s="307">
        <v>0.96</v>
      </c>
      <c r="D1198" s="307">
        <f t="shared" si="27"/>
        <v>6084.48</v>
      </c>
    </row>
    <row r="1199" spans="1:4" hidden="1" outlineLevel="1">
      <c r="A1199" s="386" t="s">
        <v>1054</v>
      </c>
      <c r="B1199" s="389">
        <v>271000</v>
      </c>
      <c r="C1199" s="307">
        <v>0.96</v>
      </c>
      <c r="D1199" s="307">
        <f t="shared" si="27"/>
        <v>260160</v>
      </c>
    </row>
    <row r="1200" spans="1:4" hidden="1" outlineLevel="1">
      <c r="A1200" s="383" t="s">
        <v>1875</v>
      </c>
      <c r="B1200" s="388">
        <v>3150</v>
      </c>
      <c r="C1200" s="394"/>
      <c r="D1200" s="307">
        <f t="shared" si="27"/>
        <v>0</v>
      </c>
    </row>
    <row r="1201" spans="1:5" hidden="1" outlineLevel="1">
      <c r="A1201" s="386" t="s">
        <v>1876</v>
      </c>
      <c r="B1201" s="389">
        <v>3150</v>
      </c>
      <c r="C1201" s="307">
        <v>21.32</v>
      </c>
      <c r="D1201" s="307">
        <f t="shared" si="27"/>
        <v>67158</v>
      </c>
      <c r="E1201" s="42" t="s">
        <v>1800</v>
      </c>
    </row>
    <row r="1202" spans="1:5" hidden="1" outlineLevel="1">
      <c r="A1202" s="383" t="s">
        <v>166</v>
      </c>
      <c r="B1202" s="388">
        <v>3450</v>
      </c>
      <c r="C1202" s="307">
        <v>2.75</v>
      </c>
      <c r="D1202" s="307">
        <f t="shared" si="27"/>
        <v>9487.5</v>
      </c>
    </row>
    <row r="1203" spans="1:5" hidden="1" outlineLevel="1">
      <c r="A1203" s="383" t="s">
        <v>203</v>
      </c>
      <c r="B1203" s="384">
        <v>262</v>
      </c>
      <c r="C1203" s="307"/>
      <c r="D1203" s="307">
        <f t="shared" si="27"/>
        <v>0</v>
      </c>
    </row>
    <row r="1204" spans="1:5" hidden="1" outlineLevel="1">
      <c r="A1204" s="386"/>
      <c r="B1204" s="387">
        <v>67</v>
      </c>
      <c r="C1204" s="307">
        <v>215</v>
      </c>
      <c r="D1204" s="307">
        <f t="shared" si="27"/>
        <v>14405</v>
      </c>
    </row>
    <row r="1205" spans="1:5" hidden="1" outlineLevel="1">
      <c r="A1205" s="386" t="s">
        <v>204</v>
      </c>
      <c r="B1205" s="387">
        <v>195</v>
      </c>
      <c r="C1205" s="307">
        <v>100</v>
      </c>
      <c r="D1205" s="307">
        <f t="shared" si="27"/>
        <v>19500</v>
      </c>
      <c r="E1205" s="42" t="s">
        <v>1899</v>
      </c>
    </row>
    <row r="1206" spans="1:5" hidden="1" outlineLevel="1">
      <c r="A1206" s="383" t="s">
        <v>1057</v>
      </c>
      <c r="B1206" s="388">
        <v>2451</v>
      </c>
      <c r="C1206" s="394"/>
      <c r="D1206" s="307">
        <f t="shared" si="27"/>
        <v>0</v>
      </c>
    </row>
    <row r="1207" spans="1:5" hidden="1" outlineLevel="1">
      <c r="A1207" s="390">
        <v>200</v>
      </c>
      <c r="B1207" s="389">
        <v>2451</v>
      </c>
      <c r="C1207" s="307">
        <v>56.3</v>
      </c>
      <c r="D1207" s="307">
        <f t="shared" si="27"/>
        <v>137991.29999999999</v>
      </c>
    </row>
    <row r="1208" spans="1:5" hidden="1" outlineLevel="1">
      <c r="A1208" s="383" t="s">
        <v>1058</v>
      </c>
      <c r="B1208" s="384"/>
      <c r="C1208" s="394"/>
      <c r="D1208" s="307">
        <f t="shared" si="27"/>
        <v>0</v>
      </c>
    </row>
    <row r="1209" spans="1:5" hidden="1" outlineLevel="1">
      <c r="A1209" s="386" t="s">
        <v>1059</v>
      </c>
      <c r="B1209" s="387">
        <v>735.9</v>
      </c>
      <c r="C1209" s="307">
        <v>67.3</v>
      </c>
      <c r="D1209" s="307">
        <f t="shared" si="27"/>
        <v>49526.07</v>
      </c>
    </row>
    <row r="1210" spans="1:5" hidden="1" outlineLevel="1">
      <c r="A1210" s="383" t="s">
        <v>1525</v>
      </c>
      <c r="B1210" s="388">
        <v>2023.5</v>
      </c>
      <c r="C1210" s="394"/>
      <c r="D1210" s="307">
        <f t="shared" si="27"/>
        <v>0</v>
      </c>
    </row>
    <row r="1211" spans="1:5" hidden="1" outlineLevel="1">
      <c r="A1211" s="386" t="s">
        <v>1526</v>
      </c>
      <c r="B1211" s="389">
        <v>2023.5</v>
      </c>
      <c r="C1211" s="307">
        <v>99.7</v>
      </c>
      <c r="D1211" s="307">
        <f t="shared" si="27"/>
        <v>201742.95</v>
      </c>
    </row>
    <row r="1212" spans="1:5" hidden="1" outlineLevel="1">
      <c r="A1212" s="383" t="s">
        <v>1060</v>
      </c>
      <c r="B1212" s="384">
        <v>334</v>
      </c>
      <c r="C1212" s="307"/>
      <c r="D1212" s="307">
        <f t="shared" si="27"/>
        <v>0</v>
      </c>
    </row>
    <row r="1213" spans="1:5" hidden="1" outlineLevel="1">
      <c r="A1213" s="386" t="s">
        <v>1061</v>
      </c>
      <c r="B1213" s="387">
        <v>334</v>
      </c>
      <c r="C1213" s="307">
        <v>167.7</v>
      </c>
      <c r="D1213" s="307">
        <f t="shared" si="27"/>
        <v>56011.799999999996</v>
      </c>
    </row>
    <row r="1214" spans="1:5" hidden="1" outlineLevel="1">
      <c r="A1214" s="383" t="s">
        <v>1062</v>
      </c>
      <c r="B1214" s="384">
        <v>143.80000000000001</v>
      </c>
      <c r="C1214" s="307">
        <v>76.61</v>
      </c>
      <c r="D1214" s="307">
        <f t="shared" ref="D1214:D1277" si="28">B1214*C1214</f>
        <v>11016.518</v>
      </c>
    </row>
    <row r="1215" spans="1:5" hidden="1" outlineLevel="1">
      <c r="A1215" s="383" t="s">
        <v>1063</v>
      </c>
      <c r="B1215" s="388">
        <v>5824.7</v>
      </c>
      <c r="C1215" s="394"/>
      <c r="D1215" s="307">
        <f t="shared" si="28"/>
        <v>0</v>
      </c>
    </row>
    <row r="1216" spans="1:5" hidden="1" outlineLevel="1">
      <c r="A1216" s="390">
        <v>350</v>
      </c>
      <c r="B1216" s="389">
        <v>1119.2</v>
      </c>
      <c r="C1216" s="321">
        <v>79.33</v>
      </c>
      <c r="D1216" s="307">
        <f t="shared" si="28"/>
        <v>88786.135999999999</v>
      </c>
    </row>
    <row r="1217" spans="1:4" hidden="1" outlineLevel="1">
      <c r="A1217" s="386" t="s">
        <v>1064</v>
      </c>
      <c r="B1217" s="389">
        <v>1428</v>
      </c>
      <c r="C1217" s="307">
        <v>119</v>
      </c>
      <c r="D1217" s="307">
        <f t="shared" si="28"/>
        <v>169932</v>
      </c>
    </row>
    <row r="1218" spans="1:4" hidden="1" outlineLevel="1">
      <c r="A1218" s="386" t="s">
        <v>1065</v>
      </c>
      <c r="B1218" s="389">
        <v>3277.5</v>
      </c>
      <c r="C1218" s="307">
        <v>175.95</v>
      </c>
      <c r="D1218" s="307">
        <f t="shared" si="28"/>
        <v>576676.125</v>
      </c>
    </row>
    <row r="1219" spans="1:4" hidden="1" outlineLevel="1">
      <c r="A1219" s="383" t="s">
        <v>1066</v>
      </c>
      <c r="B1219" s="388"/>
      <c r="C1219" s="394"/>
      <c r="D1219" s="307">
        <f t="shared" si="28"/>
        <v>0</v>
      </c>
    </row>
    <row r="1220" spans="1:4" hidden="1" outlineLevel="1">
      <c r="A1220" s="386" t="s">
        <v>820</v>
      </c>
      <c r="B1220" s="389">
        <v>1489</v>
      </c>
      <c r="C1220" s="307">
        <v>110.9</v>
      </c>
      <c r="D1220" s="307">
        <f t="shared" si="28"/>
        <v>165130.1</v>
      </c>
    </row>
    <row r="1221" spans="1:4" hidden="1" outlineLevel="1">
      <c r="A1221" s="386" t="s">
        <v>1067</v>
      </c>
      <c r="B1221" s="387">
        <v>670</v>
      </c>
      <c r="C1221" s="307">
        <v>178.12</v>
      </c>
      <c r="D1221" s="307">
        <f t="shared" si="28"/>
        <v>119340.40000000001</v>
      </c>
    </row>
    <row r="1222" spans="1:4" hidden="1" outlineLevel="1">
      <c r="A1222" s="386" t="s">
        <v>1068</v>
      </c>
      <c r="B1222" s="389">
        <v>5338</v>
      </c>
      <c r="C1222" s="321">
        <f>(33.27*249+36.46*5089)/5338</f>
        <v>36.311197077557139</v>
      </c>
      <c r="D1222" s="307">
        <f t="shared" si="28"/>
        <v>193829.17</v>
      </c>
    </row>
    <row r="1223" spans="1:4" hidden="1" outlineLevel="1">
      <c r="A1223" s="386" t="s">
        <v>792</v>
      </c>
      <c r="B1223" s="389">
        <v>4915</v>
      </c>
      <c r="C1223" s="321">
        <f>(55.45*1912+60.77*3003)/4915</f>
        <v>58.700449643947103</v>
      </c>
      <c r="D1223" s="307">
        <f t="shared" si="28"/>
        <v>288512.71000000002</v>
      </c>
    </row>
    <row r="1224" spans="1:4" hidden="1" outlineLevel="1">
      <c r="A1224" s="386" t="s">
        <v>899</v>
      </c>
      <c r="B1224" s="389">
        <v>3527</v>
      </c>
      <c r="C1224" s="307">
        <v>66.930000000000007</v>
      </c>
      <c r="D1224" s="307">
        <f t="shared" si="28"/>
        <v>236062.11000000002</v>
      </c>
    </row>
    <row r="1225" spans="1:4" hidden="1" outlineLevel="1">
      <c r="A1225" s="383" t="s">
        <v>815</v>
      </c>
      <c r="B1225" s="388">
        <v>100000</v>
      </c>
      <c r="C1225" s="394"/>
      <c r="D1225" s="307">
        <f t="shared" si="28"/>
        <v>0</v>
      </c>
    </row>
    <row r="1226" spans="1:4" hidden="1" outlineLevel="1">
      <c r="A1226" s="386" t="s">
        <v>816</v>
      </c>
      <c r="B1226" s="389">
        <v>100000</v>
      </c>
      <c r="C1226" s="307">
        <v>0.63</v>
      </c>
      <c r="D1226" s="307">
        <f t="shared" si="28"/>
        <v>63000</v>
      </c>
    </row>
    <row r="1227" spans="1:4" hidden="1" outlineLevel="1">
      <c r="A1227" s="383" t="s">
        <v>857</v>
      </c>
      <c r="B1227" s="388">
        <v>107500</v>
      </c>
      <c r="C1227" s="307"/>
      <c r="D1227" s="307">
        <f t="shared" si="28"/>
        <v>0</v>
      </c>
    </row>
    <row r="1228" spans="1:4" hidden="1" outlineLevel="1">
      <c r="A1228" s="390">
        <v>35</v>
      </c>
      <c r="B1228" s="389">
        <v>10000</v>
      </c>
      <c r="C1228" s="307">
        <v>0.09</v>
      </c>
      <c r="D1228" s="307">
        <f t="shared" si="28"/>
        <v>900</v>
      </c>
    </row>
    <row r="1229" spans="1:4" hidden="1" outlineLevel="1">
      <c r="A1229" s="390">
        <v>36</v>
      </c>
      <c r="B1229" s="389">
        <v>12500</v>
      </c>
      <c r="C1229" s="307">
        <v>0.08</v>
      </c>
      <c r="D1229" s="307">
        <f t="shared" si="28"/>
        <v>1000</v>
      </c>
    </row>
    <row r="1230" spans="1:4" hidden="1" outlineLevel="1">
      <c r="A1230" s="390">
        <v>37</v>
      </c>
      <c r="B1230" s="389">
        <v>12500</v>
      </c>
      <c r="C1230" s="307">
        <v>0.08</v>
      </c>
      <c r="D1230" s="307">
        <f t="shared" si="28"/>
        <v>1000</v>
      </c>
    </row>
    <row r="1231" spans="1:4" hidden="1" outlineLevel="1">
      <c r="A1231" s="390">
        <v>38</v>
      </c>
      <c r="B1231" s="389">
        <v>12500</v>
      </c>
      <c r="C1231" s="307">
        <v>0.08</v>
      </c>
      <c r="D1231" s="307">
        <f t="shared" si="28"/>
        <v>1000</v>
      </c>
    </row>
    <row r="1232" spans="1:4" hidden="1" outlineLevel="1">
      <c r="A1232" s="390">
        <v>39</v>
      </c>
      <c r="B1232" s="389">
        <v>12500</v>
      </c>
      <c r="C1232" s="307">
        <v>0.08</v>
      </c>
      <c r="D1232" s="307">
        <f t="shared" si="28"/>
        <v>1000</v>
      </c>
    </row>
    <row r="1233" spans="1:4" hidden="1" outlineLevel="1">
      <c r="A1233" s="390">
        <v>40</v>
      </c>
      <c r="B1233" s="389">
        <v>12500</v>
      </c>
      <c r="C1233" s="307">
        <v>0.08</v>
      </c>
      <c r="D1233" s="307">
        <f t="shared" si="28"/>
        <v>1000</v>
      </c>
    </row>
    <row r="1234" spans="1:4" hidden="1" outlineLevel="1">
      <c r="A1234" s="390">
        <v>41</v>
      </c>
      <c r="B1234" s="389">
        <v>7500</v>
      </c>
      <c r="C1234" s="307">
        <v>0.08</v>
      </c>
      <c r="D1234" s="307">
        <f t="shared" si="28"/>
        <v>600</v>
      </c>
    </row>
    <row r="1235" spans="1:4" hidden="1" outlineLevel="1">
      <c r="A1235" s="390">
        <v>42</v>
      </c>
      <c r="B1235" s="389">
        <v>7500</v>
      </c>
      <c r="C1235" s="307">
        <v>0.08</v>
      </c>
      <c r="D1235" s="307">
        <f t="shared" si="28"/>
        <v>600</v>
      </c>
    </row>
    <row r="1236" spans="1:4" hidden="1" outlineLevel="1">
      <c r="A1236" s="390">
        <v>43</v>
      </c>
      <c r="B1236" s="389">
        <v>7500</v>
      </c>
      <c r="C1236" s="307">
        <v>0.08</v>
      </c>
      <c r="D1236" s="307">
        <f t="shared" si="28"/>
        <v>600</v>
      </c>
    </row>
    <row r="1237" spans="1:4" hidden="1" outlineLevel="1">
      <c r="A1237" s="390">
        <v>44</v>
      </c>
      <c r="B1237" s="389">
        <v>5000</v>
      </c>
      <c r="C1237" s="307">
        <v>0.08</v>
      </c>
      <c r="D1237" s="307">
        <f t="shared" si="28"/>
        <v>400</v>
      </c>
    </row>
    <row r="1238" spans="1:4" hidden="1" outlineLevel="1">
      <c r="A1238" s="390">
        <v>45</v>
      </c>
      <c r="B1238" s="389">
        <v>7500</v>
      </c>
      <c r="C1238" s="307">
        <v>0.08</v>
      </c>
      <c r="D1238" s="307">
        <f t="shared" si="28"/>
        <v>600</v>
      </c>
    </row>
    <row r="1239" spans="1:4" hidden="1" outlineLevel="1">
      <c r="A1239" s="383" t="s">
        <v>817</v>
      </c>
      <c r="B1239" s="388">
        <v>69000</v>
      </c>
      <c r="C1239" s="307"/>
      <c r="D1239" s="307">
        <f t="shared" si="28"/>
        <v>0</v>
      </c>
    </row>
    <row r="1240" spans="1:4" hidden="1" outlineLevel="1">
      <c r="A1240" s="386" t="s">
        <v>1069</v>
      </c>
      <c r="B1240" s="389">
        <v>49000</v>
      </c>
      <c r="C1240" s="307">
        <v>0.55000000000000004</v>
      </c>
      <c r="D1240" s="307">
        <f t="shared" si="28"/>
        <v>26950.000000000004</v>
      </c>
    </row>
    <row r="1241" spans="1:4" hidden="1" outlineLevel="1">
      <c r="A1241" s="386" t="s">
        <v>818</v>
      </c>
      <c r="B1241" s="389">
        <v>20000</v>
      </c>
      <c r="C1241" s="307">
        <v>0.55000000000000004</v>
      </c>
      <c r="D1241" s="307">
        <f t="shared" si="28"/>
        <v>11000</v>
      </c>
    </row>
    <row r="1242" spans="1:4" hidden="1" outlineLevel="1">
      <c r="A1242" s="383" t="s">
        <v>819</v>
      </c>
      <c r="B1242" s="388">
        <v>345403</v>
      </c>
      <c r="C1242" s="394"/>
      <c r="D1242" s="307">
        <f t="shared" si="28"/>
        <v>0</v>
      </c>
    </row>
    <row r="1243" spans="1:4" hidden="1" outlineLevel="1">
      <c r="A1243" s="386" t="s">
        <v>820</v>
      </c>
      <c r="B1243" s="389">
        <v>1000</v>
      </c>
      <c r="C1243" s="307">
        <v>1.58</v>
      </c>
      <c r="D1243" s="307">
        <f t="shared" si="28"/>
        <v>1580</v>
      </c>
    </row>
    <row r="1244" spans="1:4" hidden="1" outlineLevel="1">
      <c r="A1244" s="386" t="s">
        <v>822</v>
      </c>
      <c r="B1244" s="389">
        <v>21750</v>
      </c>
      <c r="C1244" s="307">
        <v>2.14</v>
      </c>
      <c r="D1244" s="307">
        <f t="shared" si="28"/>
        <v>46545</v>
      </c>
    </row>
    <row r="1245" spans="1:4" hidden="1" outlineLevel="1">
      <c r="A1245" s="386" t="s">
        <v>1070</v>
      </c>
      <c r="B1245" s="389">
        <v>7650</v>
      </c>
      <c r="C1245" s="307">
        <v>6.77</v>
      </c>
      <c r="D1245" s="307">
        <f t="shared" si="28"/>
        <v>51790.5</v>
      </c>
    </row>
    <row r="1246" spans="1:4" hidden="1" outlineLevel="1">
      <c r="A1246" s="386" t="s">
        <v>823</v>
      </c>
      <c r="B1246" s="389">
        <v>224000</v>
      </c>
      <c r="C1246" s="307">
        <v>1.56</v>
      </c>
      <c r="D1246" s="307">
        <f t="shared" si="28"/>
        <v>349440</v>
      </c>
    </row>
    <row r="1247" spans="1:4" hidden="1" outlineLevel="1">
      <c r="A1247" s="386" t="s">
        <v>1071</v>
      </c>
      <c r="B1247" s="389">
        <v>20600</v>
      </c>
      <c r="C1247" s="307">
        <v>3.06</v>
      </c>
      <c r="D1247" s="307">
        <f t="shared" si="28"/>
        <v>63036</v>
      </c>
    </row>
    <row r="1248" spans="1:4" hidden="1" outlineLevel="1">
      <c r="A1248" s="386" t="s">
        <v>1072</v>
      </c>
      <c r="B1248" s="389">
        <v>44000</v>
      </c>
      <c r="C1248" s="307">
        <v>1.56</v>
      </c>
      <c r="D1248" s="307">
        <f t="shared" si="28"/>
        <v>68640</v>
      </c>
    </row>
    <row r="1249" spans="1:5" hidden="1" outlineLevel="1">
      <c r="A1249" s="386" t="s">
        <v>824</v>
      </c>
      <c r="B1249" s="389">
        <v>15200</v>
      </c>
      <c r="C1249" s="307">
        <v>1.19</v>
      </c>
      <c r="D1249" s="307">
        <f t="shared" si="28"/>
        <v>18088</v>
      </c>
    </row>
    <row r="1250" spans="1:5" hidden="1" outlineLevel="1">
      <c r="A1250" s="386" t="s">
        <v>1074</v>
      </c>
      <c r="B1250" s="389">
        <v>8500</v>
      </c>
      <c r="C1250" s="307">
        <v>1.19</v>
      </c>
      <c r="D1250" s="307">
        <f t="shared" si="28"/>
        <v>10115</v>
      </c>
    </row>
    <row r="1251" spans="1:5" hidden="1" outlineLevel="1">
      <c r="A1251" s="386" t="s">
        <v>1075</v>
      </c>
      <c r="B1251" s="387">
        <v>200</v>
      </c>
      <c r="C1251" s="307">
        <v>1.7</v>
      </c>
      <c r="D1251" s="307">
        <f t="shared" si="28"/>
        <v>340</v>
      </c>
    </row>
    <row r="1252" spans="1:5" hidden="1" outlineLevel="1">
      <c r="A1252" s="386" t="s">
        <v>1076</v>
      </c>
      <c r="B1252" s="387">
        <v>200</v>
      </c>
      <c r="C1252" s="307">
        <v>1.7</v>
      </c>
      <c r="D1252" s="307">
        <f t="shared" si="28"/>
        <v>340</v>
      </c>
    </row>
    <row r="1253" spans="1:5" hidden="1" outlineLevel="1">
      <c r="A1253" s="386" t="s">
        <v>1079</v>
      </c>
      <c r="B1253" s="389">
        <v>1553</v>
      </c>
      <c r="C1253" s="307">
        <v>5.01</v>
      </c>
      <c r="D1253" s="307">
        <f t="shared" si="28"/>
        <v>7780.53</v>
      </c>
    </row>
    <row r="1254" spans="1:5" hidden="1" outlineLevel="1">
      <c r="A1254" s="383" t="s">
        <v>1080</v>
      </c>
      <c r="B1254" s="388">
        <v>4300.1499999999996</v>
      </c>
      <c r="C1254" s="394"/>
      <c r="D1254" s="307">
        <f t="shared" si="28"/>
        <v>0</v>
      </c>
    </row>
    <row r="1255" spans="1:5" hidden="1" outlineLevel="1">
      <c r="A1255" s="386" t="s">
        <v>1081</v>
      </c>
      <c r="B1255" s="387">
        <v>50</v>
      </c>
      <c r="C1255" s="321">
        <f>(256*128.43+100*130.17)/356</f>
        <v>128.91876404494383</v>
      </c>
      <c r="D1255" s="307">
        <f t="shared" si="28"/>
        <v>6445.9382022471909</v>
      </c>
    </row>
    <row r="1256" spans="1:5" hidden="1" outlineLevel="1">
      <c r="A1256" s="386" t="s">
        <v>1082</v>
      </c>
      <c r="B1256" s="387">
        <v>50</v>
      </c>
      <c r="C1256" s="307">
        <v>103</v>
      </c>
      <c r="D1256" s="307">
        <f t="shared" si="28"/>
        <v>5150</v>
      </c>
    </row>
    <row r="1257" spans="1:5" hidden="1" outlineLevel="1">
      <c r="A1257" s="386" t="s">
        <v>1532</v>
      </c>
      <c r="B1257" s="387">
        <v>50</v>
      </c>
      <c r="C1257" s="307">
        <v>225</v>
      </c>
      <c r="D1257" s="307">
        <f t="shared" si="28"/>
        <v>11250</v>
      </c>
    </row>
    <row r="1258" spans="1:5" hidden="1" outlineLevel="1">
      <c r="A1258" s="386" t="s">
        <v>1085</v>
      </c>
      <c r="B1258" s="387">
        <v>200</v>
      </c>
      <c r="C1258" s="307">
        <v>103</v>
      </c>
      <c r="D1258" s="307">
        <f t="shared" si="28"/>
        <v>20600</v>
      </c>
      <c r="E1258" s="42" t="s">
        <v>1800</v>
      </c>
    </row>
    <row r="1259" spans="1:5" hidden="1" outlineLevel="1">
      <c r="A1259" s="383" t="s">
        <v>89</v>
      </c>
      <c r="B1259" s="384">
        <v>2</v>
      </c>
      <c r="C1259" s="394"/>
      <c r="D1259" s="307">
        <f t="shared" si="28"/>
        <v>0</v>
      </c>
    </row>
    <row r="1260" spans="1:5" hidden="1" outlineLevel="1">
      <c r="A1260" s="386" t="s">
        <v>1877</v>
      </c>
      <c r="B1260" s="387">
        <v>2</v>
      </c>
      <c r="C1260" s="307">
        <v>650.01</v>
      </c>
      <c r="D1260" s="307">
        <f t="shared" si="28"/>
        <v>1300.02</v>
      </c>
    </row>
    <row r="1261" spans="1:5" hidden="1" outlineLevel="1">
      <c r="A1261" s="383" t="s">
        <v>168</v>
      </c>
      <c r="B1261" s="388">
        <v>8064</v>
      </c>
      <c r="C1261" s="321">
        <f>(22.8*5400+24.12*2664)/8064</f>
        <v>23.236071428571428</v>
      </c>
      <c r="D1261" s="307">
        <f t="shared" si="28"/>
        <v>187375.68</v>
      </c>
    </row>
    <row r="1262" spans="1:5" hidden="1" outlineLevel="1">
      <c r="A1262" s="383" t="s">
        <v>1087</v>
      </c>
      <c r="B1262" s="388"/>
      <c r="C1262" s="394"/>
      <c r="D1262" s="307">
        <f t="shared" si="28"/>
        <v>0</v>
      </c>
    </row>
    <row r="1263" spans="1:5" hidden="1" outlineLevel="1">
      <c r="A1263" s="386" t="s">
        <v>1088</v>
      </c>
      <c r="B1263" s="387">
        <v>20</v>
      </c>
      <c r="C1263" s="307">
        <v>9.52</v>
      </c>
      <c r="D1263" s="307">
        <f t="shared" si="28"/>
        <v>190.39999999999998</v>
      </c>
    </row>
    <row r="1264" spans="1:5" hidden="1" outlineLevel="1">
      <c r="A1264" s="386" t="s">
        <v>164</v>
      </c>
      <c r="B1264" s="389">
        <v>1000</v>
      </c>
      <c r="C1264" s="307">
        <v>12.85</v>
      </c>
      <c r="D1264" s="307">
        <f t="shared" si="28"/>
        <v>12850</v>
      </c>
    </row>
    <row r="1265" spans="1:5" hidden="1" outlineLevel="1">
      <c r="A1265" s="383" t="s">
        <v>1089</v>
      </c>
      <c r="B1265" s="384">
        <v>178.55</v>
      </c>
      <c r="C1265" s="394"/>
      <c r="D1265" s="307">
        <f t="shared" si="28"/>
        <v>0</v>
      </c>
    </row>
    <row r="1266" spans="1:5" hidden="1" outlineLevel="1">
      <c r="A1266" s="386"/>
      <c r="B1266" s="387">
        <v>9.35</v>
      </c>
      <c r="C1266" s="345">
        <v>121.75</v>
      </c>
      <c r="D1266" s="307">
        <f t="shared" si="28"/>
        <v>1138.3625</v>
      </c>
      <c r="E1266" s="333" t="s">
        <v>1816</v>
      </c>
    </row>
    <row r="1267" spans="1:5" hidden="1" outlineLevel="1">
      <c r="A1267" s="386" t="s">
        <v>1090</v>
      </c>
      <c r="B1267" s="387">
        <v>16.2</v>
      </c>
      <c r="C1267" s="307">
        <v>158.75</v>
      </c>
      <c r="D1267" s="307">
        <f t="shared" si="28"/>
        <v>2571.75</v>
      </c>
      <c r="E1267" s="333"/>
    </row>
    <row r="1268" spans="1:5" hidden="1" outlineLevel="1">
      <c r="A1268" s="386" t="s">
        <v>1091</v>
      </c>
      <c r="B1268" s="387">
        <v>153</v>
      </c>
      <c r="C1268" s="345">
        <v>121.75</v>
      </c>
      <c r="D1268" s="307">
        <f t="shared" si="28"/>
        <v>18627.75</v>
      </c>
      <c r="E1268" s="333" t="s">
        <v>1816</v>
      </c>
    </row>
    <row r="1269" spans="1:5" hidden="1" outlineLevel="1">
      <c r="A1269" s="383" t="s">
        <v>825</v>
      </c>
      <c r="B1269" s="388">
        <v>1100</v>
      </c>
      <c r="C1269" s="321">
        <f>(17.8*1000+100*12.5)/1100</f>
        <v>17.318181818181817</v>
      </c>
      <c r="D1269" s="307">
        <f t="shared" si="28"/>
        <v>19050</v>
      </c>
    </row>
    <row r="1270" spans="1:5" hidden="1" outlineLevel="1">
      <c r="A1270" s="383" t="s">
        <v>98</v>
      </c>
      <c r="B1270" s="384">
        <v>406</v>
      </c>
      <c r="C1270" s="394"/>
      <c r="D1270" s="307">
        <f t="shared" si="28"/>
        <v>0</v>
      </c>
    </row>
    <row r="1271" spans="1:5" hidden="1" outlineLevel="1">
      <c r="A1271" s="386"/>
      <c r="B1271" s="387">
        <v>390</v>
      </c>
      <c r="C1271" s="307">
        <v>244</v>
      </c>
      <c r="D1271" s="307">
        <f t="shared" si="28"/>
        <v>95160</v>
      </c>
    </row>
    <row r="1272" spans="1:5" hidden="1" outlineLevel="1">
      <c r="A1272" s="386" t="s">
        <v>169</v>
      </c>
      <c r="B1272" s="387">
        <v>16</v>
      </c>
      <c r="C1272" s="307">
        <v>1940</v>
      </c>
      <c r="D1272" s="307">
        <f t="shared" si="28"/>
        <v>31040</v>
      </c>
    </row>
    <row r="1273" spans="1:5" hidden="1" outlineLevel="1">
      <c r="A1273" s="383" t="s">
        <v>170</v>
      </c>
      <c r="B1273" s="388">
        <v>479700</v>
      </c>
      <c r="C1273" s="307">
        <v>0.31</v>
      </c>
      <c r="D1273" s="307">
        <f t="shared" si="28"/>
        <v>148707</v>
      </c>
    </row>
    <row r="1274" spans="1:5" hidden="1" outlineLevel="1">
      <c r="A1274" s="383" t="s">
        <v>171</v>
      </c>
      <c r="B1274" s="384">
        <v>887</v>
      </c>
      <c r="C1274" s="394"/>
      <c r="D1274" s="307">
        <f t="shared" si="28"/>
        <v>0</v>
      </c>
    </row>
    <row r="1275" spans="1:5" hidden="1" outlineLevel="1">
      <c r="A1275" s="386" t="s">
        <v>1092</v>
      </c>
      <c r="B1275" s="387">
        <v>530</v>
      </c>
      <c r="C1275" s="321">
        <v>45.7</v>
      </c>
      <c r="D1275" s="307">
        <f t="shared" si="28"/>
        <v>24221</v>
      </c>
    </row>
    <row r="1276" spans="1:5" hidden="1" outlineLevel="1">
      <c r="A1276" s="386" t="s">
        <v>172</v>
      </c>
      <c r="B1276" s="387">
        <v>357</v>
      </c>
      <c r="C1276" s="307">
        <v>79.8</v>
      </c>
      <c r="D1276" s="307">
        <f t="shared" si="28"/>
        <v>28488.6</v>
      </c>
    </row>
    <row r="1277" spans="1:5" hidden="1" outlineLevel="1">
      <c r="A1277" s="383" t="s">
        <v>173</v>
      </c>
      <c r="B1277" s="388">
        <v>355800</v>
      </c>
      <c r="C1277" s="394"/>
      <c r="D1277" s="307">
        <f t="shared" si="28"/>
        <v>0</v>
      </c>
    </row>
    <row r="1278" spans="1:5" hidden="1" outlineLevel="1">
      <c r="A1278" s="386" t="s">
        <v>811</v>
      </c>
      <c r="B1278" s="389">
        <v>107000</v>
      </c>
      <c r="C1278" s="307">
        <v>1.3</v>
      </c>
      <c r="D1278" s="307">
        <f t="shared" ref="D1278:D1341" si="29">B1278*C1278</f>
        <v>139100</v>
      </c>
    </row>
    <row r="1279" spans="1:5" hidden="1" outlineLevel="1">
      <c r="A1279" s="386" t="s">
        <v>1093</v>
      </c>
      <c r="B1279" s="389">
        <v>29000</v>
      </c>
      <c r="C1279" s="321">
        <f>(15000*1.23+14000*1.2)/29000</f>
        <v>1.2155172413793103</v>
      </c>
      <c r="D1279" s="307">
        <f t="shared" si="29"/>
        <v>35250</v>
      </c>
    </row>
    <row r="1280" spans="1:5" hidden="1" outlineLevel="1">
      <c r="A1280" s="386" t="s">
        <v>74</v>
      </c>
      <c r="B1280" s="389">
        <v>15000</v>
      </c>
      <c r="C1280" s="307">
        <v>1.3</v>
      </c>
      <c r="D1280" s="307">
        <f t="shared" si="29"/>
        <v>19500</v>
      </c>
    </row>
    <row r="1281" spans="1:4" hidden="1" outlineLevel="1">
      <c r="A1281" s="386" t="s">
        <v>1094</v>
      </c>
      <c r="B1281" s="389">
        <v>7000</v>
      </c>
      <c r="C1281" s="307">
        <v>1.4</v>
      </c>
      <c r="D1281" s="307">
        <f t="shared" si="29"/>
        <v>9800</v>
      </c>
    </row>
    <row r="1282" spans="1:4" hidden="1" outlineLevel="1">
      <c r="A1282" s="386" t="s">
        <v>1095</v>
      </c>
      <c r="B1282" s="389">
        <v>9000</v>
      </c>
      <c r="C1282" s="307">
        <v>1.3</v>
      </c>
      <c r="D1282" s="307">
        <f t="shared" si="29"/>
        <v>11700</v>
      </c>
    </row>
    <row r="1283" spans="1:4" hidden="1" outlineLevel="1">
      <c r="A1283" s="386" t="s">
        <v>65</v>
      </c>
      <c r="B1283" s="389">
        <v>23800</v>
      </c>
      <c r="C1283" s="321">
        <f>(1.26*12000+14800*1.2)/26800</f>
        <v>1.2268656716417909</v>
      </c>
      <c r="D1283" s="307">
        <f t="shared" si="29"/>
        <v>29199.402985074623</v>
      </c>
    </row>
    <row r="1284" spans="1:4" hidden="1" outlineLevel="1">
      <c r="A1284" s="386" t="s">
        <v>1096</v>
      </c>
      <c r="B1284" s="389">
        <v>22000</v>
      </c>
      <c r="C1284" s="307">
        <v>1.3</v>
      </c>
      <c r="D1284" s="307">
        <f t="shared" si="29"/>
        <v>28600</v>
      </c>
    </row>
    <row r="1285" spans="1:4" hidden="1" outlineLevel="1">
      <c r="A1285" s="386" t="s">
        <v>164</v>
      </c>
      <c r="B1285" s="389">
        <v>143000</v>
      </c>
      <c r="C1285" s="307">
        <v>0.65</v>
      </c>
      <c r="D1285" s="307">
        <f t="shared" si="29"/>
        <v>92950</v>
      </c>
    </row>
    <row r="1286" spans="1:4" hidden="1" outlineLevel="1">
      <c r="A1286" s="383" t="s">
        <v>174</v>
      </c>
      <c r="B1286" s="388">
        <v>207036</v>
      </c>
      <c r="C1286" s="394"/>
      <c r="D1286" s="307">
        <f t="shared" si="29"/>
        <v>0</v>
      </c>
    </row>
    <row r="1287" spans="1:4" hidden="1" outlineLevel="1">
      <c r="A1287" s="386" t="s">
        <v>1538</v>
      </c>
      <c r="B1287" s="389">
        <v>11000</v>
      </c>
      <c r="C1287" s="307">
        <v>1.55</v>
      </c>
      <c r="D1287" s="307">
        <f t="shared" si="29"/>
        <v>17050</v>
      </c>
    </row>
    <row r="1288" spans="1:4" hidden="1" outlineLevel="1">
      <c r="A1288" s="386" t="s">
        <v>1878</v>
      </c>
      <c r="B1288" s="389">
        <v>10000</v>
      </c>
      <c r="C1288" s="307">
        <v>1.55</v>
      </c>
      <c r="D1288" s="307">
        <f t="shared" si="29"/>
        <v>15500</v>
      </c>
    </row>
    <row r="1289" spans="1:4" hidden="1" outlineLevel="1">
      <c r="A1289" s="386" t="s">
        <v>1097</v>
      </c>
      <c r="B1289" s="389">
        <v>20086</v>
      </c>
      <c r="C1289" s="307">
        <v>3.79</v>
      </c>
      <c r="D1289" s="307">
        <f t="shared" si="29"/>
        <v>76125.94</v>
      </c>
    </row>
    <row r="1290" spans="1:4" hidden="1" outlineLevel="1">
      <c r="A1290" s="386" t="s">
        <v>1098</v>
      </c>
      <c r="B1290" s="389">
        <v>2000</v>
      </c>
      <c r="C1290" s="307">
        <v>1.55</v>
      </c>
      <c r="D1290" s="307">
        <f t="shared" si="29"/>
        <v>3100</v>
      </c>
    </row>
    <row r="1291" spans="1:4" hidden="1" outlineLevel="1">
      <c r="A1291" s="386" t="s">
        <v>1099</v>
      </c>
      <c r="B1291" s="389">
        <v>8000</v>
      </c>
      <c r="C1291" s="307">
        <v>1.55</v>
      </c>
      <c r="D1291" s="307">
        <f t="shared" si="29"/>
        <v>12400</v>
      </c>
    </row>
    <row r="1292" spans="1:4" hidden="1" outlineLevel="1">
      <c r="A1292" s="386" t="s">
        <v>1093</v>
      </c>
      <c r="B1292" s="389">
        <v>2000</v>
      </c>
      <c r="C1292" s="307">
        <v>1.35</v>
      </c>
      <c r="D1292" s="307">
        <f t="shared" si="29"/>
        <v>2700</v>
      </c>
    </row>
    <row r="1293" spans="1:4" hidden="1" outlineLevel="1">
      <c r="A1293" s="386" t="s">
        <v>1100</v>
      </c>
      <c r="B1293" s="389">
        <v>11000</v>
      </c>
      <c r="C1293" s="307">
        <v>1.55</v>
      </c>
      <c r="D1293" s="307">
        <f t="shared" si="29"/>
        <v>17050</v>
      </c>
    </row>
    <row r="1294" spans="1:4" hidden="1" outlineLevel="1">
      <c r="A1294" s="386" t="s">
        <v>826</v>
      </c>
      <c r="B1294" s="389">
        <v>4500</v>
      </c>
      <c r="C1294" s="307">
        <v>1.55</v>
      </c>
      <c r="D1294" s="307">
        <f t="shared" si="29"/>
        <v>6975</v>
      </c>
    </row>
    <row r="1295" spans="1:4" hidden="1" outlineLevel="1">
      <c r="A1295" s="386" t="s">
        <v>1101</v>
      </c>
      <c r="B1295" s="389">
        <v>24000</v>
      </c>
      <c r="C1295" s="307">
        <v>1.55</v>
      </c>
      <c r="D1295" s="307">
        <f t="shared" si="29"/>
        <v>37200</v>
      </c>
    </row>
    <row r="1296" spans="1:4" hidden="1" outlineLevel="1">
      <c r="A1296" s="386" t="s">
        <v>1102</v>
      </c>
      <c r="B1296" s="387">
        <v>400</v>
      </c>
      <c r="C1296" s="307">
        <v>3.79</v>
      </c>
      <c r="D1296" s="307">
        <f t="shared" si="29"/>
        <v>1516</v>
      </c>
    </row>
    <row r="1297" spans="1:4" hidden="1" outlineLevel="1">
      <c r="A1297" s="386" t="s">
        <v>175</v>
      </c>
      <c r="B1297" s="389">
        <v>21500</v>
      </c>
      <c r="C1297" s="307">
        <v>1.55</v>
      </c>
      <c r="D1297" s="307">
        <f t="shared" si="29"/>
        <v>33325</v>
      </c>
    </row>
    <row r="1298" spans="1:4" hidden="1" outlineLevel="1">
      <c r="A1298" s="386" t="s">
        <v>1095</v>
      </c>
      <c r="B1298" s="389">
        <v>3500</v>
      </c>
      <c r="C1298" s="307">
        <v>1.3</v>
      </c>
      <c r="D1298" s="307">
        <f t="shared" si="29"/>
        <v>4550</v>
      </c>
    </row>
    <row r="1299" spans="1:4" hidden="1" outlineLevel="1">
      <c r="A1299" s="386" t="s">
        <v>1103</v>
      </c>
      <c r="B1299" s="389">
        <v>8000</v>
      </c>
      <c r="C1299" s="307">
        <v>1.55</v>
      </c>
      <c r="D1299" s="307">
        <f t="shared" si="29"/>
        <v>12400</v>
      </c>
    </row>
    <row r="1300" spans="1:4" hidden="1" outlineLevel="1">
      <c r="A1300" s="386" t="s">
        <v>1811</v>
      </c>
      <c r="B1300" s="389">
        <v>14000</v>
      </c>
      <c r="C1300" s="307">
        <v>1.55</v>
      </c>
      <c r="D1300" s="307">
        <f t="shared" si="29"/>
        <v>21700</v>
      </c>
    </row>
    <row r="1301" spans="1:4" hidden="1" outlineLevel="1">
      <c r="A1301" s="386" t="s">
        <v>176</v>
      </c>
      <c r="B1301" s="389">
        <v>17500</v>
      </c>
      <c r="C1301" s="307">
        <v>1.55</v>
      </c>
      <c r="D1301" s="307">
        <f t="shared" si="29"/>
        <v>27125</v>
      </c>
    </row>
    <row r="1302" spans="1:4" hidden="1" outlineLevel="1">
      <c r="A1302" s="386" t="s">
        <v>1104</v>
      </c>
      <c r="B1302" s="389">
        <v>4000</v>
      </c>
      <c r="C1302" s="307">
        <v>1.55</v>
      </c>
      <c r="D1302" s="307">
        <f t="shared" si="29"/>
        <v>6200</v>
      </c>
    </row>
    <row r="1303" spans="1:4" hidden="1" outlineLevel="1">
      <c r="A1303" s="386" t="s">
        <v>1040</v>
      </c>
      <c r="B1303" s="389">
        <v>7000</v>
      </c>
      <c r="C1303" s="307">
        <v>1.35</v>
      </c>
      <c r="D1303" s="307">
        <f t="shared" si="29"/>
        <v>9450</v>
      </c>
    </row>
    <row r="1304" spans="1:4" hidden="1" outlineLevel="1">
      <c r="A1304" s="386" t="s">
        <v>1105</v>
      </c>
      <c r="B1304" s="389">
        <v>11500</v>
      </c>
      <c r="C1304" s="307">
        <v>1.55</v>
      </c>
      <c r="D1304" s="307">
        <f t="shared" si="29"/>
        <v>17825</v>
      </c>
    </row>
    <row r="1305" spans="1:4" hidden="1" outlineLevel="1">
      <c r="A1305" s="386" t="s">
        <v>1106</v>
      </c>
      <c r="B1305" s="389">
        <v>1000</v>
      </c>
      <c r="C1305" s="307">
        <v>1.55</v>
      </c>
      <c r="D1305" s="307">
        <f t="shared" si="29"/>
        <v>1550</v>
      </c>
    </row>
    <row r="1306" spans="1:4" hidden="1" outlineLevel="1">
      <c r="A1306" s="386" t="s">
        <v>1107</v>
      </c>
      <c r="B1306" s="389">
        <v>5050</v>
      </c>
      <c r="C1306" s="307">
        <v>1.55</v>
      </c>
      <c r="D1306" s="307">
        <f t="shared" si="29"/>
        <v>7827.5</v>
      </c>
    </row>
    <row r="1307" spans="1:4" hidden="1" outlineLevel="1">
      <c r="A1307" s="386" t="s">
        <v>164</v>
      </c>
      <c r="B1307" s="389">
        <v>21000</v>
      </c>
      <c r="C1307" s="307">
        <v>1.4</v>
      </c>
      <c r="D1307" s="307">
        <f t="shared" si="29"/>
        <v>29399.999999999996</v>
      </c>
    </row>
    <row r="1308" spans="1:4" hidden="1" outlineLevel="1">
      <c r="A1308" s="383" t="s">
        <v>1108</v>
      </c>
      <c r="B1308" s="388">
        <v>75000</v>
      </c>
      <c r="C1308" s="394"/>
      <c r="D1308" s="307">
        <f t="shared" si="29"/>
        <v>0</v>
      </c>
    </row>
    <row r="1309" spans="1:4" hidden="1" outlineLevel="1">
      <c r="A1309" s="386" t="s">
        <v>1093</v>
      </c>
      <c r="B1309" s="389">
        <v>1000</v>
      </c>
      <c r="C1309" s="307">
        <v>1.4</v>
      </c>
      <c r="D1309" s="307">
        <f t="shared" si="29"/>
        <v>1400</v>
      </c>
    </row>
    <row r="1310" spans="1:4" hidden="1" outlineLevel="1">
      <c r="A1310" s="386" t="s">
        <v>1109</v>
      </c>
      <c r="B1310" s="389">
        <v>17000</v>
      </c>
      <c r="C1310" s="321">
        <v>1.3</v>
      </c>
      <c r="D1310" s="307">
        <f t="shared" si="29"/>
        <v>22100</v>
      </c>
    </row>
    <row r="1311" spans="1:4" hidden="1" outlineLevel="1">
      <c r="A1311" s="386" t="s">
        <v>1110</v>
      </c>
      <c r="B1311" s="389">
        <v>2000</v>
      </c>
      <c r="C1311" s="307">
        <v>1.4</v>
      </c>
      <c r="D1311" s="307">
        <f t="shared" si="29"/>
        <v>2800</v>
      </c>
    </row>
    <row r="1312" spans="1:4" hidden="1" outlineLevel="1">
      <c r="A1312" s="386" t="s">
        <v>1111</v>
      </c>
      <c r="B1312" s="389">
        <v>1000</v>
      </c>
      <c r="C1312" s="307">
        <v>1.8</v>
      </c>
      <c r="D1312" s="307">
        <f t="shared" si="29"/>
        <v>1800</v>
      </c>
    </row>
    <row r="1313" spans="1:5" hidden="1" outlineLevel="1">
      <c r="A1313" s="386" t="s">
        <v>1095</v>
      </c>
      <c r="B1313" s="389">
        <v>4000</v>
      </c>
      <c r="C1313" s="307">
        <v>1.4</v>
      </c>
      <c r="D1313" s="307">
        <f t="shared" si="29"/>
        <v>5600</v>
      </c>
    </row>
    <row r="1314" spans="1:5" hidden="1" outlineLevel="1">
      <c r="A1314" s="386" t="s">
        <v>1039</v>
      </c>
      <c r="B1314" s="389">
        <v>2000</v>
      </c>
      <c r="C1314" s="307">
        <v>1.4</v>
      </c>
      <c r="D1314" s="307">
        <f t="shared" si="29"/>
        <v>2800</v>
      </c>
    </row>
    <row r="1315" spans="1:5" hidden="1" outlineLevel="1">
      <c r="A1315" s="386" t="s">
        <v>164</v>
      </c>
      <c r="B1315" s="389">
        <v>48000</v>
      </c>
      <c r="C1315" s="307">
        <v>0.8</v>
      </c>
      <c r="D1315" s="307">
        <f t="shared" si="29"/>
        <v>38400</v>
      </c>
    </row>
    <row r="1316" spans="1:5" hidden="1" outlineLevel="1">
      <c r="A1316" s="383" t="s">
        <v>1112</v>
      </c>
      <c r="B1316" s="388">
        <v>350560</v>
      </c>
      <c r="C1316" s="307"/>
      <c r="D1316" s="307">
        <f t="shared" si="29"/>
        <v>0</v>
      </c>
    </row>
    <row r="1317" spans="1:5" hidden="1" outlineLevel="1">
      <c r="A1317" s="386" t="s">
        <v>1113</v>
      </c>
      <c r="B1317" s="389">
        <v>31000</v>
      </c>
      <c r="C1317" s="307">
        <v>2.4</v>
      </c>
      <c r="D1317" s="307">
        <f t="shared" si="29"/>
        <v>74400</v>
      </c>
    </row>
    <row r="1318" spans="1:5" hidden="1" outlineLevel="1">
      <c r="A1318" s="386" t="s">
        <v>811</v>
      </c>
      <c r="B1318" s="389">
        <v>28000</v>
      </c>
      <c r="C1318" s="307">
        <v>1.45</v>
      </c>
      <c r="D1318" s="307">
        <f t="shared" si="29"/>
        <v>40600</v>
      </c>
    </row>
    <row r="1319" spans="1:5" hidden="1" outlineLevel="1">
      <c r="A1319" s="386" t="s">
        <v>1097</v>
      </c>
      <c r="B1319" s="389">
        <v>14500</v>
      </c>
      <c r="C1319" s="307">
        <v>1.45</v>
      </c>
      <c r="D1319" s="307">
        <f t="shared" si="29"/>
        <v>21025</v>
      </c>
    </row>
    <row r="1320" spans="1:5" hidden="1" outlineLevel="1">
      <c r="A1320" s="386" t="s">
        <v>1100</v>
      </c>
      <c r="B1320" s="389">
        <v>1000</v>
      </c>
      <c r="C1320" s="307">
        <v>4.3</v>
      </c>
      <c r="D1320" s="307">
        <f t="shared" si="29"/>
        <v>4300</v>
      </c>
    </row>
    <row r="1321" spans="1:5" hidden="1" outlineLevel="1">
      <c r="A1321" s="386" t="s">
        <v>1109</v>
      </c>
      <c r="B1321" s="389">
        <v>48900</v>
      </c>
      <c r="C1321" s="307">
        <v>1.45</v>
      </c>
      <c r="D1321" s="307">
        <f t="shared" si="29"/>
        <v>70905</v>
      </c>
    </row>
    <row r="1322" spans="1:5" hidden="1" outlineLevel="1">
      <c r="A1322" s="386" t="s">
        <v>1812</v>
      </c>
      <c r="B1322" s="389">
        <v>5000</v>
      </c>
      <c r="C1322" s="410">
        <v>4.3</v>
      </c>
      <c r="D1322" s="307">
        <f t="shared" si="29"/>
        <v>21500</v>
      </c>
      <c r="E1322" s="333" t="s">
        <v>1900</v>
      </c>
    </row>
    <row r="1323" spans="1:5" hidden="1" outlineLevel="1">
      <c r="A1323" s="386" t="s">
        <v>1101</v>
      </c>
      <c r="B1323" s="389">
        <v>25800</v>
      </c>
      <c r="C1323" s="307">
        <v>1.45</v>
      </c>
      <c r="D1323" s="307">
        <f t="shared" si="29"/>
        <v>37410</v>
      </c>
    </row>
    <row r="1324" spans="1:5" hidden="1" outlineLevel="1">
      <c r="A1324" s="386" t="s">
        <v>1114</v>
      </c>
      <c r="B1324" s="389">
        <v>5000</v>
      </c>
      <c r="C1324" s="307">
        <v>4.3</v>
      </c>
      <c r="D1324" s="307">
        <f t="shared" si="29"/>
        <v>21500</v>
      </c>
    </row>
    <row r="1325" spans="1:5" hidden="1" outlineLevel="1">
      <c r="A1325" s="386" t="s">
        <v>1102</v>
      </c>
      <c r="B1325" s="389">
        <v>10000</v>
      </c>
      <c r="C1325" s="307">
        <v>1.45</v>
      </c>
      <c r="D1325" s="307">
        <f t="shared" si="29"/>
        <v>14500</v>
      </c>
    </row>
    <row r="1326" spans="1:5" hidden="1" outlineLevel="1">
      <c r="A1326" s="386" t="s">
        <v>175</v>
      </c>
      <c r="B1326" s="389">
        <v>21300</v>
      </c>
      <c r="C1326" s="307">
        <v>1.45</v>
      </c>
      <c r="D1326" s="307">
        <f t="shared" si="29"/>
        <v>30885</v>
      </c>
    </row>
    <row r="1327" spans="1:5" hidden="1" outlineLevel="1">
      <c r="A1327" s="386" t="s">
        <v>1095</v>
      </c>
      <c r="B1327" s="389">
        <v>41000</v>
      </c>
      <c r="C1327" s="307">
        <v>1.45</v>
      </c>
      <c r="D1327" s="307">
        <f t="shared" si="29"/>
        <v>59450</v>
      </c>
    </row>
    <row r="1328" spans="1:5" hidden="1" outlineLevel="1">
      <c r="A1328" s="386" t="s">
        <v>65</v>
      </c>
      <c r="B1328" s="389">
        <v>2000</v>
      </c>
      <c r="C1328" s="307">
        <v>1.45</v>
      </c>
      <c r="D1328" s="307">
        <f t="shared" si="29"/>
        <v>2900</v>
      </c>
    </row>
    <row r="1329" spans="1:4" hidden="1" outlineLevel="1">
      <c r="A1329" s="386" t="s">
        <v>1096</v>
      </c>
      <c r="B1329" s="389">
        <v>1260</v>
      </c>
      <c r="C1329" s="307">
        <v>1.45</v>
      </c>
      <c r="D1329" s="307">
        <f t="shared" si="29"/>
        <v>1827</v>
      </c>
    </row>
    <row r="1330" spans="1:4" hidden="1" outlineLevel="1">
      <c r="A1330" s="386" t="s">
        <v>1115</v>
      </c>
      <c r="B1330" s="389">
        <v>4800</v>
      </c>
      <c r="C1330" s="321">
        <v>1.3</v>
      </c>
      <c r="D1330" s="307">
        <f t="shared" si="29"/>
        <v>6240</v>
      </c>
    </row>
    <row r="1331" spans="1:4" hidden="1" outlineLevel="1">
      <c r="A1331" s="386" t="s">
        <v>1106</v>
      </c>
      <c r="B1331" s="389">
        <v>29000</v>
      </c>
      <c r="C1331" s="307">
        <v>1.45</v>
      </c>
      <c r="D1331" s="307">
        <f t="shared" si="29"/>
        <v>42050</v>
      </c>
    </row>
    <row r="1332" spans="1:4" hidden="1" outlineLevel="1">
      <c r="A1332" s="386" t="s">
        <v>164</v>
      </c>
      <c r="B1332" s="389">
        <v>77000</v>
      </c>
      <c r="C1332" s="307">
        <v>1.45</v>
      </c>
      <c r="D1332" s="307">
        <f t="shared" si="29"/>
        <v>111650</v>
      </c>
    </row>
    <row r="1333" spans="1:4" hidden="1" outlineLevel="1">
      <c r="A1333" s="386" t="s">
        <v>1116</v>
      </c>
      <c r="B1333" s="389">
        <v>5000</v>
      </c>
      <c r="C1333" s="307">
        <v>1.45</v>
      </c>
      <c r="D1333" s="307">
        <f t="shared" si="29"/>
        <v>7250</v>
      </c>
    </row>
    <row r="1334" spans="1:4" hidden="1" outlineLevel="1">
      <c r="A1334" s="383" t="s">
        <v>1117</v>
      </c>
      <c r="B1334" s="388"/>
      <c r="C1334" s="394"/>
      <c r="D1334" s="307">
        <f t="shared" si="29"/>
        <v>0</v>
      </c>
    </row>
    <row r="1335" spans="1:4" ht="25.5" hidden="1" outlineLevel="1">
      <c r="A1335" s="386" t="s">
        <v>1118</v>
      </c>
      <c r="B1335" s="387">
        <v>75</v>
      </c>
      <c r="C1335" s="307">
        <v>145</v>
      </c>
      <c r="D1335" s="307">
        <f t="shared" si="29"/>
        <v>10875</v>
      </c>
    </row>
    <row r="1336" spans="1:4" ht="25.5" hidden="1" outlineLevel="1">
      <c r="A1336" s="386" t="s">
        <v>1119</v>
      </c>
      <c r="B1336" s="387">
        <v>382</v>
      </c>
      <c r="C1336" s="307">
        <v>145</v>
      </c>
      <c r="D1336" s="307">
        <f t="shared" si="29"/>
        <v>55390</v>
      </c>
    </row>
    <row r="1337" spans="1:4" hidden="1" outlineLevel="1">
      <c r="A1337" s="386" t="s">
        <v>1120</v>
      </c>
      <c r="B1337" s="387">
        <v>129</v>
      </c>
      <c r="C1337" s="307">
        <v>144.76</v>
      </c>
      <c r="D1337" s="307">
        <f t="shared" si="29"/>
        <v>18674.039999999997</v>
      </c>
    </row>
    <row r="1338" spans="1:4" ht="25.5" hidden="1" outlineLevel="1">
      <c r="A1338" s="386" t="s">
        <v>1121</v>
      </c>
      <c r="B1338" s="387">
        <v>645</v>
      </c>
      <c r="C1338" s="307">
        <v>145</v>
      </c>
      <c r="D1338" s="307">
        <f t="shared" si="29"/>
        <v>93525</v>
      </c>
    </row>
    <row r="1339" spans="1:4" hidden="1" outlineLevel="1">
      <c r="A1339" s="386" t="s">
        <v>1122</v>
      </c>
      <c r="B1339" s="387">
        <v>101</v>
      </c>
      <c r="C1339" s="307">
        <v>144.76</v>
      </c>
      <c r="D1339" s="307">
        <f t="shared" si="29"/>
        <v>14620.759999999998</v>
      </c>
    </row>
    <row r="1340" spans="1:4" hidden="1" outlineLevel="1">
      <c r="A1340" s="386" t="s">
        <v>1123</v>
      </c>
      <c r="B1340" s="389">
        <v>1056</v>
      </c>
      <c r="C1340" s="307">
        <v>145</v>
      </c>
      <c r="D1340" s="307">
        <f t="shared" si="29"/>
        <v>153120</v>
      </c>
    </row>
    <row r="1341" spans="1:4" hidden="1" outlineLevel="1">
      <c r="A1341" s="386" t="s">
        <v>1124</v>
      </c>
      <c r="B1341" s="387">
        <v>249</v>
      </c>
      <c r="C1341" s="307">
        <v>145</v>
      </c>
      <c r="D1341" s="307">
        <f t="shared" si="29"/>
        <v>36105</v>
      </c>
    </row>
    <row r="1342" spans="1:4" hidden="1" outlineLevel="1">
      <c r="A1342" s="386" t="s">
        <v>1125</v>
      </c>
      <c r="B1342" s="387">
        <v>300</v>
      </c>
      <c r="C1342" s="307">
        <v>145</v>
      </c>
      <c r="D1342" s="307">
        <f t="shared" ref="D1342:D1405" si="30">B1342*C1342</f>
        <v>43500</v>
      </c>
    </row>
    <row r="1343" spans="1:4" hidden="1" outlineLevel="1">
      <c r="A1343" s="386" t="s">
        <v>1126</v>
      </c>
      <c r="B1343" s="387">
        <v>526</v>
      </c>
      <c r="C1343" s="307">
        <v>165.55</v>
      </c>
      <c r="D1343" s="307">
        <f t="shared" si="30"/>
        <v>87079.3</v>
      </c>
    </row>
    <row r="1344" spans="1:4" hidden="1" outlineLevel="1">
      <c r="A1344" s="386" t="s">
        <v>1127</v>
      </c>
      <c r="B1344" s="387">
        <v>948</v>
      </c>
      <c r="C1344" s="307">
        <v>145</v>
      </c>
      <c r="D1344" s="307">
        <f t="shared" si="30"/>
        <v>137460</v>
      </c>
    </row>
    <row r="1345" spans="1:4" hidden="1" outlineLevel="1">
      <c r="A1345" s="386" t="s">
        <v>1128</v>
      </c>
      <c r="B1345" s="387">
        <v>661</v>
      </c>
      <c r="C1345" s="307">
        <v>145</v>
      </c>
      <c r="D1345" s="307">
        <f t="shared" si="30"/>
        <v>95845</v>
      </c>
    </row>
    <row r="1346" spans="1:4" hidden="1" outlineLevel="1">
      <c r="A1346" s="383" t="s">
        <v>212</v>
      </c>
      <c r="B1346" s="388"/>
      <c r="C1346" s="307"/>
      <c r="D1346" s="307">
        <f t="shared" si="30"/>
        <v>0</v>
      </c>
    </row>
    <row r="1347" spans="1:4" hidden="1" outlineLevel="1">
      <c r="A1347" s="386" t="s">
        <v>215</v>
      </c>
      <c r="B1347" s="389">
        <v>1453.5</v>
      </c>
      <c r="C1347" s="307">
        <v>29.33</v>
      </c>
      <c r="D1347" s="307">
        <f t="shared" si="30"/>
        <v>42631.154999999999</v>
      </c>
    </row>
    <row r="1348" spans="1:4" hidden="1" outlineLevel="1">
      <c r="A1348" s="386" t="s">
        <v>216</v>
      </c>
      <c r="B1348" s="389">
        <v>1879</v>
      </c>
      <c r="C1348" s="307">
        <v>29.33</v>
      </c>
      <c r="D1348" s="307">
        <f t="shared" si="30"/>
        <v>55111.07</v>
      </c>
    </row>
    <row r="1349" spans="1:4" hidden="1" outlineLevel="1">
      <c r="A1349" s="386" t="s">
        <v>217</v>
      </c>
      <c r="B1349" s="389">
        <v>1413.6</v>
      </c>
      <c r="C1349" s="307">
        <v>46.35</v>
      </c>
      <c r="D1349" s="307">
        <f t="shared" si="30"/>
        <v>65520.36</v>
      </c>
    </row>
    <row r="1350" spans="1:4" ht="25.5" hidden="1" outlineLevel="1">
      <c r="A1350" s="386" t="s">
        <v>218</v>
      </c>
      <c r="B1350" s="389">
        <v>1197</v>
      </c>
      <c r="C1350" s="307">
        <v>29.33</v>
      </c>
      <c r="D1350" s="307">
        <f t="shared" si="30"/>
        <v>35108.009999999995</v>
      </c>
    </row>
    <row r="1351" spans="1:4" hidden="1" outlineLevel="1">
      <c r="A1351" s="386" t="s">
        <v>1130</v>
      </c>
      <c r="B1351" s="387">
        <v>895.5</v>
      </c>
      <c r="C1351" s="307">
        <v>29.33</v>
      </c>
      <c r="D1351" s="307">
        <f t="shared" si="30"/>
        <v>26265.014999999999</v>
      </c>
    </row>
    <row r="1352" spans="1:4" ht="25.5" hidden="1" outlineLevel="1">
      <c r="A1352" s="386" t="s">
        <v>219</v>
      </c>
      <c r="B1352" s="389">
        <v>1322.5</v>
      </c>
      <c r="C1352" s="307">
        <v>29.33</v>
      </c>
      <c r="D1352" s="307">
        <f t="shared" si="30"/>
        <v>38788.924999999996</v>
      </c>
    </row>
    <row r="1353" spans="1:4" hidden="1" outlineLevel="1">
      <c r="A1353" s="386" t="s">
        <v>220</v>
      </c>
      <c r="B1353" s="389">
        <v>1532</v>
      </c>
      <c r="C1353" s="307">
        <v>49.52</v>
      </c>
      <c r="D1353" s="307">
        <f t="shared" si="30"/>
        <v>75864.639999999999</v>
      </c>
    </row>
    <row r="1354" spans="1:4" hidden="1" outlineLevel="1">
      <c r="A1354" s="386" t="s">
        <v>1131</v>
      </c>
      <c r="B1354" s="387">
        <v>200</v>
      </c>
      <c r="C1354" s="307">
        <v>49.52</v>
      </c>
      <c r="D1354" s="307">
        <f t="shared" si="30"/>
        <v>9904</v>
      </c>
    </row>
    <row r="1355" spans="1:4" hidden="1" outlineLevel="1">
      <c r="A1355" s="386" t="s">
        <v>221</v>
      </c>
      <c r="B1355" s="387">
        <v>808.5</v>
      </c>
      <c r="C1355" s="307">
        <v>24.42</v>
      </c>
      <c r="D1355" s="307">
        <f t="shared" si="30"/>
        <v>19743.57</v>
      </c>
    </row>
    <row r="1356" spans="1:4" hidden="1" outlineLevel="1">
      <c r="A1356" s="386" t="s">
        <v>222</v>
      </c>
      <c r="B1356" s="389">
        <v>2085</v>
      </c>
      <c r="C1356" s="307">
        <v>35.159999999999997</v>
      </c>
      <c r="D1356" s="307">
        <f t="shared" si="30"/>
        <v>73308.599999999991</v>
      </c>
    </row>
    <row r="1357" spans="1:4" hidden="1" outlineLevel="1">
      <c r="A1357" s="386" t="s">
        <v>223</v>
      </c>
      <c r="B1357" s="389">
        <v>4224.5</v>
      </c>
      <c r="C1357" s="307">
        <v>35.159999999999997</v>
      </c>
      <c r="D1357" s="307">
        <f t="shared" si="30"/>
        <v>148533.41999999998</v>
      </c>
    </row>
    <row r="1358" spans="1:4" hidden="1" outlineLevel="1">
      <c r="A1358" s="386" t="s">
        <v>224</v>
      </c>
      <c r="B1358" s="389">
        <v>1189.5</v>
      </c>
      <c r="C1358" s="307">
        <v>24.42</v>
      </c>
      <c r="D1358" s="307">
        <f t="shared" si="30"/>
        <v>29047.590000000004</v>
      </c>
    </row>
    <row r="1359" spans="1:4" hidden="1" outlineLevel="1">
      <c r="A1359" s="386" t="s">
        <v>1132</v>
      </c>
      <c r="B1359" s="387">
        <v>982.5</v>
      </c>
      <c r="C1359" s="307">
        <v>20.23</v>
      </c>
      <c r="D1359" s="307">
        <f t="shared" si="30"/>
        <v>19875.975000000002</v>
      </c>
    </row>
    <row r="1360" spans="1:4" hidden="1" outlineLevel="1">
      <c r="A1360" s="386" t="s">
        <v>225</v>
      </c>
      <c r="B1360" s="389">
        <v>1293</v>
      </c>
      <c r="C1360" s="307">
        <v>24.19</v>
      </c>
      <c r="D1360" s="307">
        <f t="shared" si="30"/>
        <v>31277.670000000002</v>
      </c>
    </row>
    <row r="1361" spans="1:4" hidden="1" outlineLevel="1">
      <c r="A1361" s="386" t="s">
        <v>1133</v>
      </c>
      <c r="B1361" s="387">
        <v>575</v>
      </c>
      <c r="C1361" s="307">
        <v>24.42</v>
      </c>
      <c r="D1361" s="307">
        <f t="shared" si="30"/>
        <v>14041.500000000002</v>
      </c>
    </row>
    <row r="1362" spans="1:4" hidden="1" outlineLevel="1">
      <c r="A1362" s="386" t="s">
        <v>227</v>
      </c>
      <c r="B1362" s="389">
        <v>1204.5</v>
      </c>
      <c r="C1362" s="307">
        <v>24.42</v>
      </c>
      <c r="D1362" s="307">
        <f t="shared" si="30"/>
        <v>29413.890000000003</v>
      </c>
    </row>
    <row r="1363" spans="1:4" hidden="1" outlineLevel="1">
      <c r="A1363" s="386" t="s">
        <v>1134</v>
      </c>
      <c r="B1363" s="387">
        <v>922.5</v>
      </c>
      <c r="C1363" s="307">
        <v>20.23</v>
      </c>
      <c r="D1363" s="307">
        <f t="shared" si="30"/>
        <v>18662.174999999999</v>
      </c>
    </row>
    <row r="1364" spans="1:4" hidden="1" outlineLevel="1">
      <c r="A1364" s="386" t="s">
        <v>228</v>
      </c>
      <c r="B1364" s="389">
        <v>2730.5</v>
      </c>
      <c r="C1364" s="307">
        <v>39.619999999999997</v>
      </c>
      <c r="D1364" s="307">
        <f t="shared" si="30"/>
        <v>108182.40999999999</v>
      </c>
    </row>
    <row r="1365" spans="1:4" hidden="1" outlineLevel="1">
      <c r="A1365" s="386" t="s">
        <v>229</v>
      </c>
      <c r="B1365" s="387">
        <v>736</v>
      </c>
      <c r="C1365" s="307">
        <v>24.42</v>
      </c>
      <c r="D1365" s="307">
        <f t="shared" si="30"/>
        <v>17973.120000000003</v>
      </c>
    </row>
    <row r="1366" spans="1:4" hidden="1" outlineLevel="1">
      <c r="A1366" s="386" t="s">
        <v>230</v>
      </c>
      <c r="B1366" s="389">
        <v>3458</v>
      </c>
      <c r="C1366" s="307">
        <v>39.619999999999997</v>
      </c>
      <c r="D1366" s="307">
        <f t="shared" si="30"/>
        <v>137005.96</v>
      </c>
    </row>
    <row r="1367" spans="1:4" hidden="1" outlineLevel="1">
      <c r="A1367" s="386" t="s">
        <v>231</v>
      </c>
      <c r="B1367" s="389">
        <v>3195.5</v>
      </c>
      <c r="C1367" s="307">
        <v>39.89</v>
      </c>
      <c r="D1367" s="307">
        <f t="shared" si="30"/>
        <v>127468.495</v>
      </c>
    </row>
    <row r="1368" spans="1:4" hidden="1" outlineLevel="1">
      <c r="A1368" s="386" t="s">
        <v>1135</v>
      </c>
      <c r="B1368" s="387">
        <v>395.5</v>
      </c>
      <c r="C1368" s="307">
        <v>37.450000000000003</v>
      </c>
      <c r="D1368" s="307">
        <f t="shared" si="30"/>
        <v>14811.475</v>
      </c>
    </row>
    <row r="1369" spans="1:4" hidden="1" outlineLevel="1">
      <c r="A1369" s="386" t="s">
        <v>238</v>
      </c>
      <c r="B1369" s="389">
        <v>2738.5</v>
      </c>
      <c r="C1369" s="307">
        <v>62.13</v>
      </c>
      <c r="D1369" s="307">
        <f t="shared" si="30"/>
        <v>170143.005</v>
      </c>
    </row>
    <row r="1370" spans="1:4" hidden="1" outlineLevel="1">
      <c r="A1370" s="386" t="s">
        <v>239</v>
      </c>
      <c r="B1370" s="389">
        <v>1655.5</v>
      </c>
      <c r="C1370" s="307">
        <v>68.430000000000007</v>
      </c>
      <c r="D1370" s="307">
        <f t="shared" si="30"/>
        <v>113285.86500000001</v>
      </c>
    </row>
    <row r="1371" spans="1:4" hidden="1" outlineLevel="1">
      <c r="A1371" s="386" t="s">
        <v>240</v>
      </c>
      <c r="B1371" s="387">
        <v>999.5</v>
      </c>
      <c r="C1371" s="307">
        <v>68.430000000000007</v>
      </c>
      <c r="D1371" s="307">
        <f t="shared" si="30"/>
        <v>68395.785000000003</v>
      </c>
    </row>
    <row r="1372" spans="1:4" hidden="1" outlineLevel="1">
      <c r="A1372" s="386" t="s">
        <v>1136</v>
      </c>
      <c r="B1372" s="389">
        <v>1400</v>
      </c>
      <c r="C1372" s="307">
        <v>68.430000000000007</v>
      </c>
      <c r="D1372" s="307">
        <f t="shared" si="30"/>
        <v>95802.000000000015</v>
      </c>
    </row>
    <row r="1373" spans="1:4" hidden="1" outlineLevel="1">
      <c r="A1373" s="386" t="s">
        <v>241</v>
      </c>
      <c r="B1373" s="389">
        <v>3217.5</v>
      </c>
      <c r="C1373" s="307">
        <v>49.52</v>
      </c>
      <c r="D1373" s="307">
        <f t="shared" si="30"/>
        <v>159330.6</v>
      </c>
    </row>
    <row r="1374" spans="1:4" hidden="1" outlineLevel="1">
      <c r="A1374" s="386" t="s">
        <v>1139</v>
      </c>
      <c r="B1374" s="389">
        <v>1600</v>
      </c>
      <c r="C1374" s="307">
        <v>82.84</v>
      </c>
      <c r="D1374" s="307">
        <f t="shared" si="30"/>
        <v>132544</v>
      </c>
    </row>
    <row r="1375" spans="1:4" hidden="1" outlineLevel="1">
      <c r="A1375" s="386" t="s">
        <v>1140</v>
      </c>
      <c r="B1375" s="389">
        <v>1545.5</v>
      </c>
      <c r="C1375" s="307">
        <v>82.84</v>
      </c>
      <c r="D1375" s="307">
        <f t="shared" si="30"/>
        <v>128029.22</v>
      </c>
    </row>
    <row r="1376" spans="1:4" hidden="1" outlineLevel="1">
      <c r="A1376" s="386" t="s">
        <v>1141</v>
      </c>
      <c r="B1376" s="389">
        <v>1242.5</v>
      </c>
      <c r="C1376" s="307">
        <v>50.57</v>
      </c>
      <c r="D1376" s="307">
        <f t="shared" si="30"/>
        <v>62833.224999999999</v>
      </c>
    </row>
    <row r="1377" spans="1:4" hidden="1" outlineLevel="1">
      <c r="A1377" s="386" t="s">
        <v>1142</v>
      </c>
      <c r="B1377" s="389">
        <v>1238.5</v>
      </c>
      <c r="C1377" s="307">
        <v>82.84</v>
      </c>
      <c r="D1377" s="307">
        <f t="shared" si="30"/>
        <v>102597.34000000001</v>
      </c>
    </row>
    <row r="1378" spans="1:4" hidden="1" outlineLevel="1">
      <c r="A1378" s="386" t="s">
        <v>1143</v>
      </c>
      <c r="B1378" s="389">
        <v>2942.5</v>
      </c>
      <c r="C1378" s="307">
        <v>82.84</v>
      </c>
      <c r="D1378" s="307">
        <f t="shared" si="30"/>
        <v>243756.7</v>
      </c>
    </row>
    <row r="1379" spans="1:4" hidden="1" outlineLevel="1">
      <c r="A1379" s="386" t="s">
        <v>1144</v>
      </c>
      <c r="B1379" s="389">
        <v>1883.7</v>
      </c>
      <c r="C1379" s="307">
        <v>82.84</v>
      </c>
      <c r="D1379" s="307">
        <f t="shared" si="30"/>
        <v>156045.70800000001</v>
      </c>
    </row>
    <row r="1380" spans="1:4" hidden="1" outlineLevel="1">
      <c r="A1380" s="386" t="s">
        <v>1145</v>
      </c>
      <c r="B1380" s="389">
        <v>2578</v>
      </c>
      <c r="C1380" s="307">
        <v>50.57</v>
      </c>
      <c r="D1380" s="307">
        <f t="shared" si="30"/>
        <v>130369.46</v>
      </c>
    </row>
    <row r="1381" spans="1:4" hidden="1" outlineLevel="1">
      <c r="A1381" s="386" t="s">
        <v>1146</v>
      </c>
      <c r="B1381" s="389">
        <v>1054</v>
      </c>
      <c r="C1381" s="307">
        <v>83.4</v>
      </c>
      <c r="D1381" s="307">
        <f t="shared" si="30"/>
        <v>87903.6</v>
      </c>
    </row>
    <row r="1382" spans="1:4" hidden="1" outlineLevel="1">
      <c r="A1382" s="386" t="s">
        <v>1147</v>
      </c>
      <c r="B1382" s="389">
        <v>2000</v>
      </c>
      <c r="C1382" s="307">
        <v>65.959999999999994</v>
      </c>
      <c r="D1382" s="307">
        <f t="shared" si="30"/>
        <v>131920</v>
      </c>
    </row>
    <row r="1383" spans="1:4" hidden="1" outlineLevel="1">
      <c r="A1383" s="386" t="s">
        <v>1148</v>
      </c>
      <c r="B1383" s="389">
        <v>1869.5</v>
      </c>
      <c r="C1383" s="307">
        <v>65.959999999999994</v>
      </c>
      <c r="D1383" s="307">
        <f t="shared" si="30"/>
        <v>123312.21999999999</v>
      </c>
    </row>
    <row r="1384" spans="1:4" hidden="1" outlineLevel="1">
      <c r="A1384" s="386" t="s">
        <v>1149</v>
      </c>
      <c r="B1384" s="389">
        <v>2058.5</v>
      </c>
      <c r="C1384" s="307">
        <v>65.959999999999994</v>
      </c>
      <c r="D1384" s="307">
        <f t="shared" si="30"/>
        <v>135778.65999999997</v>
      </c>
    </row>
    <row r="1385" spans="1:4" hidden="1" outlineLevel="1">
      <c r="A1385" s="386" t="s">
        <v>1150</v>
      </c>
      <c r="B1385" s="389">
        <v>1998</v>
      </c>
      <c r="C1385" s="307">
        <v>65.959999999999994</v>
      </c>
      <c r="D1385" s="307">
        <f t="shared" si="30"/>
        <v>131788.07999999999</v>
      </c>
    </row>
    <row r="1386" spans="1:4" hidden="1" outlineLevel="1">
      <c r="A1386" s="386" t="s">
        <v>1151</v>
      </c>
      <c r="B1386" s="389">
        <v>1800</v>
      </c>
      <c r="C1386" s="307">
        <v>65.959999999999994</v>
      </c>
      <c r="D1386" s="307">
        <f t="shared" si="30"/>
        <v>118727.99999999999</v>
      </c>
    </row>
    <row r="1387" spans="1:4" ht="25.5" hidden="1" outlineLevel="1">
      <c r="A1387" s="386" t="s">
        <v>252</v>
      </c>
      <c r="B1387" s="389">
        <v>2140</v>
      </c>
      <c r="C1387" s="307">
        <v>37.049999999999997</v>
      </c>
      <c r="D1387" s="307">
        <f t="shared" si="30"/>
        <v>79287</v>
      </c>
    </row>
    <row r="1388" spans="1:4" hidden="1" outlineLevel="1">
      <c r="A1388" s="386" t="s">
        <v>1152</v>
      </c>
      <c r="B1388" s="389">
        <v>1300</v>
      </c>
      <c r="C1388" s="307">
        <v>72.03</v>
      </c>
      <c r="D1388" s="307">
        <f t="shared" si="30"/>
        <v>93639</v>
      </c>
    </row>
    <row r="1389" spans="1:4" hidden="1" outlineLevel="1">
      <c r="A1389" s="386" t="s">
        <v>1153</v>
      </c>
      <c r="B1389" s="389">
        <v>1959.5</v>
      </c>
      <c r="C1389" s="307">
        <v>72.03</v>
      </c>
      <c r="D1389" s="307">
        <f t="shared" si="30"/>
        <v>141142.785</v>
      </c>
    </row>
    <row r="1390" spans="1:4" hidden="1" outlineLevel="1">
      <c r="A1390" s="386" t="s">
        <v>1154</v>
      </c>
      <c r="B1390" s="389">
        <v>1953.5</v>
      </c>
      <c r="C1390" s="307">
        <v>72.03</v>
      </c>
      <c r="D1390" s="307">
        <f t="shared" si="30"/>
        <v>140710.60500000001</v>
      </c>
    </row>
    <row r="1391" spans="1:4" hidden="1" outlineLevel="1">
      <c r="A1391" s="386" t="s">
        <v>1155</v>
      </c>
      <c r="B1391" s="387">
        <v>900</v>
      </c>
      <c r="C1391" s="307">
        <v>72.03</v>
      </c>
      <c r="D1391" s="307">
        <f t="shared" si="30"/>
        <v>64827</v>
      </c>
    </row>
    <row r="1392" spans="1:4" hidden="1" outlineLevel="1">
      <c r="A1392" s="386" t="s">
        <v>1156</v>
      </c>
      <c r="B1392" s="389">
        <v>1775</v>
      </c>
      <c r="C1392" s="307">
        <v>72.03</v>
      </c>
      <c r="D1392" s="307">
        <f t="shared" si="30"/>
        <v>127853.25</v>
      </c>
    </row>
    <row r="1393" spans="1:4" hidden="1" outlineLevel="1">
      <c r="A1393" s="386" t="s">
        <v>254</v>
      </c>
      <c r="B1393" s="389">
        <v>4187.5</v>
      </c>
      <c r="C1393" s="307">
        <v>72.03</v>
      </c>
      <c r="D1393" s="307">
        <f t="shared" si="30"/>
        <v>301625.625</v>
      </c>
    </row>
    <row r="1394" spans="1:4" hidden="1" outlineLevel="1">
      <c r="A1394" s="386" t="s">
        <v>1157</v>
      </c>
      <c r="B1394" s="387">
        <v>485</v>
      </c>
      <c r="C1394" s="307">
        <v>72.03</v>
      </c>
      <c r="D1394" s="307">
        <f t="shared" si="30"/>
        <v>34934.550000000003</v>
      </c>
    </row>
    <row r="1395" spans="1:4" hidden="1" outlineLevel="1">
      <c r="A1395" s="386" t="s">
        <v>1158</v>
      </c>
      <c r="B1395" s="389">
        <v>1999.4</v>
      </c>
      <c r="C1395" s="307">
        <v>72.03</v>
      </c>
      <c r="D1395" s="307">
        <f t="shared" si="30"/>
        <v>144016.78200000001</v>
      </c>
    </row>
    <row r="1396" spans="1:4" ht="25.5" hidden="1" outlineLevel="1">
      <c r="A1396" s="386" t="s">
        <v>1159</v>
      </c>
      <c r="B1396" s="389">
        <v>2066.5</v>
      </c>
      <c r="C1396" s="307">
        <v>72.03</v>
      </c>
      <c r="D1396" s="307">
        <f t="shared" si="30"/>
        <v>148849.995</v>
      </c>
    </row>
    <row r="1397" spans="1:4" hidden="1" outlineLevel="1">
      <c r="A1397" s="386" t="s">
        <v>1160</v>
      </c>
      <c r="B1397" s="389">
        <v>1898</v>
      </c>
      <c r="C1397" s="307">
        <v>72.03</v>
      </c>
      <c r="D1397" s="307">
        <f t="shared" si="30"/>
        <v>136712.94</v>
      </c>
    </row>
    <row r="1398" spans="1:4" hidden="1" outlineLevel="1">
      <c r="A1398" s="386" t="s">
        <v>1161</v>
      </c>
      <c r="B1398" s="389">
        <v>2109.5</v>
      </c>
      <c r="C1398" s="307">
        <v>72.03</v>
      </c>
      <c r="D1398" s="307">
        <f t="shared" si="30"/>
        <v>151947.285</v>
      </c>
    </row>
    <row r="1399" spans="1:4" ht="25.5" hidden="1" outlineLevel="1">
      <c r="A1399" s="386" t="s">
        <v>255</v>
      </c>
      <c r="B1399" s="389">
        <v>2809</v>
      </c>
      <c r="C1399" s="307">
        <v>72.03</v>
      </c>
      <c r="D1399" s="307">
        <f t="shared" si="30"/>
        <v>202332.27</v>
      </c>
    </row>
    <row r="1400" spans="1:4" hidden="1" outlineLevel="1">
      <c r="A1400" s="386" t="s">
        <v>1162</v>
      </c>
      <c r="B1400" s="389">
        <v>1490</v>
      </c>
      <c r="C1400" s="307">
        <v>32.840000000000003</v>
      </c>
      <c r="D1400" s="307">
        <f t="shared" si="30"/>
        <v>48931.600000000006</v>
      </c>
    </row>
    <row r="1401" spans="1:4" hidden="1" outlineLevel="1">
      <c r="A1401" s="386" t="s">
        <v>256</v>
      </c>
      <c r="B1401" s="387">
        <v>387</v>
      </c>
      <c r="C1401" s="307">
        <v>32.840000000000003</v>
      </c>
      <c r="D1401" s="307">
        <f t="shared" si="30"/>
        <v>12709.080000000002</v>
      </c>
    </row>
    <row r="1402" spans="1:4" hidden="1" outlineLevel="1">
      <c r="A1402" s="386" t="s">
        <v>257</v>
      </c>
      <c r="B1402" s="387">
        <v>868.5</v>
      </c>
      <c r="C1402" s="307">
        <v>32.840000000000003</v>
      </c>
      <c r="D1402" s="307">
        <f t="shared" si="30"/>
        <v>28521.540000000005</v>
      </c>
    </row>
    <row r="1403" spans="1:4" hidden="1" outlineLevel="1">
      <c r="A1403" s="386" t="s">
        <v>258</v>
      </c>
      <c r="B1403" s="387">
        <v>674.5</v>
      </c>
      <c r="C1403" s="307">
        <v>32.840000000000003</v>
      </c>
      <c r="D1403" s="307">
        <f t="shared" si="30"/>
        <v>22150.58</v>
      </c>
    </row>
    <row r="1404" spans="1:4" hidden="1" outlineLevel="1">
      <c r="A1404" s="386" t="s">
        <v>259</v>
      </c>
      <c r="B1404" s="389">
        <v>2305</v>
      </c>
      <c r="C1404" s="307">
        <v>32.840000000000003</v>
      </c>
      <c r="D1404" s="307">
        <f t="shared" si="30"/>
        <v>75696.200000000012</v>
      </c>
    </row>
    <row r="1405" spans="1:4" hidden="1" outlineLevel="1">
      <c r="A1405" s="386" t="s">
        <v>260</v>
      </c>
      <c r="B1405" s="387">
        <v>243.1</v>
      </c>
      <c r="C1405" s="307">
        <v>32.840000000000003</v>
      </c>
      <c r="D1405" s="307">
        <f t="shared" si="30"/>
        <v>7983.4040000000005</v>
      </c>
    </row>
    <row r="1406" spans="1:4" hidden="1" outlineLevel="1">
      <c r="A1406" s="386" t="s">
        <v>1163</v>
      </c>
      <c r="B1406" s="387">
        <v>298</v>
      </c>
      <c r="C1406" s="307">
        <v>37.380000000000003</v>
      </c>
      <c r="D1406" s="307">
        <f t="shared" ref="D1406:D1469" si="31">B1406*C1406</f>
        <v>11139.240000000002</v>
      </c>
    </row>
    <row r="1407" spans="1:4" hidden="1" outlineLevel="1">
      <c r="A1407" s="386" t="s">
        <v>263</v>
      </c>
      <c r="B1407" s="387">
        <v>965.7</v>
      </c>
      <c r="C1407" s="307">
        <v>43.6</v>
      </c>
      <c r="D1407" s="307">
        <f t="shared" si="31"/>
        <v>42104.520000000004</v>
      </c>
    </row>
    <row r="1408" spans="1:4" hidden="1" outlineLevel="1">
      <c r="A1408" s="386" t="s">
        <v>264</v>
      </c>
      <c r="B1408" s="389">
        <v>1055.7</v>
      </c>
      <c r="C1408" s="307">
        <v>43.6</v>
      </c>
      <c r="D1408" s="307">
        <f t="shared" si="31"/>
        <v>46028.520000000004</v>
      </c>
    </row>
    <row r="1409" spans="1:4" hidden="1" outlineLevel="1">
      <c r="A1409" s="386" t="s">
        <v>1164</v>
      </c>
      <c r="B1409" s="389">
        <v>1543.5</v>
      </c>
      <c r="C1409" s="307">
        <v>108.5</v>
      </c>
      <c r="D1409" s="307">
        <f t="shared" si="31"/>
        <v>167469.75</v>
      </c>
    </row>
    <row r="1410" spans="1:4" hidden="1" outlineLevel="1">
      <c r="A1410" s="386" t="s">
        <v>1165</v>
      </c>
      <c r="B1410" s="389">
        <v>1598</v>
      </c>
      <c r="C1410" s="307">
        <v>108.5</v>
      </c>
      <c r="D1410" s="307">
        <f t="shared" si="31"/>
        <v>173383</v>
      </c>
    </row>
    <row r="1411" spans="1:4" hidden="1" outlineLevel="1">
      <c r="A1411" s="386" t="s">
        <v>267</v>
      </c>
      <c r="B1411" s="387">
        <v>945.7</v>
      </c>
      <c r="C1411" s="307">
        <v>43.6</v>
      </c>
      <c r="D1411" s="307">
        <f t="shared" si="31"/>
        <v>41232.520000000004</v>
      </c>
    </row>
    <row r="1412" spans="1:4" hidden="1" outlineLevel="1">
      <c r="A1412" s="386" t="s">
        <v>268</v>
      </c>
      <c r="B1412" s="389">
        <v>1157</v>
      </c>
      <c r="C1412" s="307">
        <v>40.56</v>
      </c>
      <c r="D1412" s="307">
        <f t="shared" si="31"/>
        <v>46927.920000000006</v>
      </c>
    </row>
    <row r="1413" spans="1:4" hidden="1" outlineLevel="1">
      <c r="A1413" s="386" t="s">
        <v>269</v>
      </c>
      <c r="B1413" s="389">
        <v>1865.5</v>
      </c>
      <c r="C1413" s="307">
        <v>54.25</v>
      </c>
      <c r="D1413" s="307">
        <f t="shared" si="31"/>
        <v>101203.375</v>
      </c>
    </row>
    <row r="1414" spans="1:4" hidden="1" outlineLevel="1">
      <c r="A1414" s="386" t="s">
        <v>270</v>
      </c>
      <c r="B1414" s="389">
        <v>1092</v>
      </c>
      <c r="C1414" s="307">
        <v>103.08</v>
      </c>
      <c r="D1414" s="307">
        <f t="shared" si="31"/>
        <v>112563.36</v>
      </c>
    </row>
    <row r="1415" spans="1:4" hidden="1" outlineLevel="1">
      <c r="A1415" s="386" t="s">
        <v>271</v>
      </c>
      <c r="B1415" s="389">
        <v>2205.9</v>
      </c>
      <c r="C1415" s="307">
        <v>103.8</v>
      </c>
      <c r="D1415" s="307">
        <f t="shared" si="31"/>
        <v>228972.42</v>
      </c>
    </row>
    <row r="1416" spans="1:4" hidden="1" outlineLevel="1">
      <c r="A1416" s="386" t="s">
        <v>1166</v>
      </c>
      <c r="B1416" s="389">
        <v>1759</v>
      </c>
      <c r="C1416" s="307">
        <v>54.41</v>
      </c>
      <c r="D1416" s="307">
        <f t="shared" si="31"/>
        <v>95707.189999999988</v>
      </c>
    </row>
    <row r="1417" spans="1:4" hidden="1" outlineLevel="1">
      <c r="A1417" s="386" t="s">
        <v>1167</v>
      </c>
      <c r="B1417" s="389">
        <v>1834</v>
      </c>
      <c r="C1417" s="307">
        <v>54.25</v>
      </c>
      <c r="D1417" s="307">
        <f t="shared" si="31"/>
        <v>99494.5</v>
      </c>
    </row>
    <row r="1418" spans="1:4" ht="25.5" hidden="1" outlineLevel="1">
      <c r="A1418" s="386" t="s">
        <v>1168</v>
      </c>
      <c r="B1418" s="387">
        <v>719.5</v>
      </c>
      <c r="C1418" s="307">
        <v>54.25</v>
      </c>
      <c r="D1418" s="307">
        <f t="shared" si="31"/>
        <v>39032.875</v>
      </c>
    </row>
    <row r="1419" spans="1:4" hidden="1" outlineLevel="1">
      <c r="A1419" s="386" t="s">
        <v>276</v>
      </c>
      <c r="B1419" s="389">
        <v>5130.6000000000004</v>
      </c>
      <c r="C1419" s="307">
        <v>91.09</v>
      </c>
      <c r="D1419" s="307">
        <f t="shared" si="31"/>
        <v>467346.35400000005</v>
      </c>
    </row>
    <row r="1420" spans="1:4" hidden="1" outlineLevel="1">
      <c r="A1420" s="386" t="s">
        <v>280</v>
      </c>
      <c r="B1420" s="389">
        <v>2449</v>
      </c>
      <c r="C1420" s="307">
        <v>102.65</v>
      </c>
      <c r="D1420" s="307">
        <f t="shared" si="31"/>
        <v>251389.85</v>
      </c>
    </row>
    <row r="1421" spans="1:4" hidden="1" outlineLevel="1">
      <c r="A1421" s="386" t="s">
        <v>281</v>
      </c>
      <c r="B1421" s="389">
        <v>1039.5</v>
      </c>
      <c r="C1421" s="307">
        <v>103.65</v>
      </c>
      <c r="D1421" s="307">
        <f t="shared" si="31"/>
        <v>107744.175</v>
      </c>
    </row>
    <row r="1422" spans="1:4" hidden="1" outlineLevel="1">
      <c r="A1422" s="386" t="s">
        <v>282</v>
      </c>
      <c r="B1422" s="389">
        <v>7037.5</v>
      </c>
      <c r="C1422" s="307">
        <v>103.35</v>
      </c>
      <c r="D1422" s="307">
        <f t="shared" si="31"/>
        <v>727325.625</v>
      </c>
    </row>
    <row r="1423" spans="1:4" hidden="1" outlineLevel="1">
      <c r="A1423" s="383" t="s">
        <v>1169</v>
      </c>
      <c r="B1423" s="388">
        <v>7975.1</v>
      </c>
      <c r="C1423" s="394"/>
      <c r="D1423" s="307">
        <f t="shared" si="31"/>
        <v>0</v>
      </c>
    </row>
    <row r="1424" spans="1:4" hidden="1" outlineLevel="1">
      <c r="A1424" s="386" t="s">
        <v>1170</v>
      </c>
      <c r="B1424" s="387">
        <v>498.3</v>
      </c>
      <c r="C1424" s="307">
        <v>190</v>
      </c>
      <c r="D1424" s="307">
        <f t="shared" si="31"/>
        <v>94677</v>
      </c>
    </row>
    <row r="1425" spans="1:4" hidden="1" outlineLevel="1">
      <c r="A1425" s="386" t="s">
        <v>1171</v>
      </c>
      <c r="B1425" s="389">
        <v>1672.7</v>
      </c>
      <c r="C1425" s="307">
        <v>190</v>
      </c>
      <c r="D1425" s="307">
        <f t="shared" si="31"/>
        <v>317813</v>
      </c>
    </row>
    <row r="1426" spans="1:4" hidden="1" outlineLevel="1">
      <c r="A1426" s="386" t="s">
        <v>1172</v>
      </c>
      <c r="B1426" s="387">
        <v>206.3</v>
      </c>
      <c r="C1426" s="307">
        <v>136.80000000000001</v>
      </c>
      <c r="D1426" s="307">
        <f t="shared" si="31"/>
        <v>28221.840000000004</v>
      </c>
    </row>
    <row r="1427" spans="1:4" hidden="1" outlineLevel="1">
      <c r="A1427" s="386" t="s">
        <v>1173</v>
      </c>
      <c r="B1427" s="387">
        <v>811.8</v>
      </c>
      <c r="C1427" s="307">
        <v>180</v>
      </c>
      <c r="D1427" s="307">
        <f t="shared" si="31"/>
        <v>146124</v>
      </c>
    </row>
    <row r="1428" spans="1:4" hidden="1" outlineLevel="1">
      <c r="A1428" s="386" t="s">
        <v>1174</v>
      </c>
      <c r="B1428" s="387">
        <v>499.5</v>
      </c>
      <c r="C1428" s="307">
        <v>180</v>
      </c>
      <c r="D1428" s="307">
        <f t="shared" si="31"/>
        <v>89910</v>
      </c>
    </row>
    <row r="1429" spans="1:4" hidden="1" outlineLevel="1">
      <c r="A1429" s="386" t="s">
        <v>1175</v>
      </c>
      <c r="B1429" s="387">
        <v>810.5</v>
      </c>
      <c r="C1429" s="307">
        <v>180</v>
      </c>
      <c r="D1429" s="307">
        <f t="shared" si="31"/>
        <v>145890</v>
      </c>
    </row>
    <row r="1430" spans="1:4" hidden="1" outlineLevel="1">
      <c r="A1430" s="386" t="s">
        <v>1176</v>
      </c>
      <c r="B1430" s="387">
        <v>852</v>
      </c>
      <c r="C1430" s="307">
        <v>180</v>
      </c>
      <c r="D1430" s="307">
        <f t="shared" si="31"/>
        <v>153360</v>
      </c>
    </row>
    <row r="1431" spans="1:4" hidden="1" outlineLevel="1">
      <c r="A1431" s="386" t="s">
        <v>1177</v>
      </c>
      <c r="B1431" s="387">
        <v>766.4</v>
      </c>
      <c r="C1431" s="307">
        <v>180</v>
      </c>
      <c r="D1431" s="307">
        <f t="shared" si="31"/>
        <v>137952</v>
      </c>
    </row>
    <row r="1432" spans="1:4" hidden="1" outlineLevel="1">
      <c r="A1432" s="386" t="s">
        <v>1178</v>
      </c>
      <c r="B1432" s="387">
        <v>857.8</v>
      </c>
      <c r="C1432" s="307">
        <v>180</v>
      </c>
      <c r="D1432" s="307">
        <f t="shared" si="31"/>
        <v>154404</v>
      </c>
    </row>
    <row r="1433" spans="1:4" hidden="1" outlineLevel="1">
      <c r="A1433" s="386" t="s">
        <v>1179</v>
      </c>
      <c r="B1433" s="387">
        <v>498.8</v>
      </c>
      <c r="C1433" s="307">
        <v>230</v>
      </c>
      <c r="D1433" s="307">
        <f t="shared" si="31"/>
        <v>114724</v>
      </c>
    </row>
    <row r="1434" spans="1:4" hidden="1" outlineLevel="1">
      <c r="A1434" s="386" t="s">
        <v>1180</v>
      </c>
      <c r="B1434" s="387">
        <v>501</v>
      </c>
      <c r="C1434" s="307">
        <v>230</v>
      </c>
      <c r="D1434" s="307">
        <f t="shared" si="31"/>
        <v>115230</v>
      </c>
    </row>
    <row r="1435" spans="1:4" hidden="1" outlineLevel="1">
      <c r="A1435" s="383" t="s">
        <v>1181</v>
      </c>
      <c r="B1435" s="388">
        <v>1941.1</v>
      </c>
      <c r="C1435" s="307">
        <v>30.92</v>
      </c>
      <c r="D1435" s="307">
        <f t="shared" si="31"/>
        <v>60018.811999999998</v>
      </c>
    </row>
    <row r="1436" spans="1:4" hidden="1" outlineLevel="1">
      <c r="A1436" s="383" t="s">
        <v>1182</v>
      </c>
      <c r="B1436" s="384">
        <v>96.2</v>
      </c>
      <c r="C1436" s="307">
        <v>30.92</v>
      </c>
      <c r="D1436" s="307">
        <f t="shared" si="31"/>
        <v>2974.5040000000004</v>
      </c>
    </row>
    <row r="1437" spans="1:4" hidden="1" outlineLevel="1">
      <c r="A1437" s="383" t="s">
        <v>1183</v>
      </c>
      <c r="B1437" s="384">
        <v>134.4</v>
      </c>
      <c r="C1437" s="307"/>
      <c r="D1437" s="307">
        <f t="shared" si="31"/>
        <v>0</v>
      </c>
    </row>
    <row r="1438" spans="1:4" hidden="1" outlineLevel="1">
      <c r="A1438" s="386" t="s">
        <v>1184</v>
      </c>
      <c r="B1438" s="387">
        <v>134.4</v>
      </c>
      <c r="C1438" s="307">
        <v>106</v>
      </c>
      <c r="D1438" s="307">
        <f t="shared" si="31"/>
        <v>14246.400000000001</v>
      </c>
    </row>
    <row r="1439" spans="1:4" hidden="1" outlineLevel="1">
      <c r="A1439" s="383" t="s">
        <v>1185</v>
      </c>
      <c r="B1439" s="384">
        <v>299.60000000000002</v>
      </c>
      <c r="C1439" s="307">
        <v>98.8</v>
      </c>
      <c r="D1439" s="307">
        <f t="shared" si="31"/>
        <v>29600.480000000003</v>
      </c>
    </row>
    <row r="1440" spans="1:4" hidden="1" outlineLevel="1">
      <c r="A1440" s="383" t="s">
        <v>1186</v>
      </c>
      <c r="B1440" s="388">
        <v>52545</v>
      </c>
      <c r="C1440" s="307"/>
      <c r="D1440" s="307">
        <f t="shared" si="31"/>
        <v>0</v>
      </c>
    </row>
    <row r="1441" spans="1:5" hidden="1" outlineLevel="1">
      <c r="A1441" s="386"/>
      <c r="B1441" s="389">
        <v>2845</v>
      </c>
      <c r="C1441" s="321">
        <f>(2.01*745+1.8*2100)/2845</f>
        <v>1.8549912126537784</v>
      </c>
      <c r="D1441" s="307">
        <f t="shared" si="31"/>
        <v>5277.45</v>
      </c>
    </row>
    <row r="1442" spans="1:5" hidden="1" outlineLevel="1">
      <c r="A1442" s="386" t="s">
        <v>1187</v>
      </c>
      <c r="B1442" s="389">
        <v>49700</v>
      </c>
      <c r="C1442" s="307">
        <v>2.0099999999999998</v>
      </c>
      <c r="D1442" s="307">
        <f t="shared" si="31"/>
        <v>99896.999999999985</v>
      </c>
    </row>
    <row r="1443" spans="1:5" hidden="1" outlineLevel="1">
      <c r="A1443" s="383" t="s">
        <v>1189</v>
      </c>
      <c r="B1443" s="384"/>
      <c r="C1443" s="394"/>
      <c r="D1443" s="307">
        <f t="shared" si="31"/>
        <v>0</v>
      </c>
    </row>
    <row r="1444" spans="1:5" hidden="1" outlineLevel="1">
      <c r="A1444" s="386" t="s">
        <v>1556</v>
      </c>
      <c r="B1444" s="387">
        <v>56.4</v>
      </c>
      <c r="C1444" s="307">
        <v>224.07</v>
      </c>
      <c r="D1444" s="307">
        <f t="shared" si="31"/>
        <v>12637.547999999999</v>
      </c>
    </row>
    <row r="1445" spans="1:5" hidden="1" outlineLevel="1">
      <c r="A1445" s="386" t="s">
        <v>1557</v>
      </c>
      <c r="B1445" s="387">
        <v>101.2</v>
      </c>
      <c r="C1445" s="307">
        <v>224.07</v>
      </c>
      <c r="D1445" s="307">
        <f t="shared" si="31"/>
        <v>22675.883999999998</v>
      </c>
    </row>
    <row r="1446" spans="1:5" hidden="1" outlineLevel="1">
      <c r="A1446" s="386" t="s">
        <v>1560</v>
      </c>
      <c r="B1446" s="387">
        <v>64.5</v>
      </c>
      <c r="C1446" s="307">
        <v>224.07</v>
      </c>
      <c r="D1446" s="307">
        <f t="shared" si="31"/>
        <v>14452.514999999999</v>
      </c>
    </row>
    <row r="1447" spans="1:5" hidden="1" outlineLevel="1">
      <c r="A1447" s="386" t="s">
        <v>1562</v>
      </c>
      <c r="B1447" s="387">
        <v>47</v>
      </c>
      <c r="C1447" s="307">
        <v>224.07</v>
      </c>
      <c r="D1447" s="307">
        <f t="shared" si="31"/>
        <v>10531.289999999999</v>
      </c>
    </row>
    <row r="1448" spans="1:5" hidden="1" outlineLevel="1">
      <c r="A1448" s="386" t="s">
        <v>1563</v>
      </c>
      <c r="B1448" s="387">
        <v>66.2</v>
      </c>
      <c r="C1448" s="307">
        <v>224.07</v>
      </c>
      <c r="D1448" s="307">
        <f t="shared" si="31"/>
        <v>14833.433999999999</v>
      </c>
    </row>
    <row r="1449" spans="1:5" hidden="1" outlineLevel="1">
      <c r="A1449" s="386" t="s">
        <v>1564</v>
      </c>
      <c r="B1449" s="387">
        <v>18.3</v>
      </c>
      <c r="C1449" s="307">
        <v>224.07</v>
      </c>
      <c r="D1449" s="307">
        <f t="shared" si="31"/>
        <v>4100.4809999999998</v>
      </c>
    </row>
    <row r="1450" spans="1:5" hidden="1" outlineLevel="1">
      <c r="A1450" s="386" t="s">
        <v>1565</v>
      </c>
      <c r="B1450" s="387">
        <v>55.6</v>
      </c>
      <c r="C1450" s="307">
        <v>197.04</v>
      </c>
      <c r="D1450" s="307">
        <f t="shared" si="31"/>
        <v>10955.423999999999</v>
      </c>
    </row>
    <row r="1451" spans="1:5" hidden="1" outlineLevel="1">
      <c r="A1451" s="386" t="s">
        <v>1571</v>
      </c>
      <c r="B1451" s="387">
        <v>14.7</v>
      </c>
      <c r="C1451" s="307">
        <v>231.54</v>
      </c>
      <c r="D1451" s="307">
        <f t="shared" si="31"/>
        <v>3403.6379999999999</v>
      </c>
      <c r="E1451" s="42" t="s">
        <v>1901</v>
      </c>
    </row>
    <row r="1452" spans="1:5" hidden="1" outlineLevel="1">
      <c r="A1452" s="386" t="s">
        <v>1572</v>
      </c>
      <c r="B1452" s="387">
        <v>40.5</v>
      </c>
      <c r="C1452" s="307">
        <v>243.22</v>
      </c>
      <c r="D1452" s="307">
        <f t="shared" si="31"/>
        <v>9850.41</v>
      </c>
      <c r="E1452" s="42" t="s">
        <v>1901</v>
      </c>
    </row>
    <row r="1453" spans="1:5" hidden="1" outlineLevel="1">
      <c r="A1453" s="386" t="s">
        <v>1573</v>
      </c>
      <c r="B1453" s="387">
        <v>101.5</v>
      </c>
      <c r="C1453" s="307">
        <v>275.13</v>
      </c>
      <c r="D1453" s="307">
        <f t="shared" si="31"/>
        <v>27925.695</v>
      </c>
      <c r="E1453" s="42" t="s">
        <v>1901</v>
      </c>
    </row>
    <row r="1454" spans="1:5" hidden="1" outlineLevel="1">
      <c r="A1454" s="383" t="s">
        <v>1190</v>
      </c>
      <c r="B1454" s="388">
        <v>1294.05</v>
      </c>
      <c r="C1454" s="394"/>
      <c r="D1454" s="307">
        <f t="shared" si="31"/>
        <v>0</v>
      </c>
    </row>
    <row r="1455" spans="1:5" hidden="1" outlineLevel="1">
      <c r="A1455" s="386" t="s">
        <v>1191</v>
      </c>
      <c r="B1455" s="387">
        <v>44.9</v>
      </c>
      <c r="C1455" s="307">
        <v>93.65</v>
      </c>
      <c r="D1455" s="307">
        <f t="shared" si="31"/>
        <v>4204.8850000000002</v>
      </c>
    </row>
    <row r="1456" spans="1:5" hidden="1" outlineLevel="1">
      <c r="A1456" s="386" t="s">
        <v>1192</v>
      </c>
      <c r="B1456" s="387">
        <v>143.69999999999999</v>
      </c>
      <c r="C1456" s="307">
        <v>93.65</v>
      </c>
      <c r="D1456" s="307">
        <f t="shared" si="31"/>
        <v>13457.504999999999</v>
      </c>
    </row>
    <row r="1457" spans="1:4" hidden="1" outlineLevel="1">
      <c r="A1457" s="386" t="s">
        <v>1591</v>
      </c>
      <c r="B1457" s="387">
        <v>936.5</v>
      </c>
      <c r="C1457" s="307">
        <v>173.44</v>
      </c>
      <c r="D1457" s="307">
        <f t="shared" si="31"/>
        <v>162426.56</v>
      </c>
    </row>
    <row r="1458" spans="1:4" hidden="1" outlineLevel="1">
      <c r="A1458" s="386" t="s">
        <v>1193</v>
      </c>
      <c r="B1458" s="387">
        <v>3.6</v>
      </c>
      <c r="C1458" s="307">
        <v>173.44</v>
      </c>
      <c r="D1458" s="307">
        <f t="shared" si="31"/>
        <v>624.38400000000001</v>
      </c>
    </row>
    <row r="1459" spans="1:4" hidden="1" outlineLevel="1">
      <c r="A1459" s="386" t="s">
        <v>1194</v>
      </c>
      <c r="B1459" s="387">
        <v>164.6</v>
      </c>
      <c r="C1459" s="307">
        <v>173.44</v>
      </c>
      <c r="D1459" s="307">
        <f t="shared" si="31"/>
        <v>28548.223999999998</v>
      </c>
    </row>
    <row r="1460" spans="1:4" hidden="1" outlineLevel="1">
      <c r="A1460" s="386" t="s">
        <v>164</v>
      </c>
      <c r="B1460" s="387">
        <v>0.75</v>
      </c>
      <c r="C1460" s="307">
        <v>173.44</v>
      </c>
      <c r="D1460" s="307">
        <f t="shared" si="31"/>
        <v>130.07999999999998</v>
      </c>
    </row>
    <row r="1461" spans="1:4" hidden="1" outlineLevel="1">
      <c r="A1461" s="383" t="s">
        <v>1594</v>
      </c>
      <c r="B1461" s="384">
        <v>10.8</v>
      </c>
      <c r="C1461" s="307">
        <v>227.68</v>
      </c>
      <c r="D1461" s="307">
        <f t="shared" si="31"/>
        <v>2458.9440000000004</v>
      </c>
    </row>
    <row r="1462" spans="1:4" ht="18.75" hidden="1" customHeight="1" outlineLevel="1">
      <c r="A1462" s="383" t="s">
        <v>1595</v>
      </c>
      <c r="B1462" s="384">
        <v>110.8</v>
      </c>
      <c r="C1462" s="307">
        <v>138.49</v>
      </c>
      <c r="D1462" s="307">
        <f t="shared" si="31"/>
        <v>15344.692000000001</v>
      </c>
    </row>
    <row r="1463" spans="1:4" hidden="1" outlineLevel="1">
      <c r="A1463" s="383" t="s">
        <v>1596</v>
      </c>
      <c r="B1463" s="384">
        <v>66.7</v>
      </c>
      <c r="C1463" s="307"/>
      <c r="D1463" s="307">
        <f t="shared" si="31"/>
        <v>0</v>
      </c>
    </row>
    <row r="1464" spans="1:4" hidden="1" outlineLevel="1">
      <c r="A1464" s="386" t="s">
        <v>1597</v>
      </c>
      <c r="B1464" s="387">
        <v>4.9000000000000004</v>
      </c>
      <c r="C1464" s="307">
        <v>239.6</v>
      </c>
      <c r="D1464" s="307">
        <f t="shared" si="31"/>
        <v>1174.04</v>
      </c>
    </row>
    <row r="1465" spans="1:4" hidden="1" outlineLevel="1">
      <c r="A1465" s="386" t="s">
        <v>1598</v>
      </c>
      <c r="B1465" s="387">
        <v>6</v>
      </c>
      <c r="C1465" s="307">
        <v>239.6</v>
      </c>
      <c r="D1465" s="307">
        <f t="shared" si="31"/>
        <v>1437.6</v>
      </c>
    </row>
    <row r="1466" spans="1:4" hidden="1" outlineLevel="1">
      <c r="A1466" s="386" t="s">
        <v>1599</v>
      </c>
      <c r="B1466" s="387">
        <v>24.8</v>
      </c>
      <c r="C1466" s="307">
        <v>239.6</v>
      </c>
      <c r="D1466" s="307">
        <f t="shared" si="31"/>
        <v>5942.08</v>
      </c>
    </row>
    <row r="1467" spans="1:4" hidden="1" outlineLevel="1">
      <c r="A1467" s="386" t="s">
        <v>1600</v>
      </c>
      <c r="B1467" s="387">
        <v>5.8</v>
      </c>
      <c r="C1467" s="307">
        <v>292</v>
      </c>
      <c r="D1467" s="307">
        <f t="shared" si="31"/>
        <v>1693.6</v>
      </c>
    </row>
    <row r="1468" spans="1:4" hidden="1" outlineLevel="1">
      <c r="A1468" s="386" t="s">
        <v>1602</v>
      </c>
      <c r="B1468" s="387">
        <v>25.2</v>
      </c>
      <c r="C1468" s="307">
        <v>155.06</v>
      </c>
      <c r="D1468" s="307">
        <f t="shared" si="31"/>
        <v>3907.5120000000002</v>
      </c>
    </row>
    <row r="1469" spans="1:4" hidden="1" outlineLevel="1">
      <c r="A1469" s="383" t="s">
        <v>1603</v>
      </c>
      <c r="B1469" s="384">
        <v>94.8</v>
      </c>
      <c r="C1469" s="307">
        <v>190.62</v>
      </c>
      <c r="D1469" s="307">
        <f t="shared" si="31"/>
        <v>18070.776000000002</v>
      </c>
    </row>
    <row r="1470" spans="1:4" hidden="1" outlineLevel="1">
      <c r="A1470" s="383" t="s">
        <v>827</v>
      </c>
      <c r="B1470" s="388">
        <v>1701000</v>
      </c>
      <c r="C1470" s="394"/>
      <c r="D1470" s="307">
        <f t="shared" ref="D1470:D1533" si="32">B1470*C1470</f>
        <v>0</v>
      </c>
    </row>
    <row r="1471" spans="1:4" hidden="1" outlineLevel="1">
      <c r="A1471" s="386" t="s">
        <v>828</v>
      </c>
      <c r="B1471" s="389">
        <v>6000</v>
      </c>
      <c r="C1471" s="307">
        <v>0.75</v>
      </c>
      <c r="D1471" s="307">
        <f t="shared" si="32"/>
        <v>4500</v>
      </c>
    </row>
    <row r="1472" spans="1:4" hidden="1" outlineLevel="1">
      <c r="A1472" s="386" t="s">
        <v>830</v>
      </c>
      <c r="B1472" s="389">
        <v>561000</v>
      </c>
      <c r="C1472" s="321">
        <v>0.83</v>
      </c>
      <c r="D1472" s="307">
        <f t="shared" si="32"/>
        <v>465630</v>
      </c>
    </row>
    <row r="1473" spans="1:5" hidden="1" outlineLevel="1">
      <c r="A1473" s="386" t="s">
        <v>831</v>
      </c>
      <c r="B1473" s="389">
        <v>342500</v>
      </c>
      <c r="C1473" s="307">
        <v>0.72</v>
      </c>
      <c r="D1473" s="307">
        <f t="shared" si="32"/>
        <v>246600</v>
      </c>
    </row>
    <row r="1474" spans="1:5" hidden="1" outlineLevel="1">
      <c r="A1474" s="386" t="s">
        <v>1196</v>
      </c>
      <c r="B1474" s="389">
        <v>391500</v>
      </c>
      <c r="C1474" s="307">
        <v>0.43</v>
      </c>
      <c r="D1474" s="307">
        <f t="shared" si="32"/>
        <v>168345</v>
      </c>
    </row>
    <row r="1475" spans="1:5" hidden="1" outlineLevel="1">
      <c r="A1475" s="386" t="s">
        <v>1197</v>
      </c>
      <c r="B1475" s="389">
        <v>400000</v>
      </c>
      <c r="C1475" s="307">
        <v>0.43</v>
      </c>
      <c r="D1475" s="307">
        <f t="shared" si="32"/>
        <v>172000</v>
      </c>
    </row>
    <row r="1476" spans="1:5" hidden="1" outlineLevel="1">
      <c r="A1476" s="383" t="s">
        <v>1198</v>
      </c>
      <c r="B1476" s="388">
        <v>5958.62</v>
      </c>
      <c r="C1476" s="394"/>
      <c r="D1476" s="307">
        <f t="shared" si="32"/>
        <v>0</v>
      </c>
    </row>
    <row r="1477" spans="1:5" hidden="1" outlineLevel="1">
      <c r="A1477" s="386" t="s">
        <v>1199</v>
      </c>
      <c r="B1477" s="387">
        <v>432.08</v>
      </c>
      <c r="C1477" s="307">
        <v>293.18</v>
      </c>
      <c r="D1477" s="307">
        <f t="shared" si="32"/>
        <v>126677.2144</v>
      </c>
    </row>
    <row r="1478" spans="1:5" hidden="1" outlineLevel="1">
      <c r="A1478" s="386" t="s">
        <v>1200</v>
      </c>
      <c r="B1478" s="387">
        <v>229.2</v>
      </c>
      <c r="C1478" s="307">
        <v>310.95</v>
      </c>
      <c r="D1478" s="307">
        <f t="shared" si="32"/>
        <v>71269.739999999991</v>
      </c>
    </row>
    <row r="1479" spans="1:5" hidden="1" outlineLevel="1">
      <c r="A1479" s="386" t="s">
        <v>1201</v>
      </c>
      <c r="B1479" s="387">
        <v>297.10000000000002</v>
      </c>
      <c r="C1479" s="307">
        <v>310.95</v>
      </c>
      <c r="D1479" s="307">
        <f t="shared" si="32"/>
        <v>92383.24500000001</v>
      </c>
    </row>
    <row r="1480" spans="1:5" hidden="1" outlineLevel="1">
      <c r="A1480" s="386" t="s">
        <v>1202</v>
      </c>
      <c r="B1480" s="387">
        <v>209.9</v>
      </c>
      <c r="C1480" s="307">
        <v>310.95</v>
      </c>
      <c r="D1480" s="307">
        <f t="shared" si="32"/>
        <v>65268.404999999999</v>
      </c>
    </row>
    <row r="1481" spans="1:5" hidden="1" outlineLevel="1">
      <c r="A1481" s="386" t="s">
        <v>1203</v>
      </c>
      <c r="B1481" s="387">
        <v>307.5</v>
      </c>
      <c r="C1481" s="307">
        <v>310.95</v>
      </c>
      <c r="D1481" s="307">
        <f t="shared" si="32"/>
        <v>95617.125</v>
      </c>
    </row>
    <row r="1482" spans="1:5" hidden="1" outlineLevel="1">
      <c r="A1482" s="386" t="s">
        <v>1204</v>
      </c>
      <c r="B1482" s="387">
        <v>371.36</v>
      </c>
      <c r="C1482" s="307">
        <v>293.18</v>
      </c>
      <c r="D1482" s="307">
        <f t="shared" si="32"/>
        <v>108875.3248</v>
      </c>
    </row>
    <row r="1483" spans="1:5" hidden="1" outlineLevel="1">
      <c r="A1483" s="386" t="s">
        <v>1205</v>
      </c>
      <c r="B1483" s="387">
        <v>427.4</v>
      </c>
      <c r="C1483" s="307">
        <v>310.95</v>
      </c>
      <c r="D1483" s="307">
        <f t="shared" si="32"/>
        <v>132900.03</v>
      </c>
    </row>
    <row r="1484" spans="1:5" hidden="1" outlineLevel="1">
      <c r="A1484" s="386" t="s">
        <v>1206</v>
      </c>
      <c r="B1484" s="387">
        <v>398.18</v>
      </c>
      <c r="C1484" s="307">
        <v>310.95</v>
      </c>
      <c r="D1484" s="307">
        <f t="shared" si="32"/>
        <v>123814.071</v>
      </c>
    </row>
    <row r="1485" spans="1:5" hidden="1" outlineLevel="1">
      <c r="A1485" s="386" t="s">
        <v>1207</v>
      </c>
      <c r="B1485" s="387">
        <v>384.42</v>
      </c>
      <c r="C1485" s="307">
        <v>310.95</v>
      </c>
      <c r="D1485" s="307">
        <f t="shared" si="32"/>
        <v>119535.399</v>
      </c>
    </row>
    <row r="1486" spans="1:5" hidden="1" outlineLevel="1">
      <c r="A1486" s="386" t="s">
        <v>1879</v>
      </c>
      <c r="B1486" s="387">
        <v>503.2</v>
      </c>
      <c r="C1486" s="307">
        <v>261.64999999999998</v>
      </c>
      <c r="D1486" s="307">
        <f t="shared" si="32"/>
        <v>131662.28</v>
      </c>
      <c r="E1486" s="42" t="s">
        <v>1800</v>
      </c>
    </row>
    <row r="1487" spans="1:5" hidden="1" outlineLevel="1">
      <c r="A1487" s="386" t="s">
        <v>1208</v>
      </c>
      <c r="B1487" s="387">
        <v>379.38</v>
      </c>
      <c r="C1487" s="307">
        <v>293.18</v>
      </c>
      <c r="D1487" s="307">
        <f t="shared" si="32"/>
        <v>111226.6284</v>
      </c>
    </row>
    <row r="1488" spans="1:5" hidden="1" outlineLevel="1">
      <c r="A1488" s="386" t="s">
        <v>1209</v>
      </c>
      <c r="B1488" s="387">
        <v>306.38</v>
      </c>
      <c r="C1488" s="307">
        <v>293.18</v>
      </c>
      <c r="D1488" s="307">
        <f t="shared" si="32"/>
        <v>89824.488400000002</v>
      </c>
    </row>
    <row r="1489" spans="1:5" hidden="1" outlineLevel="1">
      <c r="A1489" s="386" t="s">
        <v>1210</v>
      </c>
      <c r="B1489" s="387">
        <v>468.5</v>
      </c>
      <c r="C1489" s="307">
        <v>293.18</v>
      </c>
      <c r="D1489" s="307">
        <f t="shared" si="32"/>
        <v>137354.83000000002</v>
      </c>
    </row>
    <row r="1490" spans="1:5" hidden="1" outlineLevel="1">
      <c r="A1490" s="386" t="s">
        <v>1211</v>
      </c>
      <c r="B1490" s="387">
        <v>411.9</v>
      </c>
      <c r="C1490" s="307">
        <v>293.18</v>
      </c>
      <c r="D1490" s="307">
        <f t="shared" si="32"/>
        <v>120760.84199999999</v>
      </c>
    </row>
    <row r="1491" spans="1:5" hidden="1" outlineLevel="1">
      <c r="A1491" s="386" t="s">
        <v>1212</v>
      </c>
      <c r="B1491" s="387">
        <v>472.82</v>
      </c>
      <c r="C1491" s="307">
        <v>293.18</v>
      </c>
      <c r="D1491" s="307">
        <f t="shared" si="32"/>
        <v>138621.3676</v>
      </c>
    </row>
    <row r="1492" spans="1:5" hidden="1" outlineLevel="1">
      <c r="A1492" s="386" t="s">
        <v>1213</v>
      </c>
      <c r="B1492" s="387">
        <v>359.3</v>
      </c>
      <c r="C1492" s="307">
        <v>293.18</v>
      </c>
      <c r="D1492" s="307">
        <f t="shared" si="32"/>
        <v>105339.57400000001</v>
      </c>
    </row>
    <row r="1493" spans="1:5" hidden="1" outlineLevel="1">
      <c r="A1493" s="383" t="s">
        <v>1214</v>
      </c>
      <c r="B1493" s="388">
        <v>22130.5</v>
      </c>
      <c r="C1493" s="394"/>
      <c r="D1493" s="307">
        <f t="shared" si="32"/>
        <v>0</v>
      </c>
    </row>
    <row r="1494" spans="1:5" hidden="1" outlineLevel="1">
      <c r="A1494" s="386" t="s">
        <v>966</v>
      </c>
      <c r="B1494" s="387">
        <v>809.4</v>
      </c>
      <c r="C1494" s="307">
        <v>202.51</v>
      </c>
      <c r="D1494" s="307">
        <f t="shared" si="32"/>
        <v>163911.59399999998</v>
      </c>
    </row>
    <row r="1495" spans="1:5" hidden="1" outlineLevel="1">
      <c r="A1495" s="386" t="s">
        <v>1216</v>
      </c>
      <c r="B1495" s="389">
        <v>1004.2</v>
      </c>
      <c r="C1495" s="307">
        <v>234.01</v>
      </c>
      <c r="D1495" s="307">
        <f t="shared" si="32"/>
        <v>234992.842</v>
      </c>
    </row>
    <row r="1496" spans="1:5" hidden="1" outlineLevel="1">
      <c r="A1496" s="386" t="s">
        <v>1217</v>
      </c>
      <c r="B1496" s="387">
        <v>52.3</v>
      </c>
      <c r="C1496" s="307">
        <v>152.26</v>
      </c>
      <c r="D1496" s="307">
        <f t="shared" si="32"/>
        <v>7963.1979999999994</v>
      </c>
    </row>
    <row r="1497" spans="1:5" hidden="1" outlineLevel="1">
      <c r="A1497" s="386" t="s">
        <v>1218</v>
      </c>
      <c r="B1497" s="387">
        <v>979</v>
      </c>
      <c r="C1497" s="307">
        <v>220.22</v>
      </c>
      <c r="D1497" s="307">
        <f t="shared" si="32"/>
        <v>215595.38</v>
      </c>
    </row>
    <row r="1498" spans="1:5" hidden="1" outlineLevel="1">
      <c r="A1498" s="386" t="s">
        <v>1219</v>
      </c>
      <c r="B1498" s="387">
        <v>695.7</v>
      </c>
      <c r="C1498" s="307">
        <v>229.51</v>
      </c>
      <c r="D1498" s="307">
        <f t="shared" si="32"/>
        <v>159670.10700000002</v>
      </c>
    </row>
    <row r="1499" spans="1:5" hidden="1" outlineLevel="1">
      <c r="A1499" s="386" t="s">
        <v>1220</v>
      </c>
      <c r="B1499" s="387">
        <v>475.7</v>
      </c>
      <c r="C1499" s="307">
        <v>150.62</v>
      </c>
      <c r="D1499" s="307">
        <f t="shared" si="32"/>
        <v>71649.933999999994</v>
      </c>
    </row>
    <row r="1500" spans="1:5" hidden="1" outlineLevel="1">
      <c r="A1500" s="386" t="s">
        <v>1221</v>
      </c>
      <c r="B1500" s="387">
        <v>823</v>
      </c>
      <c r="C1500" s="321">
        <f>(150.62*50.6+233.04*772.4)/823</f>
        <v>227.97262211421628</v>
      </c>
      <c r="D1500" s="307">
        <f t="shared" si="32"/>
        <v>187621.46799999999</v>
      </c>
    </row>
    <row r="1501" spans="1:5" hidden="1" outlineLevel="1">
      <c r="A1501" s="386" t="s">
        <v>1222</v>
      </c>
      <c r="B1501" s="387">
        <v>387.4</v>
      </c>
      <c r="C1501" s="307">
        <v>226.55</v>
      </c>
      <c r="D1501" s="307">
        <f t="shared" si="32"/>
        <v>87765.47</v>
      </c>
    </row>
    <row r="1502" spans="1:5" hidden="1" outlineLevel="1">
      <c r="A1502" s="386" t="s">
        <v>1223</v>
      </c>
      <c r="B1502" s="387">
        <v>944</v>
      </c>
      <c r="C1502" s="321">
        <f>(226.55*185.8+233.04*758.2)/944</f>
        <v>231.76262500000001</v>
      </c>
      <c r="D1502" s="307">
        <f t="shared" si="32"/>
        <v>218783.91800000001</v>
      </c>
    </row>
    <row r="1503" spans="1:5" hidden="1" outlineLevel="1">
      <c r="A1503" s="386" t="s">
        <v>1224</v>
      </c>
      <c r="B1503" s="387">
        <v>460.9</v>
      </c>
      <c r="C1503" s="307">
        <v>200.33</v>
      </c>
      <c r="D1503" s="307">
        <f t="shared" si="32"/>
        <v>92332.096999999994</v>
      </c>
      <c r="E1503" s="42" t="s">
        <v>1883</v>
      </c>
    </row>
    <row r="1504" spans="1:5" hidden="1" outlineLevel="1">
      <c r="A1504" s="386" t="s">
        <v>1225</v>
      </c>
      <c r="B1504" s="387">
        <v>850</v>
      </c>
      <c r="C1504" s="307">
        <v>152.26</v>
      </c>
      <c r="D1504" s="307">
        <f t="shared" si="32"/>
        <v>129420.99999999999</v>
      </c>
    </row>
    <row r="1505" spans="1:4" hidden="1" outlineLevel="1">
      <c r="A1505" s="386" t="s">
        <v>1226</v>
      </c>
      <c r="B1505" s="387">
        <v>483.3</v>
      </c>
      <c r="C1505" s="307">
        <v>127.09</v>
      </c>
      <c r="D1505" s="307">
        <f t="shared" si="32"/>
        <v>61422.597000000002</v>
      </c>
    </row>
    <row r="1506" spans="1:4" hidden="1" outlineLevel="1">
      <c r="A1506" s="386" t="s">
        <v>1227</v>
      </c>
      <c r="B1506" s="387">
        <v>764.5</v>
      </c>
      <c r="C1506" s="307">
        <v>215.68</v>
      </c>
      <c r="D1506" s="307">
        <f t="shared" si="32"/>
        <v>164887.36000000002</v>
      </c>
    </row>
    <row r="1507" spans="1:4" hidden="1" outlineLevel="1">
      <c r="A1507" s="386" t="s">
        <v>1228</v>
      </c>
      <c r="B1507" s="387">
        <v>26.6</v>
      </c>
      <c r="C1507" s="307">
        <v>152.26</v>
      </c>
      <c r="D1507" s="307">
        <f t="shared" si="32"/>
        <v>4050.116</v>
      </c>
    </row>
    <row r="1508" spans="1:4" hidden="1" outlineLevel="1">
      <c r="A1508" s="386" t="s">
        <v>1229</v>
      </c>
      <c r="B1508" s="387">
        <v>673.8</v>
      </c>
      <c r="C1508" s="307">
        <v>229.51</v>
      </c>
      <c r="D1508" s="307">
        <f t="shared" si="32"/>
        <v>154643.83799999999</v>
      </c>
    </row>
    <row r="1509" spans="1:4" hidden="1" outlineLevel="1">
      <c r="A1509" s="386" t="s">
        <v>1230</v>
      </c>
      <c r="B1509" s="389">
        <v>1445.5</v>
      </c>
      <c r="C1509" s="321">
        <f>(215.68*707+233.04*738.5)/1445.5</f>
        <v>224.54915254237292</v>
      </c>
      <c r="D1509" s="307">
        <f t="shared" si="32"/>
        <v>324585.80000000005</v>
      </c>
    </row>
    <row r="1510" spans="1:4" hidden="1" outlineLevel="1">
      <c r="A1510" s="386" t="s">
        <v>967</v>
      </c>
      <c r="B1510" s="389">
        <v>1156.4000000000001</v>
      </c>
      <c r="C1510" s="307">
        <v>200.33</v>
      </c>
      <c r="D1510" s="307">
        <f t="shared" si="32"/>
        <v>231661.61200000002</v>
      </c>
    </row>
    <row r="1511" spans="1:4" hidden="1" outlineLevel="1">
      <c r="A1511" s="386" t="s">
        <v>1231</v>
      </c>
      <c r="B1511" s="389">
        <v>1572.8</v>
      </c>
      <c r="C1511" s="307">
        <v>200.33</v>
      </c>
      <c r="D1511" s="307">
        <f t="shared" si="32"/>
        <v>315079.02400000003</v>
      </c>
    </row>
    <row r="1512" spans="1:4" hidden="1" outlineLevel="1">
      <c r="A1512" s="386" t="s">
        <v>968</v>
      </c>
      <c r="B1512" s="387">
        <v>877.9</v>
      </c>
      <c r="C1512" s="307">
        <v>199.9</v>
      </c>
      <c r="D1512" s="307">
        <f t="shared" si="32"/>
        <v>175492.21</v>
      </c>
    </row>
    <row r="1513" spans="1:4" hidden="1" outlineLevel="1">
      <c r="A1513" s="386" t="s">
        <v>1491</v>
      </c>
      <c r="B1513" s="389">
        <v>7648.1</v>
      </c>
      <c r="C1513" s="307">
        <v>208.51</v>
      </c>
      <c r="D1513" s="307">
        <f t="shared" si="32"/>
        <v>1594705.331</v>
      </c>
    </row>
    <row r="1514" spans="1:4" hidden="1" outlineLevel="1">
      <c r="A1514" s="383" t="s">
        <v>1232</v>
      </c>
      <c r="B1514" s="388">
        <v>1147150</v>
      </c>
      <c r="C1514" s="307">
        <v>0.15</v>
      </c>
      <c r="D1514" s="307">
        <f t="shared" si="32"/>
        <v>172072.5</v>
      </c>
    </row>
    <row r="1515" spans="1:4" hidden="1" outlineLevel="1">
      <c r="A1515" s="383" t="s">
        <v>1234</v>
      </c>
      <c r="B1515" s="388">
        <v>11600</v>
      </c>
      <c r="C1515" s="394"/>
      <c r="D1515" s="307">
        <f t="shared" si="32"/>
        <v>0</v>
      </c>
    </row>
    <row r="1516" spans="1:4" hidden="1" outlineLevel="1">
      <c r="A1516" s="386" t="s">
        <v>1235</v>
      </c>
      <c r="B1516" s="389">
        <v>11600</v>
      </c>
      <c r="C1516" s="307">
        <v>1</v>
      </c>
      <c r="D1516" s="307">
        <f t="shared" si="32"/>
        <v>11600</v>
      </c>
    </row>
    <row r="1517" spans="1:4" hidden="1" outlineLevel="1">
      <c r="A1517" s="383" t="s">
        <v>832</v>
      </c>
      <c r="B1517" s="388">
        <v>17943</v>
      </c>
      <c r="C1517" s="394"/>
      <c r="D1517" s="307">
        <f t="shared" si="32"/>
        <v>0</v>
      </c>
    </row>
    <row r="1518" spans="1:4" hidden="1" outlineLevel="1">
      <c r="A1518" s="386" t="s">
        <v>1236</v>
      </c>
      <c r="B1518" s="389">
        <v>4430</v>
      </c>
      <c r="C1518" s="307">
        <v>2</v>
      </c>
      <c r="D1518" s="307">
        <f t="shared" si="32"/>
        <v>8860</v>
      </c>
    </row>
    <row r="1519" spans="1:4" hidden="1" outlineLevel="1">
      <c r="A1519" s="386" t="s">
        <v>1237</v>
      </c>
      <c r="B1519" s="389">
        <v>6700</v>
      </c>
      <c r="C1519" s="307">
        <v>3.8</v>
      </c>
      <c r="D1519" s="307">
        <f t="shared" si="32"/>
        <v>25460</v>
      </c>
    </row>
    <row r="1520" spans="1:4" hidden="1" outlineLevel="1">
      <c r="A1520" s="386" t="s">
        <v>1238</v>
      </c>
      <c r="B1520" s="389">
        <v>2000</v>
      </c>
      <c r="C1520" s="307">
        <v>5.2</v>
      </c>
      <c r="D1520" s="307">
        <f t="shared" si="32"/>
        <v>10400</v>
      </c>
    </row>
    <row r="1521" spans="1:4" hidden="1" outlineLevel="1">
      <c r="A1521" s="386" t="s">
        <v>1239</v>
      </c>
      <c r="B1521" s="389">
        <v>4813</v>
      </c>
      <c r="C1521" s="307">
        <v>2</v>
      </c>
      <c r="D1521" s="307">
        <f t="shared" si="32"/>
        <v>9626</v>
      </c>
    </row>
    <row r="1522" spans="1:4" hidden="1" outlineLevel="1">
      <c r="A1522" s="383" t="s">
        <v>206</v>
      </c>
      <c r="B1522" s="384">
        <v>231</v>
      </c>
      <c r="C1522" s="321">
        <v>575.66</v>
      </c>
      <c r="D1522" s="307">
        <f t="shared" si="32"/>
        <v>132977.46</v>
      </c>
    </row>
    <row r="1523" spans="1:4" hidden="1" outlineLevel="1">
      <c r="A1523" s="383" t="s">
        <v>1240</v>
      </c>
      <c r="B1523" s="388">
        <v>8050</v>
      </c>
      <c r="C1523" s="307">
        <v>0.6</v>
      </c>
      <c r="D1523" s="307">
        <f t="shared" si="32"/>
        <v>4830</v>
      </c>
    </row>
    <row r="1524" spans="1:4" hidden="1" outlineLevel="1">
      <c r="A1524" s="383" t="s">
        <v>305</v>
      </c>
      <c r="B1524" s="388">
        <v>162654</v>
      </c>
      <c r="C1524" s="394"/>
      <c r="D1524" s="307">
        <f t="shared" si="32"/>
        <v>0</v>
      </c>
    </row>
    <row r="1525" spans="1:4" hidden="1" outlineLevel="1">
      <c r="A1525" s="386"/>
      <c r="B1525" s="389">
        <v>14650</v>
      </c>
      <c r="C1525" s="307">
        <v>0.6</v>
      </c>
      <c r="D1525" s="307">
        <f t="shared" si="32"/>
        <v>8790</v>
      </c>
    </row>
    <row r="1526" spans="1:4" hidden="1" outlineLevel="1">
      <c r="A1526" s="386" t="s">
        <v>1242</v>
      </c>
      <c r="B1526" s="389">
        <v>5730</v>
      </c>
      <c r="C1526" s="307">
        <v>0.6</v>
      </c>
      <c r="D1526" s="307">
        <f t="shared" si="32"/>
        <v>3438</v>
      </c>
    </row>
    <row r="1527" spans="1:4" hidden="1" outlineLevel="1">
      <c r="A1527" s="386" t="s">
        <v>1243</v>
      </c>
      <c r="B1527" s="387">
        <v>600</v>
      </c>
      <c r="C1527" s="307">
        <v>0.6</v>
      </c>
      <c r="D1527" s="307">
        <f t="shared" si="32"/>
        <v>360</v>
      </c>
    </row>
    <row r="1528" spans="1:4" hidden="1" outlineLevel="1">
      <c r="A1528" s="386" t="s">
        <v>1244</v>
      </c>
      <c r="B1528" s="389">
        <v>3000</v>
      </c>
      <c r="C1528" s="307">
        <v>0.6</v>
      </c>
      <c r="D1528" s="307">
        <f t="shared" si="32"/>
        <v>1800</v>
      </c>
    </row>
    <row r="1529" spans="1:4" hidden="1" outlineLevel="1">
      <c r="A1529" s="386" t="s">
        <v>1245</v>
      </c>
      <c r="B1529" s="389">
        <v>3150</v>
      </c>
      <c r="C1529" s="307">
        <v>0.64</v>
      </c>
      <c r="D1529" s="307">
        <f t="shared" si="32"/>
        <v>2016</v>
      </c>
    </row>
    <row r="1530" spans="1:4" hidden="1" outlineLevel="1">
      <c r="A1530" s="386" t="s">
        <v>1246</v>
      </c>
      <c r="B1530" s="389">
        <v>7500</v>
      </c>
      <c r="C1530" s="307">
        <v>0.6</v>
      </c>
      <c r="D1530" s="307">
        <f t="shared" si="32"/>
        <v>4500</v>
      </c>
    </row>
    <row r="1531" spans="1:4" hidden="1" outlineLevel="1">
      <c r="A1531" s="386" t="s">
        <v>1247</v>
      </c>
      <c r="B1531" s="389">
        <v>5160</v>
      </c>
      <c r="C1531" s="307">
        <v>0.6</v>
      </c>
      <c r="D1531" s="307">
        <f t="shared" si="32"/>
        <v>3096</v>
      </c>
    </row>
    <row r="1532" spans="1:4" hidden="1" outlineLevel="1">
      <c r="A1532" s="386" t="s">
        <v>1248</v>
      </c>
      <c r="B1532" s="389">
        <v>3750</v>
      </c>
      <c r="C1532" s="307">
        <v>0.6</v>
      </c>
      <c r="D1532" s="307">
        <f t="shared" si="32"/>
        <v>2250</v>
      </c>
    </row>
    <row r="1533" spans="1:4" hidden="1" outlineLevel="1">
      <c r="A1533" s="386" t="s">
        <v>1249</v>
      </c>
      <c r="B1533" s="389">
        <v>1000</v>
      </c>
      <c r="C1533" s="307">
        <v>0.6</v>
      </c>
      <c r="D1533" s="307">
        <f t="shared" si="32"/>
        <v>600</v>
      </c>
    </row>
    <row r="1534" spans="1:4" hidden="1" outlineLevel="1">
      <c r="A1534" s="386" t="s">
        <v>1250</v>
      </c>
      <c r="B1534" s="387">
        <v>550</v>
      </c>
      <c r="C1534" s="307">
        <v>0.6</v>
      </c>
      <c r="D1534" s="307">
        <f t="shared" ref="D1534:D1597" si="33">B1534*C1534</f>
        <v>330</v>
      </c>
    </row>
    <row r="1535" spans="1:4" hidden="1" outlineLevel="1">
      <c r="A1535" s="386" t="s">
        <v>1251</v>
      </c>
      <c r="B1535" s="389">
        <v>3000</v>
      </c>
      <c r="C1535" s="307">
        <v>0.6</v>
      </c>
      <c r="D1535" s="307">
        <f t="shared" si="33"/>
        <v>1800</v>
      </c>
    </row>
    <row r="1536" spans="1:4" hidden="1" outlineLevel="1">
      <c r="A1536" s="386" t="s">
        <v>1252</v>
      </c>
      <c r="B1536" s="389">
        <v>5800</v>
      </c>
      <c r="C1536" s="307">
        <v>0.6</v>
      </c>
      <c r="D1536" s="307">
        <f t="shared" si="33"/>
        <v>3480</v>
      </c>
    </row>
    <row r="1537" spans="1:4" hidden="1" outlineLevel="1">
      <c r="A1537" s="386" t="s">
        <v>1253</v>
      </c>
      <c r="B1537" s="389">
        <v>10038</v>
      </c>
      <c r="C1537" s="307">
        <v>0.6</v>
      </c>
      <c r="D1537" s="307">
        <f t="shared" si="33"/>
        <v>6022.8</v>
      </c>
    </row>
    <row r="1538" spans="1:4" hidden="1" outlineLevel="1">
      <c r="A1538" s="386" t="s">
        <v>1254</v>
      </c>
      <c r="B1538" s="389">
        <v>1150</v>
      </c>
      <c r="C1538" s="307">
        <v>0.6</v>
      </c>
      <c r="D1538" s="307">
        <f t="shared" si="33"/>
        <v>690</v>
      </c>
    </row>
    <row r="1539" spans="1:4" hidden="1" outlineLevel="1">
      <c r="A1539" s="386" t="s">
        <v>1255</v>
      </c>
      <c r="B1539" s="389">
        <v>2320</v>
      </c>
      <c r="C1539" s="307">
        <v>0.64</v>
      </c>
      <c r="D1539" s="307">
        <f t="shared" si="33"/>
        <v>1484.8</v>
      </c>
    </row>
    <row r="1540" spans="1:4" hidden="1" outlineLevel="1">
      <c r="A1540" s="386" t="s">
        <v>1256</v>
      </c>
      <c r="B1540" s="389">
        <v>1050</v>
      </c>
      <c r="C1540" s="307">
        <v>0.6</v>
      </c>
      <c r="D1540" s="307">
        <f t="shared" si="33"/>
        <v>630</v>
      </c>
    </row>
    <row r="1541" spans="1:4" hidden="1" outlineLevel="1">
      <c r="A1541" s="386" t="s">
        <v>1257</v>
      </c>
      <c r="B1541" s="389">
        <v>10950</v>
      </c>
      <c r="C1541" s="307">
        <v>0.6</v>
      </c>
      <c r="D1541" s="307">
        <f t="shared" si="33"/>
        <v>6570</v>
      </c>
    </row>
    <row r="1542" spans="1:4" hidden="1" outlineLevel="1">
      <c r="A1542" s="386" t="s">
        <v>1258</v>
      </c>
      <c r="B1542" s="389">
        <v>9380</v>
      </c>
      <c r="C1542" s="307">
        <v>0.6</v>
      </c>
      <c r="D1542" s="307">
        <f t="shared" si="33"/>
        <v>5628</v>
      </c>
    </row>
    <row r="1543" spans="1:4" hidden="1" outlineLevel="1">
      <c r="A1543" s="386" t="s">
        <v>1259</v>
      </c>
      <c r="B1543" s="389">
        <v>2900</v>
      </c>
      <c r="C1543" s="307">
        <v>0.6</v>
      </c>
      <c r="D1543" s="307">
        <f t="shared" si="33"/>
        <v>1740</v>
      </c>
    </row>
    <row r="1544" spans="1:4" hidden="1" outlineLevel="1">
      <c r="A1544" s="386" t="s">
        <v>1260</v>
      </c>
      <c r="B1544" s="387">
        <v>300</v>
      </c>
      <c r="C1544" s="307">
        <v>0.6</v>
      </c>
      <c r="D1544" s="307">
        <f t="shared" si="33"/>
        <v>180</v>
      </c>
    </row>
    <row r="1545" spans="1:4" hidden="1" outlineLevel="1">
      <c r="A1545" s="386" t="s">
        <v>1261</v>
      </c>
      <c r="B1545" s="389">
        <v>5400</v>
      </c>
      <c r="C1545" s="307">
        <v>0.6</v>
      </c>
      <c r="D1545" s="307">
        <f t="shared" si="33"/>
        <v>3240</v>
      </c>
    </row>
    <row r="1546" spans="1:4" hidden="1" outlineLevel="1">
      <c r="A1546" s="386" t="s">
        <v>1262</v>
      </c>
      <c r="B1546" s="389">
        <v>2400</v>
      </c>
      <c r="C1546" s="307">
        <v>0.6</v>
      </c>
      <c r="D1546" s="307">
        <f t="shared" si="33"/>
        <v>1440</v>
      </c>
    </row>
    <row r="1547" spans="1:4" hidden="1" outlineLevel="1">
      <c r="A1547" s="386" t="s">
        <v>1263</v>
      </c>
      <c r="B1547" s="389">
        <v>4550</v>
      </c>
      <c r="C1547" s="307">
        <v>0.6</v>
      </c>
      <c r="D1547" s="307">
        <f t="shared" si="33"/>
        <v>2730</v>
      </c>
    </row>
    <row r="1548" spans="1:4" hidden="1" outlineLevel="1">
      <c r="A1548" s="386" t="s">
        <v>1264</v>
      </c>
      <c r="B1548" s="387">
        <v>150</v>
      </c>
      <c r="C1548" s="307">
        <v>0.6</v>
      </c>
      <c r="D1548" s="307">
        <f t="shared" si="33"/>
        <v>90</v>
      </c>
    </row>
    <row r="1549" spans="1:4" hidden="1" outlineLevel="1">
      <c r="A1549" s="386" t="s">
        <v>1265</v>
      </c>
      <c r="B1549" s="389">
        <v>3355</v>
      </c>
      <c r="C1549" s="307">
        <v>0.64</v>
      </c>
      <c r="D1549" s="307">
        <f t="shared" si="33"/>
        <v>2147.1999999999998</v>
      </c>
    </row>
    <row r="1550" spans="1:4" hidden="1" outlineLevel="1">
      <c r="A1550" s="386" t="s">
        <v>1266</v>
      </c>
      <c r="B1550" s="389">
        <v>1600</v>
      </c>
      <c r="C1550" s="307">
        <v>0.6</v>
      </c>
      <c r="D1550" s="307">
        <f t="shared" si="33"/>
        <v>960</v>
      </c>
    </row>
    <row r="1551" spans="1:4" hidden="1" outlineLevel="1">
      <c r="A1551" s="386" t="s">
        <v>1267</v>
      </c>
      <c r="B1551" s="389">
        <v>5100</v>
      </c>
      <c r="C1551" s="307">
        <v>0.6</v>
      </c>
      <c r="D1551" s="307">
        <f t="shared" si="33"/>
        <v>3060</v>
      </c>
    </row>
    <row r="1552" spans="1:4" hidden="1" outlineLevel="1">
      <c r="A1552" s="386" t="s">
        <v>1268</v>
      </c>
      <c r="B1552" s="389">
        <v>3100</v>
      </c>
      <c r="C1552" s="307">
        <v>0.54</v>
      </c>
      <c r="D1552" s="307">
        <f t="shared" si="33"/>
        <v>1674</v>
      </c>
    </row>
    <row r="1553" spans="1:5" hidden="1" outlineLevel="1">
      <c r="A1553" s="386" t="s">
        <v>768</v>
      </c>
      <c r="B1553" s="389">
        <v>7100</v>
      </c>
      <c r="C1553" s="307">
        <v>0.6</v>
      </c>
      <c r="D1553" s="307">
        <f t="shared" si="33"/>
        <v>4260</v>
      </c>
    </row>
    <row r="1554" spans="1:5" hidden="1" outlineLevel="1">
      <c r="A1554" s="386" t="s">
        <v>1270</v>
      </c>
      <c r="B1554" s="389">
        <v>2050</v>
      </c>
      <c r="C1554" s="307">
        <v>0.6</v>
      </c>
      <c r="D1554" s="307">
        <f t="shared" si="33"/>
        <v>1230</v>
      </c>
    </row>
    <row r="1555" spans="1:5" hidden="1" outlineLevel="1">
      <c r="A1555" s="386" t="s">
        <v>769</v>
      </c>
      <c r="B1555" s="389">
        <v>9811</v>
      </c>
      <c r="C1555" s="307">
        <v>0.6</v>
      </c>
      <c r="D1555" s="307">
        <f t="shared" si="33"/>
        <v>5886.5999999999995</v>
      </c>
    </row>
    <row r="1556" spans="1:5" hidden="1" outlineLevel="1">
      <c r="A1556" s="386" t="s">
        <v>1763</v>
      </c>
      <c r="B1556" s="389">
        <v>8700</v>
      </c>
      <c r="C1556" s="307">
        <v>0.54</v>
      </c>
      <c r="D1556" s="307">
        <f t="shared" si="33"/>
        <v>4698</v>
      </c>
    </row>
    <row r="1557" spans="1:5" hidden="1" outlineLevel="1">
      <c r="A1557" s="386" t="s">
        <v>1271</v>
      </c>
      <c r="B1557" s="389">
        <v>1950</v>
      </c>
      <c r="C1557" s="307">
        <v>0.6</v>
      </c>
      <c r="D1557" s="307">
        <f t="shared" si="33"/>
        <v>1170</v>
      </c>
    </row>
    <row r="1558" spans="1:5" hidden="1" outlineLevel="1">
      <c r="A1558" s="386" t="s">
        <v>1272</v>
      </c>
      <c r="B1558" s="389">
        <v>1050</v>
      </c>
      <c r="C1558" s="307">
        <v>0.6</v>
      </c>
      <c r="D1558" s="307">
        <f t="shared" si="33"/>
        <v>630</v>
      </c>
    </row>
    <row r="1559" spans="1:5" hidden="1" outlineLevel="1">
      <c r="A1559" s="386" t="s">
        <v>1273</v>
      </c>
      <c r="B1559" s="389">
        <v>6860</v>
      </c>
      <c r="C1559" s="307">
        <v>0.6</v>
      </c>
      <c r="D1559" s="307">
        <f t="shared" si="33"/>
        <v>4116</v>
      </c>
    </row>
    <row r="1560" spans="1:5" hidden="1" outlineLevel="1">
      <c r="A1560" s="383" t="s">
        <v>306</v>
      </c>
      <c r="B1560" s="388">
        <v>604416</v>
      </c>
      <c r="C1560" s="394"/>
      <c r="D1560" s="307">
        <f t="shared" si="33"/>
        <v>0</v>
      </c>
    </row>
    <row r="1561" spans="1:5" hidden="1" outlineLevel="1">
      <c r="A1561" s="386" t="s">
        <v>770</v>
      </c>
      <c r="B1561" s="389">
        <v>96520</v>
      </c>
      <c r="C1561" s="307">
        <v>0.7</v>
      </c>
      <c r="D1561" s="307">
        <f t="shared" si="33"/>
        <v>67564</v>
      </c>
    </row>
    <row r="1562" spans="1:5" hidden="1" outlineLevel="1">
      <c r="A1562" s="386" t="s">
        <v>1274</v>
      </c>
      <c r="B1562" s="389">
        <v>26100</v>
      </c>
      <c r="C1562" s="307">
        <v>0.6</v>
      </c>
      <c r="D1562" s="307">
        <f t="shared" si="33"/>
        <v>15660</v>
      </c>
    </row>
    <row r="1563" spans="1:5" hidden="1" outlineLevel="1">
      <c r="A1563" s="386" t="s">
        <v>1620</v>
      </c>
      <c r="B1563" s="389">
        <v>10400</v>
      </c>
      <c r="C1563" s="307">
        <v>0.54</v>
      </c>
      <c r="D1563" s="307">
        <f t="shared" si="33"/>
        <v>5616</v>
      </c>
    </row>
    <row r="1564" spans="1:5" hidden="1" outlineLevel="1">
      <c r="A1564" s="386" t="s">
        <v>1275</v>
      </c>
      <c r="B1564" s="389">
        <v>7634</v>
      </c>
      <c r="C1564" s="307">
        <v>0.6</v>
      </c>
      <c r="D1564" s="307">
        <f t="shared" si="33"/>
        <v>4580.3999999999996</v>
      </c>
    </row>
    <row r="1565" spans="1:5" hidden="1" outlineLevel="1">
      <c r="A1565" s="386" t="s">
        <v>1277</v>
      </c>
      <c r="B1565" s="389">
        <v>10800</v>
      </c>
      <c r="C1565" s="307">
        <v>0.6</v>
      </c>
      <c r="D1565" s="307">
        <f t="shared" si="33"/>
        <v>6480</v>
      </c>
    </row>
    <row r="1566" spans="1:5" hidden="1" outlineLevel="1">
      <c r="A1566" s="386" t="s">
        <v>1278</v>
      </c>
      <c r="B1566" s="389">
        <v>2020</v>
      </c>
      <c r="C1566" s="307">
        <v>0.54</v>
      </c>
      <c r="D1566" s="307">
        <f t="shared" si="33"/>
        <v>1090.8000000000002</v>
      </c>
    </row>
    <row r="1567" spans="1:5" hidden="1" outlineLevel="1">
      <c r="A1567" s="386" t="s">
        <v>1279</v>
      </c>
      <c r="B1567" s="389">
        <v>3332</v>
      </c>
      <c r="C1567" s="307">
        <v>0.54</v>
      </c>
      <c r="D1567" s="307">
        <f t="shared" si="33"/>
        <v>1799.2800000000002</v>
      </c>
      <c r="E1567" s="42" t="s">
        <v>1800</v>
      </c>
    </row>
    <row r="1568" spans="1:5" hidden="1" outlineLevel="1">
      <c r="A1568" s="386" t="s">
        <v>1280</v>
      </c>
      <c r="B1568" s="389">
        <v>8340</v>
      </c>
      <c r="C1568" s="307">
        <v>0.6</v>
      </c>
      <c r="D1568" s="307">
        <f t="shared" si="33"/>
        <v>5004</v>
      </c>
    </row>
    <row r="1569" spans="1:4" hidden="1" outlineLevel="1">
      <c r="A1569" s="386" t="s">
        <v>1281</v>
      </c>
      <c r="B1569" s="389">
        <v>14100</v>
      </c>
      <c r="C1569" s="307">
        <v>0.6</v>
      </c>
      <c r="D1569" s="307">
        <f t="shared" si="33"/>
        <v>8460</v>
      </c>
    </row>
    <row r="1570" spans="1:4" hidden="1" outlineLevel="1">
      <c r="A1570" s="386" t="s">
        <v>1241</v>
      </c>
      <c r="B1570" s="389">
        <v>16450</v>
      </c>
      <c r="C1570" s="307">
        <v>0.54</v>
      </c>
      <c r="D1570" s="307">
        <f t="shared" si="33"/>
        <v>8883</v>
      </c>
    </row>
    <row r="1571" spans="1:4" hidden="1" outlineLevel="1">
      <c r="A1571" s="386" t="s">
        <v>1282</v>
      </c>
      <c r="B1571" s="389">
        <v>15520</v>
      </c>
      <c r="C1571" s="307">
        <v>0.54</v>
      </c>
      <c r="D1571" s="307">
        <f t="shared" si="33"/>
        <v>8380.8000000000011</v>
      </c>
    </row>
    <row r="1572" spans="1:4" hidden="1" outlineLevel="1">
      <c r="A1572" s="386" t="s">
        <v>1283</v>
      </c>
      <c r="B1572" s="389">
        <v>8582</v>
      </c>
      <c r="C1572" s="307">
        <v>0.6</v>
      </c>
      <c r="D1572" s="307">
        <f t="shared" si="33"/>
        <v>5149.2</v>
      </c>
    </row>
    <row r="1573" spans="1:4" hidden="1" outlineLevel="1">
      <c r="A1573" s="386" t="s">
        <v>1284</v>
      </c>
      <c r="B1573" s="389">
        <v>12050</v>
      </c>
      <c r="C1573" s="307">
        <v>0.54</v>
      </c>
      <c r="D1573" s="307">
        <f t="shared" si="33"/>
        <v>6507</v>
      </c>
    </row>
    <row r="1574" spans="1:4" hidden="1" outlineLevel="1">
      <c r="A1574" s="386" t="s">
        <v>1285</v>
      </c>
      <c r="B1574" s="389">
        <v>3750</v>
      </c>
      <c r="C1574" s="307">
        <v>0.6</v>
      </c>
      <c r="D1574" s="307">
        <f t="shared" si="33"/>
        <v>2250</v>
      </c>
    </row>
    <row r="1575" spans="1:4" hidden="1" outlineLevel="1">
      <c r="A1575" s="386" t="s">
        <v>1764</v>
      </c>
      <c r="B1575" s="389">
        <v>6600</v>
      </c>
      <c r="C1575" s="307">
        <v>0.54</v>
      </c>
      <c r="D1575" s="307">
        <f t="shared" si="33"/>
        <v>3564.0000000000005</v>
      </c>
    </row>
    <row r="1576" spans="1:4" hidden="1" outlineLevel="1">
      <c r="A1576" s="386" t="s">
        <v>1287</v>
      </c>
      <c r="B1576" s="389">
        <v>2950</v>
      </c>
      <c r="C1576" s="307">
        <v>0.64</v>
      </c>
      <c r="D1576" s="307">
        <f t="shared" si="33"/>
        <v>1888</v>
      </c>
    </row>
    <row r="1577" spans="1:4" hidden="1" outlineLevel="1">
      <c r="A1577" s="386" t="s">
        <v>1288</v>
      </c>
      <c r="B1577" s="389">
        <v>20354</v>
      </c>
      <c r="C1577" s="307">
        <v>0.6</v>
      </c>
      <c r="D1577" s="307">
        <f t="shared" si="33"/>
        <v>12212.4</v>
      </c>
    </row>
    <row r="1578" spans="1:4" hidden="1" outlineLevel="1">
      <c r="A1578" s="386" t="s">
        <v>1289</v>
      </c>
      <c r="B1578" s="389">
        <v>11530</v>
      </c>
      <c r="C1578" s="307">
        <v>0.54</v>
      </c>
      <c r="D1578" s="307">
        <f t="shared" si="33"/>
        <v>6226.2000000000007</v>
      </c>
    </row>
    <row r="1579" spans="1:4" hidden="1" outlineLevel="1">
      <c r="A1579" s="386" t="s">
        <v>1290</v>
      </c>
      <c r="B1579" s="389">
        <v>19450</v>
      </c>
      <c r="C1579" s="307">
        <v>0.6</v>
      </c>
      <c r="D1579" s="307">
        <f t="shared" si="33"/>
        <v>11670</v>
      </c>
    </row>
    <row r="1580" spans="1:4" hidden="1" outlineLevel="1">
      <c r="A1580" s="386" t="s">
        <v>1291</v>
      </c>
      <c r="B1580" s="389">
        <v>31250</v>
      </c>
      <c r="C1580" s="307">
        <v>0.6</v>
      </c>
      <c r="D1580" s="307">
        <f t="shared" si="33"/>
        <v>18750</v>
      </c>
    </row>
    <row r="1581" spans="1:4" hidden="1" outlineLevel="1">
      <c r="A1581" s="386" t="s">
        <v>1292</v>
      </c>
      <c r="B1581" s="389">
        <v>21825</v>
      </c>
      <c r="C1581" s="307">
        <v>0.6</v>
      </c>
      <c r="D1581" s="307">
        <f t="shared" si="33"/>
        <v>13095</v>
      </c>
    </row>
    <row r="1582" spans="1:4" hidden="1" outlineLevel="1">
      <c r="A1582" s="386" t="s">
        <v>863</v>
      </c>
      <c r="B1582" s="389">
        <v>4450</v>
      </c>
      <c r="C1582" s="307">
        <v>0.54</v>
      </c>
      <c r="D1582" s="307">
        <f t="shared" si="33"/>
        <v>2403</v>
      </c>
    </row>
    <row r="1583" spans="1:4" hidden="1" outlineLevel="1">
      <c r="A1583" s="386" t="s">
        <v>1293</v>
      </c>
      <c r="B1583" s="389">
        <v>2600</v>
      </c>
      <c r="C1583" s="307">
        <v>0.54</v>
      </c>
      <c r="D1583" s="307">
        <f t="shared" si="33"/>
        <v>1404</v>
      </c>
    </row>
    <row r="1584" spans="1:4" hidden="1" outlineLevel="1">
      <c r="A1584" s="386" t="s">
        <v>1294</v>
      </c>
      <c r="B1584" s="389">
        <v>4484</v>
      </c>
      <c r="C1584" s="307">
        <v>0.6</v>
      </c>
      <c r="D1584" s="307">
        <f t="shared" si="33"/>
        <v>2690.4</v>
      </c>
    </row>
    <row r="1585" spans="1:4" hidden="1" outlineLevel="1">
      <c r="A1585" s="386" t="s">
        <v>864</v>
      </c>
      <c r="B1585" s="389">
        <v>4000</v>
      </c>
      <c r="C1585" s="307">
        <v>0.54</v>
      </c>
      <c r="D1585" s="307">
        <f t="shared" si="33"/>
        <v>2160</v>
      </c>
    </row>
    <row r="1586" spans="1:4" hidden="1" outlineLevel="1">
      <c r="A1586" s="386" t="s">
        <v>1813</v>
      </c>
      <c r="B1586" s="387">
        <v>700</v>
      </c>
      <c r="C1586" s="307">
        <v>0.54</v>
      </c>
      <c r="D1586" s="307">
        <f t="shared" si="33"/>
        <v>378</v>
      </c>
    </row>
    <row r="1587" spans="1:4" hidden="1" outlineLevel="1">
      <c r="A1587" s="386" t="s">
        <v>1296</v>
      </c>
      <c r="B1587" s="389">
        <v>7200</v>
      </c>
      <c r="C1587" s="307">
        <v>0.6</v>
      </c>
      <c r="D1587" s="307">
        <f t="shared" si="33"/>
        <v>4320</v>
      </c>
    </row>
    <row r="1588" spans="1:4" hidden="1" outlineLevel="1">
      <c r="A1588" s="386" t="s">
        <v>865</v>
      </c>
      <c r="B1588" s="389">
        <v>34390</v>
      </c>
      <c r="C1588" s="307">
        <v>0.6</v>
      </c>
      <c r="D1588" s="307">
        <f t="shared" si="33"/>
        <v>20634</v>
      </c>
    </row>
    <row r="1589" spans="1:4" hidden="1" outlineLevel="1">
      <c r="A1589" s="386" t="s">
        <v>1297</v>
      </c>
      <c r="B1589" s="389">
        <v>15700</v>
      </c>
      <c r="C1589" s="307">
        <v>0.6</v>
      </c>
      <c r="D1589" s="307">
        <f t="shared" si="33"/>
        <v>9420</v>
      </c>
    </row>
    <row r="1590" spans="1:4" hidden="1" outlineLevel="1">
      <c r="A1590" s="386" t="s">
        <v>1298</v>
      </c>
      <c r="B1590" s="389">
        <v>14550</v>
      </c>
      <c r="C1590" s="307">
        <v>0.6</v>
      </c>
      <c r="D1590" s="307">
        <f t="shared" si="33"/>
        <v>8730</v>
      </c>
    </row>
    <row r="1591" spans="1:4" hidden="1" outlineLevel="1">
      <c r="A1591" s="386" t="s">
        <v>1299</v>
      </c>
      <c r="B1591" s="389">
        <v>11200</v>
      </c>
      <c r="C1591" s="307">
        <v>0.6</v>
      </c>
      <c r="D1591" s="307">
        <f t="shared" si="33"/>
        <v>6720</v>
      </c>
    </row>
    <row r="1592" spans="1:4" hidden="1" outlineLevel="1">
      <c r="A1592" s="386" t="s">
        <v>866</v>
      </c>
      <c r="B1592" s="389">
        <v>3700</v>
      </c>
      <c r="C1592" s="307">
        <v>0.6</v>
      </c>
      <c r="D1592" s="307">
        <f t="shared" si="33"/>
        <v>2220</v>
      </c>
    </row>
    <row r="1593" spans="1:4" hidden="1" outlineLevel="1">
      <c r="A1593" s="386" t="s">
        <v>867</v>
      </c>
      <c r="B1593" s="389">
        <v>10370</v>
      </c>
      <c r="C1593" s="307">
        <v>0.6</v>
      </c>
      <c r="D1593" s="307">
        <f t="shared" si="33"/>
        <v>6222</v>
      </c>
    </row>
    <row r="1594" spans="1:4" hidden="1" outlineLevel="1">
      <c r="A1594" s="386" t="s">
        <v>1300</v>
      </c>
      <c r="B1594" s="389">
        <v>3150</v>
      </c>
      <c r="C1594" s="307">
        <v>0.6</v>
      </c>
      <c r="D1594" s="307">
        <f t="shared" si="33"/>
        <v>1890</v>
      </c>
    </row>
    <row r="1595" spans="1:4" hidden="1" outlineLevel="1">
      <c r="A1595" s="386" t="s">
        <v>869</v>
      </c>
      <c r="B1595" s="389">
        <v>27200</v>
      </c>
      <c r="C1595" s="307">
        <v>0.6</v>
      </c>
      <c r="D1595" s="307">
        <f t="shared" si="33"/>
        <v>16320</v>
      </c>
    </row>
    <row r="1596" spans="1:4" hidden="1" outlineLevel="1">
      <c r="A1596" s="386" t="s">
        <v>861</v>
      </c>
      <c r="B1596" s="389">
        <v>22450</v>
      </c>
      <c r="C1596" s="307">
        <v>0.54</v>
      </c>
      <c r="D1596" s="307">
        <f t="shared" si="33"/>
        <v>12123</v>
      </c>
    </row>
    <row r="1597" spans="1:4" hidden="1" outlineLevel="1">
      <c r="A1597" s="386" t="s">
        <v>862</v>
      </c>
      <c r="B1597" s="389">
        <v>9200</v>
      </c>
      <c r="C1597" s="307">
        <v>0.6</v>
      </c>
      <c r="D1597" s="307">
        <f t="shared" si="33"/>
        <v>5520</v>
      </c>
    </row>
    <row r="1598" spans="1:4" hidden="1" outlineLevel="1">
      <c r="A1598" s="386" t="s">
        <v>859</v>
      </c>
      <c r="B1598" s="389">
        <v>32890</v>
      </c>
      <c r="C1598" s="307">
        <v>0.6</v>
      </c>
      <c r="D1598" s="307">
        <f t="shared" ref="D1598:D1630" si="34">B1598*C1598</f>
        <v>19734</v>
      </c>
    </row>
    <row r="1599" spans="1:4" hidden="1" outlineLevel="1">
      <c r="A1599" s="386" t="s">
        <v>771</v>
      </c>
      <c r="B1599" s="389">
        <v>25225</v>
      </c>
      <c r="C1599" s="307">
        <v>0.54</v>
      </c>
      <c r="D1599" s="307">
        <f t="shared" si="34"/>
        <v>13621.5</v>
      </c>
    </row>
    <row r="1600" spans="1:4" hidden="1" outlineLevel="1">
      <c r="A1600" s="386" t="s">
        <v>1880</v>
      </c>
      <c r="B1600" s="389">
        <v>9800</v>
      </c>
      <c r="C1600" s="307">
        <v>0.54</v>
      </c>
      <c r="D1600" s="307">
        <f t="shared" si="34"/>
        <v>5292</v>
      </c>
    </row>
    <row r="1601" spans="1:4" hidden="1" outlineLevel="1">
      <c r="A1601" s="386" t="s">
        <v>1881</v>
      </c>
      <c r="B1601" s="389">
        <v>9800</v>
      </c>
      <c r="C1601" s="307">
        <v>0.54</v>
      </c>
      <c r="D1601" s="307">
        <f t="shared" si="34"/>
        <v>5292</v>
      </c>
    </row>
    <row r="1602" spans="1:4" hidden="1" outlineLevel="1">
      <c r="A1602" s="386" t="s">
        <v>1302</v>
      </c>
      <c r="B1602" s="387">
        <v>900</v>
      </c>
      <c r="C1602" s="307">
        <v>0.6</v>
      </c>
      <c r="D1602" s="307">
        <f t="shared" si="34"/>
        <v>540</v>
      </c>
    </row>
    <row r="1603" spans="1:4" hidden="1" outlineLevel="1">
      <c r="A1603" s="386" t="s">
        <v>781</v>
      </c>
      <c r="B1603" s="387">
        <v>900</v>
      </c>
      <c r="C1603" s="307">
        <v>0.6</v>
      </c>
      <c r="D1603" s="307">
        <f t="shared" si="34"/>
        <v>540</v>
      </c>
    </row>
    <row r="1604" spans="1:4" hidden="1" outlineLevel="1">
      <c r="A1604" s="383" t="s">
        <v>307</v>
      </c>
      <c r="B1604" s="388">
        <v>25567</v>
      </c>
      <c r="C1604" s="307">
        <v>0.54</v>
      </c>
      <c r="D1604" s="307">
        <f t="shared" si="34"/>
        <v>13806.18</v>
      </c>
    </row>
    <row r="1605" spans="1:4" hidden="1" outlineLevel="1">
      <c r="A1605" s="383" t="s">
        <v>308</v>
      </c>
      <c r="B1605" s="388">
        <v>13280</v>
      </c>
      <c r="C1605" s="394"/>
      <c r="D1605" s="307">
        <f t="shared" si="34"/>
        <v>0</v>
      </c>
    </row>
    <row r="1606" spans="1:4" hidden="1" outlineLevel="1">
      <c r="A1606" s="386" t="s">
        <v>785</v>
      </c>
      <c r="B1606" s="389">
        <v>1480</v>
      </c>
      <c r="C1606" s="307">
        <v>2.2200000000000002</v>
      </c>
      <c r="D1606" s="307">
        <f t="shared" si="34"/>
        <v>3285.6000000000004</v>
      </c>
    </row>
    <row r="1607" spans="1:4" hidden="1" outlineLevel="1">
      <c r="A1607" s="386" t="s">
        <v>309</v>
      </c>
      <c r="B1607" s="389">
        <v>11800</v>
      </c>
      <c r="C1607" s="307">
        <v>5.43</v>
      </c>
      <c r="D1607" s="307">
        <f t="shared" si="34"/>
        <v>64074</v>
      </c>
    </row>
    <row r="1608" spans="1:4" hidden="1" outlineLevel="1">
      <c r="A1608" s="383" t="s">
        <v>310</v>
      </c>
      <c r="B1608" s="388">
        <v>41700</v>
      </c>
      <c r="C1608" s="394"/>
      <c r="D1608" s="307">
        <f t="shared" si="34"/>
        <v>0</v>
      </c>
    </row>
    <row r="1609" spans="1:4" hidden="1" outlineLevel="1">
      <c r="A1609" s="386" t="s">
        <v>1304</v>
      </c>
      <c r="B1609" s="389">
        <v>2700</v>
      </c>
      <c r="C1609" s="307">
        <v>0.39</v>
      </c>
      <c r="D1609" s="307">
        <f t="shared" si="34"/>
        <v>1053</v>
      </c>
    </row>
    <row r="1610" spans="1:4" hidden="1" outlineLevel="1">
      <c r="A1610" s="386" t="s">
        <v>1305</v>
      </c>
      <c r="B1610" s="389">
        <v>6000</v>
      </c>
      <c r="C1610" s="307">
        <v>0.44</v>
      </c>
      <c r="D1610" s="307">
        <f t="shared" si="34"/>
        <v>2640</v>
      </c>
    </row>
    <row r="1611" spans="1:4" hidden="1" outlineLevel="1">
      <c r="A1611" s="386" t="s">
        <v>876</v>
      </c>
      <c r="B1611" s="389">
        <v>19800</v>
      </c>
      <c r="C1611" s="307">
        <v>0.39</v>
      </c>
      <c r="D1611" s="307">
        <f t="shared" si="34"/>
        <v>7722</v>
      </c>
    </row>
    <row r="1612" spans="1:4" hidden="1" outlineLevel="1">
      <c r="A1612" s="386" t="s">
        <v>877</v>
      </c>
      <c r="B1612" s="389">
        <v>10800</v>
      </c>
      <c r="C1612" s="307">
        <v>0.39</v>
      </c>
      <c r="D1612" s="307">
        <f t="shared" si="34"/>
        <v>4212</v>
      </c>
    </row>
    <row r="1613" spans="1:4" hidden="1" outlineLevel="1">
      <c r="A1613" s="386" t="s">
        <v>878</v>
      </c>
      <c r="B1613" s="389">
        <v>2400</v>
      </c>
      <c r="C1613" s="307">
        <v>0.39</v>
      </c>
      <c r="D1613" s="307">
        <f t="shared" si="34"/>
        <v>936</v>
      </c>
    </row>
    <row r="1614" spans="1:4" hidden="1" outlineLevel="1">
      <c r="A1614" s="383" t="s">
        <v>119</v>
      </c>
      <c r="B1614" s="384">
        <v>50</v>
      </c>
      <c r="C1614" s="394"/>
      <c r="D1614" s="307">
        <f t="shared" si="34"/>
        <v>0</v>
      </c>
    </row>
    <row r="1615" spans="1:4" hidden="1" outlineLevel="1">
      <c r="A1615" s="386" t="s">
        <v>120</v>
      </c>
      <c r="B1615" s="387">
        <v>50</v>
      </c>
      <c r="C1615" s="307">
        <v>390</v>
      </c>
      <c r="D1615" s="307">
        <f t="shared" si="34"/>
        <v>19500</v>
      </c>
    </row>
    <row r="1616" spans="1:4" hidden="1" outlineLevel="1">
      <c r="A1616" s="383" t="s">
        <v>786</v>
      </c>
      <c r="B1616" s="384">
        <v>700</v>
      </c>
      <c r="C1616" s="394"/>
      <c r="D1616" s="307">
        <f t="shared" si="34"/>
        <v>0</v>
      </c>
    </row>
    <row r="1617" spans="1:5" hidden="1" outlineLevel="1">
      <c r="A1617" s="386" t="s">
        <v>787</v>
      </c>
      <c r="B1617" s="387">
        <v>700</v>
      </c>
      <c r="C1617" s="307">
        <v>55.17</v>
      </c>
      <c r="D1617" s="307">
        <f t="shared" si="34"/>
        <v>38619</v>
      </c>
    </row>
    <row r="1618" spans="1:5" hidden="1" outlineLevel="1">
      <c r="A1618" s="383" t="s">
        <v>207</v>
      </c>
      <c r="B1618" s="388">
        <v>44715</v>
      </c>
      <c r="C1618" s="394"/>
      <c r="D1618" s="307">
        <f t="shared" si="34"/>
        <v>0</v>
      </c>
    </row>
    <row r="1619" spans="1:5" hidden="1" outlineLevel="1">
      <c r="A1619" s="386" t="s">
        <v>1306</v>
      </c>
      <c r="B1619" s="389">
        <v>11211</v>
      </c>
      <c r="C1619" s="307">
        <v>31.91</v>
      </c>
      <c r="D1619" s="307">
        <f t="shared" si="34"/>
        <v>357743.01</v>
      </c>
    </row>
    <row r="1620" spans="1:5" hidden="1" outlineLevel="1">
      <c r="A1620" s="386" t="s">
        <v>879</v>
      </c>
      <c r="B1620" s="389">
        <v>3151</v>
      </c>
      <c r="C1620" s="307">
        <v>16.21</v>
      </c>
      <c r="D1620" s="307">
        <f t="shared" si="34"/>
        <v>51077.71</v>
      </c>
    </row>
    <row r="1621" spans="1:5" hidden="1" outlineLevel="1">
      <c r="A1621" s="386" t="s">
        <v>311</v>
      </c>
      <c r="B1621" s="387">
        <v>739</v>
      </c>
      <c r="C1621" s="307">
        <v>46.28</v>
      </c>
      <c r="D1621" s="307">
        <f t="shared" si="34"/>
        <v>34200.92</v>
      </c>
    </row>
    <row r="1622" spans="1:5" hidden="1" outlineLevel="1">
      <c r="A1622" s="386" t="s">
        <v>880</v>
      </c>
      <c r="B1622" s="387">
        <v>173</v>
      </c>
      <c r="C1622" s="307">
        <v>23.4</v>
      </c>
      <c r="D1622" s="307">
        <f t="shared" si="34"/>
        <v>4048.2</v>
      </c>
    </row>
    <row r="1623" spans="1:5" hidden="1" outlineLevel="1">
      <c r="A1623" s="386" t="s">
        <v>208</v>
      </c>
      <c r="B1623" s="389">
        <v>2805</v>
      </c>
      <c r="C1623" s="307">
        <v>31.75</v>
      </c>
      <c r="D1623" s="307">
        <f t="shared" si="34"/>
        <v>89058.75</v>
      </c>
    </row>
    <row r="1624" spans="1:5" hidden="1" outlineLevel="1">
      <c r="A1624" s="386" t="s">
        <v>1307</v>
      </c>
      <c r="B1624" s="389">
        <v>4950</v>
      </c>
      <c r="C1624" s="307">
        <v>35.22</v>
      </c>
      <c r="D1624" s="307">
        <f t="shared" si="34"/>
        <v>174339</v>
      </c>
    </row>
    <row r="1625" spans="1:5" hidden="1" outlineLevel="1">
      <c r="A1625" s="386" t="s">
        <v>312</v>
      </c>
      <c r="B1625" s="387">
        <v>349</v>
      </c>
      <c r="C1625" s="307">
        <v>34.729999999999997</v>
      </c>
      <c r="D1625" s="307">
        <f t="shared" si="34"/>
        <v>12120.769999999999</v>
      </c>
    </row>
    <row r="1626" spans="1:5" hidden="1" outlineLevel="1">
      <c r="A1626" s="386" t="s">
        <v>881</v>
      </c>
      <c r="B1626" s="389">
        <v>2465</v>
      </c>
      <c r="C1626" s="307">
        <v>49.47</v>
      </c>
      <c r="D1626" s="307">
        <f t="shared" si="34"/>
        <v>121943.55</v>
      </c>
    </row>
    <row r="1627" spans="1:5" hidden="1" outlineLevel="1">
      <c r="A1627" s="386" t="s">
        <v>313</v>
      </c>
      <c r="B1627" s="389">
        <v>8598</v>
      </c>
      <c r="C1627" s="307">
        <v>37.35</v>
      </c>
      <c r="D1627" s="307">
        <f t="shared" si="34"/>
        <v>321135.3</v>
      </c>
      <c r="E1627" s="42" t="s">
        <v>1884</v>
      </c>
    </row>
    <row r="1628" spans="1:5" hidden="1" outlineLevel="1">
      <c r="A1628" s="386" t="s">
        <v>209</v>
      </c>
      <c r="B1628" s="389">
        <v>2932</v>
      </c>
      <c r="C1628" s="307">
        <v>42.46</v>
      </c>
      <c r="D1628" s="307">
        <f t="shared" si="34"/>
        <v>124492.72</v>
      </c>
    </row>
    <row r="1629" spans="1:5" hidden="1" outlineLevel="1">
      <c r="A1629" s="386" t="s">
        <v>315</v>
      </c>
      <c r="B1629" s="389">
        <v>3284</v>
      </c>
      <c r="C1629" s="321">
        <f>(61.5*2036+62.46*3488)/5524</f>
        <v>62.106169442433014</v>
      </c>
      <c r="D1629" s="307">
        <f t="shared" si="34"/>
        <v>203956.66044895002</v>
      </c>
    </row>
    <row r="1630" spans="1:5" hidden="1" outlineLevel="1">
      <c r="A1630" s="386" t="s">
        <v>210</v>
      </c>
      <c r="B1630" s="389">
        <v>4058</v>
      </c>
      <c r="C1630" s="321">
        <v>69.12</v>
      </c>
      <c r="D1630" s="307">
        <f t="shared" si="34"/>
        <v>280488.96000000002</v>
      </c>
    </row>
    <row r="1631" spans="1:5" collapsed="1">
      <c r="A1631" s="10" t="s">
        <v>763</v>
      </c>
      <c r="B1631" s="23"/>
      <c r="C1631" s="64"/>
      <c r="D1631" s="98">
        <f>SUM(D1020:D1630)</f>
        <v>42415333.153567664</v>
      </c>
      <c r="E1631" s="411"/>
    </row>
    <row r="1633" spans="1:2">
      <c r="A1633" s="20" t="s">
        <v>1308</v>
      </c>
      <c r="B1633" s="4" t="s">
        <v>2</v>
      </c>
    </row>
    <row r="1634" spans="1:2" hidden="1" outlineLevel="1">
      <c r="A1634" s="108" t="s">
        <v>895</v>
      </c>
      <c r="B1634" s="109">
        <v>701.1</v>
      </c>
    </row>
    <row r="1635" spans="1:2" hidden="1" outlineLevel="1">
      <c r="A1635" s="108" t="s">
        <v>896</v>
      </c>
      <c r="B1635" s="109">
        <v>7590</v>
      </c>
    </row>
    <row r="1636" spans="1:2" hidden="1" outlineLevel="1">
      <c r="A1636" s="25" t="s">
        <v>905</v>
      </c>
      <c r="B1636" s="343">
        <v>1574.9</v>
      </c>
    </row>
    <row r="1637" spans="1:2" hidden="1" outlineLevel="1">
      <c r="A1637" s="108" t="s">
        <v>912</v>
      </c>
      <c r="B1637" s="109">
        <v>36.6</v>
      </c>
    </row>
    <row r="1638" spans="1:2" hidden="1" outlineLevel="1">
      <c r="A1638" s="108" t="s">
        <v>913</v>
      </c>
      <c r="B1638" s="109">
        <v>255.3</v>
      </c>
    </row>
    <row r="1639" spans="1:2" hidden="1" outlineLevel="1">
      <c r="A1639" s="108" t="s">
        <v>1309</v>
      </c>
      <c r="B1639" s="109">
        <v>182.1</v>
      </c>
    </row>
    <row r="1640" spans="1:2" hidden="1" outlineLevel="1">
      <c r="A1640" s="108" t="s">
        <v>918</v>
      </c>
      <c r="B1640" s="109">
        <v>46.2</v>
      </c>
    </row>
    <row r="1641" spans="1:2" hidden="1" outlineLevel="1">
      <c r="A1641" s="108" t="s">
        <v>1310</v>
      </c>
      <c r="B1641" s="109"/>
    </row>
    <row r="1642" spans="1:2" hidden="1" outlineLevel="1">
      <c r="A1642" s="111" t="s">
        <v>193</v>
      </c>
      <c r="B1642" s="109">
        <v>29</v>
      </c>
    </row>
    <row r="1643" spans="1:2" hidden="1" outlineLevel="1">
      <c r="A1643" s="111" t="s">
        <v>921</v>
      </c>
      <c r="B1643" s="109">
        <v>478.7</v>
      </c>
    </row>
    <row r="1644" spans="1:2" hidden="1" outlineLevel="1">
      <c r="A1644" s="112" t="s">
        <v>960</v>
      </c>
      <c r="B1644" s="109">
        <v>132000</v>
      </c>
    </row>
    <row r="1645" spans="1:2" hidden="1" outlineLevel="1">
      <c r="A1645" s="108" t="s">
        <v>969</v>
      </c>
      <c r="B1645" s="109">
        <v>197.85</v>
      </c>
    </row>
    <row r="1646" spans="1:2" hidden="1" outlineLevel="1">
      <c r="A1646" s="108" t="s">
        <v>1311</v>
      </c>
      <c r="B1646" s="109">
        <v>929.4</v>
      </c>
    </row>
    <row r="1647" spans="1:2" hidden="1" outlineLevel="1">
      <c r="A1647" s="25" t="s">
        <v>806</v>
      </c>
      <c r="B1647" s="109"/>
    </row>
    <row r="1648" spans="1:2" hidden="1" outlineLevel="1">
      <c r="A1648" s="113" t="s">
        <v>980</v>
      </c>
      <c r="B1648" s="109">
        <v>75</v>
      </c>
    </row>
    <row r="1649" spans="1:2" hidden="1" outlineLevel="1">
      <c r="A1649" s="113" t="s">
        <v>981</v>
      </c>
      <c r="B1649" s="109">
        <v>740</v>
      </c>
    </row>
    <row r="1650" spans="1:2" hidden="1" outlineLevel="1">
      <c r="A1650" s="113" t="s">
        <v>990</v>
      </c>
      <c r="B1650" s="109">
        <v>2000</v>
      </c>
    </row>
    <row r="1651" spans="1:2" hidden="1" outlineLevel="1">
      <c r="A1651" s="116" t="s">
        <v>997</v>
      </c>
      <c r="B1651" s="124">
        <v>41</v>
      </c>
    </row>
    <row r="1652" spans="1:2" hidden="1" outlineLevel="1">
      <c r="A1652" s="116" t="s">
        <v>998</v>
      </c>
      <c r="B1652" s="124">
        <v>346</v>
      </c>
    </row>
    <row r="1653" spans="1:2" hidden="1" outlineLevel="1">
      <c r="A1653" s="116" t="s">
        <v>999</v>
      </c>
      <c r="B1653" s="124">
        <v>234</v>
      </c>
    </row>
    <row r="1654" spans="1:2" hidden="1" outlineLevel="1">
      <c r="A1654" s="116" t="s">
        <v>1000</v>
      </c>
      <c r="B1654" s="124">
        <v>344</v>
      </c>
    </row>
    <row r="1655" spans="1:2" hidden="1" outlineLevel="1">
      <c r="A1655" s="116" t="s">
        <v>1001</v>
      </c>
      <c r="B1655" s="124">
        <v>24</v>
      </c>
    </row>
    <row r="1656" spans="1:2" hidden="1" outlineLevel="1">
      <c r="A1656" s="116" t="s">
        <v>1002</v>
      </c>
      <c r="B1656" s="124">
        <v>436</v>
      </c>
    </row>
    <row r="1657" spans="1:2" hidden="1" outlineLevel="1">
      <c r="A1657" s="116" t="s">
        <v>1003</v>
      </c>
      <c r="B1657" s="124">
        <v>90</v>
      </c>
    </row>
    <row r="1658" spans="1:2" hidden="1" outlineLevel="1">
      <c r="A1658" s="116" t="s">
        <v>1004</v>
      </c>
      <c r="B1658" s="124">
        <v>37</v>
      </c>
    </row>
    <row r="1659" spans="1:2" hidden="1" outlineLevel="1">
      <c r="A1659" s="116" t="s">
        <v>1005</v>
      </c>
      <c r="B1659" s="124">
        <v>80</v>
      </c>
    </row>
    <row r="1660" spans="1:2" hidden="1" outlineLevel="1">
      <c r="A1660" s="116" t="s">
        <v>1006</v>
      </c>
      <c r="B1660" s="124">
        <v>14</v>
      </c>
    </row>
    <row r="1661" spans="1:2" hidden="1" outlineLevel="1">
      <c r="A1661" s="116" t="s">
        <v>1007</v>
      </c>
      <c r="B1661" s="124">
        <v>127</v>
      </c>
    </row>
    <row r="1662" spans="1:2" hidden="1" outlineLevel="1">
      <c r="A1662" s="116" t="s">
        <v>1008</v>
      </c>
      <c r="B1662" s="124">
        <v>89</v>
      </c>
    </row>
    <row r="1663" spans="1:2" hidden="1" outlineLevel="1">
      <c r="A1663" s="116" t="s">
        <v>1009</v>
      </c>
      <c r="B1663" s="124">
        <v>49</v>
      </c>
    </row>
    <row r="1664" spans="1:2" hidden="1" outlineLevel="1">
      <c r="A1664" s="116" t="s">
        <v>1010</v>
      </c>
      <c r="B1664" s="124">
        <v>106</v>
      </c>
    </row>
    <row r="1665" spans="1:2" hidden="1" outlineLevel="1">
      <c r="A1665" s="116" t="s">
        <v>1011</v>
      </c>
      <c r="B1665" s="124">
        <v>50</v>
      </c>
    </row>
    <row r="1666" spans="1:2" hidden="1" outlineLevel="1">
      <c r="A1666" s="116" t="s">
        <v>1012</v>
      </c>
      <c r="B1666" s="124">
        <v>71</v>
      </c>
    </row>
    <row r="1667" spans="1:2" hidden="1" outlineLevel="1">
      <c r="A1667" s="116" t="s">
        <v>1013</v>
      </c>
      <c r="B1667" s="124">
        <v>270</v>
      </c>
    </row>
    <row r="1668" spans="1:2" hidden="1" outlineLevel="1">
      <c r="A1668" s="116" t="s">
        <v>1014</v>
      </c>
      <c r="B1668" s="124">
        <v>39</v>
      </c>
    </row>
    <row r="1669" spans="1:2" hidden="1" outlineLevel="1">
      <c r="A1669" s="116" t="s">
        <v>1015</v>
      </c>
      <c r="B1669" s="124">
        <v>180</v>
      </c>
    </row>
    <row r="1670" spans="1:2" hidden="1" outlineLevel="1">
      <c r="A1670" s="116" t="s">
        <v>1016</v>
      </c>
      <c r="B1670" s="124">
        <v>60</v>
      </c>
    </row>
    <row r="1671" spans="1:2" hidden="1" outlineLevel="1">
      <c r="A1671" s="116" t="s">
        <v>1017</v>
      </c>
      <c r="B1671" s="124">
        <v>200</v>
      </c>
    </row>
    <row r="1672" spans="1:2" hidden="1" outlineLevel="1">
      <c r="A1672" s="116" t="s">
        <v>1018</v>
      </c>
      <c r="B1672" s="124">
        <v>122</v>
      </c>
    </row>
    <row r="1673" spans="1:2" hidden="1" outlineLevel="1">
      <c r="A1673" s="116" t="s">
        <v>1019</v>
      </c>
      <c r="B1673" s="124">
        <v>140</v>
      </c>
    </row>
    <row r="1674" spans="1:2" hidden="1" outlineLevel="1">
      <c r="A1674" s="116" t="s">
        <v>1020</v>
      </c>
      <c r="B1674" s="124">
        <v>10</v>
      </c>
    </row>
    <row r="1675" spans="1:2" hidden="1" outlineLevel="1">
      <c r="A1675" s="112" t="s">
        <v>1312</v>
      </c>
      <c r="B1675" s="125">
        <v>240</v>
      </c>
    </row>
    <row r="1676" spans="1:2" hidden="1" outlineLevel="1">
      <c r="A1676" s="108" t="s">
        <v>1058</v>
      </c>
      <c r="B1676" s="109">
        <v>35.9</v>
      </c>
    </row>
    <row r="1677" spans="1:2" hidden="1" outlineLevel="1">
      <c r="A1677" s="108" t="s">
        <v>1313</v>
      </c>
      <c r="B1677" s="109">
        <v>77.400000000000006</v>
      </c>
    </row>
    <row r="1678" spans="1:2" hidden="1" outlineLevel="1">
      <c r="A1678" s="117" t="s">
        <v>498</v>
      </c>
      <c r="B1678" s="132"/>
    </row>
    <row r="1679" spans="1:2" hidden="1" outlineLevel="1">
      <c r="A1679" s="119" t="s">
        <v>1055</v>
      </c>
      <c r="B1679" s="126">
        <v>1</v>
      </c>
    </row>
    <row r="1680" spans="1:2" hidden="1" outlineLevel="1">
      <c r="A1680" s="119" t="s">
        <v>1056</v>
      </c>
      <c r="B1680" s="126">
        <v>9</v>
      </c>
    </row>
    <row r="1681" spans="1:2" hidden="1" outlineLevel="1">
      <c r="A1681" s="108" t="s">
        <v>1314</v>
      </c>
      <c r="B1681" s="109">
        <v>554</v>
      </c>
    </row>
    <row r="1682" spans="1:2" hidden="1" outlineLevel="1">
      <c r="A1682" s="120" t="s">
        <v>819</v>
      </c>
      <c r="B1682" s="132"/>
    </row>
    <row r="1683" spans="1:2" hidden="1" outlineLevel="1">
      <c r="A1683" s="121" t="s">
        <v>1077</v>
      </c>
      <c r="B1683" s="127">
        <v>300</v>
      </c>
    </row>
    <row r="1684" spans="1:2" hidden="1" outlineLevel="1">
      <c r="A1684" s="121" t="s">
        <v>1078</v>
      </c>
      <c r="B1684" s="127">
        <v>450</v>
      </c>
    </row>
    <row r="1685" spans="1:2" hidden="1" outlineLevel="1">
      <c r="A1685" s="108" t="s">
        <v>1315</v>
      </c>
      <c r="B1685" s="109">
        <v>319.5</v>
      </c>
    </row>
    <row r="1686" spans="1:2" hidden="1" outlineLevel="1">
      <c r="A1686" s="108" t="s">
        <v>1316</v>
      </c>
      <c r="B1686" s="109">
        <v>816.35</v>
      </c>
    </row>
    <row r="1687" spans="1:2" hidden="1" outlineLevel="1">
      <c r="A1687" s="108" t="s">
        <v>1317</v>
      </c>
      <c r="B1687" s="109">
        <v>2814.3</v>
      </c>
    </row>
    <row r="1688" spans="1:2" hidden="1" outlineLevel="1">
      <c r="A1688" s="108" t="s">
        <v>1086</v>
      </c>
      <c r="B1688" s="109">
        <v>814.5</v>
      </c>
    </row>
    <row r="1689" spans="1:2" hidden="1" outlineLevel="1">
      <c r="A1689" s="108" t="s">
        <v>1318</v>
      </c>
      <c r="B1689" s="109">
        <v>305</v>
      </c>
    </row>
    <row r="1690" spans="1:2" hidden="1" outlineLevel="1">
      <c r="A1690" s="108" t="s">
        <v>1329</v>
      </c>
      <c r="B1690" s="109">
        <v>1</v>
      </c>
    </row>
    <row r="1691" spans="1:2" hidden="1" outlineLevel="1">
      <c r="A1691" s="108" t="s">
        <v>1188</v>
      </c>
      <c r="B1691" s="109">
        <v>48.5</v>
      </c>
    </row>
    <row r="1692" spans="1:2" hidden="1" outlineLevel="1">
      <c r="A1692" s="108" t="s">
        <v>1189</v>
      </c>
      <c r="B1692" s="109">
        <v>16.55</v>
      </c>
    </row>
    <row r="1693" spans="1:2" hidden="1" outlineLevel="1">
      <c r="A1693" s="25" t="s">
        <v>212</v>
      </c>
      <c r="B1693" s="109"/>
    </row>
    <row r="1694" spans="1:2" hidden="1" outlineLevel="1">
      <c r="A1694" s="111" t="s">
        <v>1137</v>
      </c>
      <c r="B1694" s="109">
        <v>303.89999999999998</v>
      </c>
    </row>
    <row r="1695" spans="1:2" hidden="1" outlineLevel="1">
      <c r="A1695" s="111" t="s">
        <v>1138</v>
      </c>
      <c r="B1695" s="109">
        <v>42</v>
      </c>
    </row>
    <row r="1696" spans="1:2" hidden="1" outlineLevel="1">
      <c r="A1696" s="111" t="s">
        <v>261</v>
      </c>
      <c r="B1696" s="109">
        <v>1357.5</v>
      </c>
    </row>
    <row r="1697" spans="1:4" hidden="1" outlineLevel="1">
      <c r="A1697" s="108" t="s">
        <v>1330</v>
      </c>
      <c r="B1697" s="109"/>
    </row>
    <row r="1698" spans="1:4" hidden="1" outlineLevel="1">
      <c r="A1698" s="26" t="s">
        <v>1129</v>
      </c>
      <c r="B1698" s="346">
        <v>189</v>
      </c>
    </row>
    <row r="1699" spans="1:4" hidden="1" outlineLevel="1">
      <c r="A1699" s="108" t="s">
        <v>1320</v>
      </c>
      <c r="B1699" s="109">
        <v>12.3</v>
      </c>
    </row>
    <row r="1700" spans="1:4" hidden="1" outlineLevel="1">
      <c r="A1700" s="108" t="s">
        <v>1321</v>
      </c>
      <c r="B1700" s="109">
        <v>152.44999999999999</v>
      </c>
    </row>
    <row r="1701" spans="1:4" hidden="1" outlineLevel="1">
      <c r="A1701" s="108" t="s">
        <v>1322</v>
      </c>
      <c r="B1701" s="109">
        <v>99.58</v>
      </c>
    </row>
    <row r="1702" spans="1:4" hidden="1" outlineLevel="1">
      <c r="A1702" s="108" t="s">
        <v>1323</v>
      </c>
      <c r="B1702" s="109">
        <v>88.3</v>
      </c>
    </row>
    <row r="1703" spans="1:4" hidden="1" outlineLevel="1">
      <c r="A1703" s="108" t="s">
        <v>1324</v>
      </c>
      <c r="B1703" s="109">
        <v>1310.6500000000001</v>
      </c>
    </row>
    <row r="1704" spans="1:4" hidden="1" outlineLevel="1">
      <c r="A1704" s="108" t="s">
        <v>1818</v>
      </c>
      <c r="B1704" s="109">
        <v>30</v>
      </c>
    </row>
    <row r="1705" spans="1:4" hidden="1" outlineLevel="1">
      <c r="A1705" s="112" t="s">
        <v>1631</v>
      </c>
      <c r="B1705" s="194">
        <v>47.45</v>
      </c>
    </row>
    <row r="1706" spans="1:4" hidden="1" outlineLevel="1">
      <c r="A1706" s="122" t="s">
        <v>1195</v>
      </c>
      <c r="B1706" s="132">
        <v>110</v>
      </c>
    </row>
    <row r="1707" spans="1:4" hidden="1" outlineLevel="1">
      <c r="A1707" s="122" t="s">
        <v>1233</v>
      </c>
      <c r="B1707" s="132">
        <v>29</v>
      </c>
    </row>
    <row r="1708" spans="1:4" hidden="1" outlineLevel="1">
      <c r="A1708" s="108" t="s">
        <v>1325</v>
      </c>
      <c r="B1708" s="109">
        <v>110</v>
      </c>
    </row>
    <row r="1709" spans="1:4" hidden="1" outlineLevel="1">
      <c r="A1709" s="108" t="s">
        <v>1326</v>
      </c>
      <c r="B1709" s="109">
        <v>50</v>
      </c>
    </row>
    <row r="1710" spans="1:4" collapsed="1">
      <c r="A1710" s="114"/>
      <c r="B1710" s="115">
        <f>SUM(B1634:B1709)</f>
        <v>160730.27999999994</v>
      </c>
    </row>
    <row r="1712" spans="1:4">
      <c r="A1712" s="29" t="s">
        <v>125</v>
      </c>
      <c r="B1712" s="4" t="s">
        <v>2</v>
      </c>
      <c r="C1712" s="393" t="s">
        <v>3</v>
      </c>
      <c r="D1712" s="393" t="s">
        <v>4</v>
      </c>
    </row>
    <row r="1713" spans="1:4" hidden="1" outlineLevel="1">
      <c r="A1713" s="383" t="s">
        <v>1331</v>
      </c>
      <c r="B1713" s="396">
        <v>10.91</v>
      </c>
      <c r="C1713" s="394"/>
      <c r="D1713" s="307">
        <f>B1713*C1713</f>
        <v>0</v>
      </c>
    </row>
    <row r="1714" spans="1:4" hidden="1" outlineLevel="1">
      <c r="A1714" s="386" t="s">
        <v>1332</v>
      </c>
      <c r="B1714" s="397">
        <v>10.91</v>
      </c>
      <c r="C1714" s="399">
        <v>305.69</v>
      </c>
      <c r="D1714" s="307">
        <f t="shared" ref="D1714:D1755" si="35">B1714*C1714</f>
        <v>3335.0779000000002</v>
      </c>
    </row>
    <row r="1715" spans="1:4" hidden="1" outlineLevel="1">
      <c r="A1715" s="383" t="s">
        <v>198</v>
      </c>
      <c r="B1715" s="396">
        <v>3</v>
      </c>
      <c r="C1715" s="394"/>
      <c r="D1715" s="307">
        <f t="shared" si="35"/>
        <v>0</v>
      </c>
    </row>
    <row r="1716" spans="1:4" hidden="1" outlineLevel="1">
      <c r="A1716" s="386" t="s">
        <v>1333</v>
      </c>
      <c r="B1716" s="397">
        <v>2</v>
      </c>
      <c r="C1716" s="307">
        <v>35000</v>
      </c>
      <c r="D1716" s="307">
        <f t="shared" si="35"/>
        <v>70000</v>
      </c>
    </row>
    <row r="1717" spans="1:4" hidden="1" outlineLevel="1">
      <c r="A1717" s="386" t="s">
        <v>1334</v>
      </c>
      <c r="B1717" s="397">
        <v>1</v>
      </c>
      <c r="C1717" s="307">
        <v>31000</v>
      </c>
      <c r="D1717" s="307">
        <f t="shared" si="35"/>
        <v>31000</v>
      </c>
    </row>
    <row r="1718" spans="1:4" hidden="1" outlineLevel="1">
      <c r="A1718" s="383" t="s">
        <v>182</v>
      </c>
      <c r="B1718" s="396">
        <v>75</v>
      </c>
      <c r="C1718" s="307"/>
      <c r="D1718" s="307">
        <f t="shared" si="35"/>
        <v>0</v>
      </c>
    </row>
    <row r="1719" spans="1:4" hidden="1" outlineLevel="1">
      <c r="A1719" s="386" t="s">
        <v>795</v>
      </c>
      <c r="B1719" s="397">
        <v>75</v>
      </c>
      <c r="C1719" s="321">
        <v>213.28</v>
      </c>
      <c r="D1719" s="307">
        <f t="shared" si="35"/>
        <v>15996</v>
      </c>
    </row>
    <row r="1720" spans="1:4" hidden="1" outlineLevel="1">
      <c r="A1720" s="383" t="s">
        <v>947</v>
      </c>
      <c r="B1720" s="396">
        <v>6</v>
      </c>
      <c r="C1720" s="321">
        <v>153</v>
      </c>
      <c r="D1720" s="307">
        <f t="shared" si="35"/>
        <v>918</v>
      </c>
    </row>
    <row r="1721" spans="1:4" hidden="1" outlineLevel="1">
      <c r="A1721" s="383" t="s">
        <v>1335</v>
      </c>
      <c r="B1721" s="398">
        <v>1250</v>
      </c>
      <c r="C1721" s="394"/>
      <c r="D1721" s="307">
        <f t="shared" si="35"/>
        <v>0</v>
      </c>
    </row>
    <row r="1722" spans="1:4" hidden="1" outlineLevel="1">
      <c r="A1722" s="386" t="s">
        <v>1336</v>
      </c>
      <c r="B1722" s="400">
        <v>1250</v>
      </c>
      <c r="C1722" s="307">
        <v>1.72</v>
      </c>
      <c r="D1722" s="307">
        <f t="shared" si="35"/>
        <v>2150</v>
      </c>
    </row>
    <row r="1723" spans="1:4" hidden="1" outlineLevel="1">
      <c r="A1723" s="383" t="s">
        <v>161</v>
      </c>
      <c r="B1723" s="396">
        <v>110</v>
      </c>
      <c r="C1723" s="394"/>
      <c r="D1723" s="307">
        <f t="shared" si="35"/>
        <v>0</v>
      </c>
    </row>
    <row r="1724" spans="1:4" hidden="1" outlineLevel="1">
      <c r="A1724" s="386" t="s">
        <v>1337</v>
      </c>
      <c r="B1724" s="397">
        <v>110</v>
      </c>
      <c r="C1724" s="307">
        <v>20</v>
      </c>
      <c r="D1724" s="307">
        <f t="shared" si="35"/>
        <v>2200</v>
      </c>
    </row>
    <row r="1725" spans="1:4" hidden="1" outlineLevel="1">
      <c r="A1725" s="383" t="s">
        <v>1338</v>
      </c>
      <c r="B1725" s="396">
        <v>86</v>
      </c>
      <c r="C1725" s="394"/>
      <c r="D1725" s="307">
        <f t="shared" si="35"/>
        <v>0</v>
      </c>
    </row>
    <row r="1726" spans="1:4" hidden="1" outlineLevel="1">
      <c r="A1726" s="386" t="s">
        <v>1820</v>
      </c>
      <c r="B1726" s="397">
        <v>50</v>
      </c>
      <c r="C1726" s="307">
        <v>4135.9399999999996</v>
      </c>
      <c r="D1726" s="307">
        <f t="shared" si="35"/>
        <v>206796.99999999997</v>
      </c>
    </row>
    <row r="1727" spans="1:4" hidden="1" outlineLevel="1">
      <c r="A1727" s="386" t="s">
        <v>1339</v>
      </c>
      <c r="B1727" s="397">
        <v>6</v>
      </c>
      <c r="C1727" s="307">
        <v>2680</v>
      </c>
      <c r="D1727" s="307">
        <f t="shared" si="35"/>
        <v>16080</v>
      </c>
    </row>
    <row r="1728" spans="1:4" hidden="1" outlineLevel="1">
      <c r="A1728" s="386" t="s">
        <v>1340</v>
      </c>
      <c r="B1728" s="397">
        <v>12</v>
      </c>
      <c r="C1728" s="321">
        <f>(10*1650+2*1875)/12</f>
        <v>1687.5</v>
      </c>
      <c r="D1728" s="307">
        <f t="shared" si="35"/>
        <v>20250</v>
      </c>
    </row>
    <row r="1729" spans="1:4" hidden="1" outlineLevel="1">
      <c r="A1729" s="386" t="s">
        <v>1341</v>
      </c>
      <c r="B1729" s="397">
        <v>8</v>
      </c>
      <c r="C1729" s="321">
        <f>(5*2250+3*1975)/8</f>
        <v>2146.875</v>
      </c>
      <c r="D1729" s="307">
        <f t="shared" si="35"/>
        <v>17175</v>
      </c>
    </row>
    <row r="1730" spans="1:4" hidden="1" outlineLevel="1">
      <c r="A1730" s="386" t="s">
        <v>1885</v>
      </c>
      <c r="B1730" s="397">
        <v>10</v>
      </c>
      <c r="C1730" s="307">
        <v>9100</v>
      </c>
      <c r="D1730" s="307">
        <f t="shared" si="35"/>
        <v>91000</v>
      </c>
    </row>
    <row r="1731" spans="1:4" hidden="1" outlineLevel="1">
      <c r="A1731" s="383" t="s">
        <v>297</v>
      </c>
      <c r="B1731" s="398">
        <v>33875</v>
      </c>
      <c r="C1731" s="394"/>
      <c r="D1731" s="307">
        <f t="shared" si="35"/>
        <v>0</v>
      </c>
    </row>
    <row r="1732" spans="1:4" hidden="1" outlineLevel="1">
      <c r="A1732" s="386" t="s">
        <v>1407</v>
      </c>
      <c r="B1732" s="400">
        <v>13100</v>
      </c>
      <c r="C1732" s="307">
        <v>0.69</v>
      </c>
      <c r="D1732" s="307">
        <f t="shared" si="35"/>
        <v>9039</v>
      </c>
    </row>
    <row r="1733" spans="1:4" hidden="1" outlineLevel="1">
      <c r="A1733" s="386" t="s">
        <v>1408</v>
      </c>
      <c r="B1733" s="400">
        <v>20775</v>
      </c>
      <c r="C1733" s="307">
        <v>0.84</v>
      </c>
      <c r="D1733" s="307">
        <f t="shared" si="35"/>
        <v>17451</v>
      </c>
    </row>
    <row r="1734" spans="1:4" ht="25.5" hidden="1" outlineLevel="1">
      <c r="A1734" s="383" t="s">
        <v>1342</v>
      </c>
      <c r="B1734" s="398">
        <v>5200</v>
      </c>
      <c r="C1734" s="307">
        <v>58.31</v>
      </c>
      <c r="D1734" s="307">
        <f t="shared" si="35"/>
        <v>303212</v>
      </c>
    </row>
    <row r="1735" spans="1:4" ht="25.5" hidden="1" outlineLevel="1">
      <c r="A1735" s="383" t="s">
        <v>1343</v>
      </c>
      <c r="B1735" s="398">
        <v>4500</v>
      </c>
      <c r="C1735" s="307">
        <v>43.97</v>
      </c>
      <c r="D1735" s="307">
        <f t="shared" si="35"/>
        <v>197865</v>
      </c>
    </row>
    <row r="1736" spans="1:4" hidden="1" outlineLevel="1">
      <c r="A1736" s="383" t="s">
        <v>1344</v>
      </c>
      <c r="B1736" s="396">
        <v>7</v>
      </c>
      <c r="C1736" s="394"/>
      <c r="D1736" s="307">
        <f t="shared" si="35"/>
        <v>0</v>
      </c>
    </row>
    <row r="1737" spans="1:4" hidden="1" outlineLevel="1">
      <c r="A1737" s="386" t="s">
        <v>1345</v>
      </c>
      <c r="B1737" s="397">
        <v>7</v>
      </c>
      <c r="C1737" s="321">
        <f>(5*5404+2*6100)/7</f>
        <v>5602.8571428571431</v>
      </c>
      <c r="D1737" s="307">
        <f t="shared" si="35"/>
        <v>39220</v>
      </c>
    </row>
    <row r="1738" spans="1:4" hidden="1" outlineLevel="1">
      <c r="A1738" s="383" t="s">
        <v>203</v>
      </c>
      <c r="B1738" s="396">
        <v>15</v>
      </c>
      <c r="C1738" s="394"/>
      <c r="D1738" s="307">
        <f t="shared" si="35"/>
        <v>0</v>
      </c>
    </row>
    <row r="1739" spans="1:4" hidden="1" outlineLevel="1">
      <c r="A1739" s="386" t="s">
        <v>1346</v>
      </c>
      <c r="B1739" s="397">
        <v>15</v>
      </c>
      <c r="C1739" s="307">
        <v>400</v>
      </c>
      <c r="D1739" s="307">
        <f t="shared" si="35"/>
        <v>6000</v>
      </c>
    </row>
    <row r="1740" spans="1:4" hidden="1" outlineLevel="1">
      <c r="A1740" s="383" t="s">
        <v>83</v>
      </c>
      <c r="B1740" s="396">
        <v>10</v>
      </c>
      <c r="C1740" s="394"/>
      <c r="D1740" s="307">
        <f t="shared" si="35"/>
        <v>0</v>
      </c>
    </row>
    <row r="1741" spans="1:4" hidden="1" outlineLevel="1">
      <c r="A1741" s="386" t="s">
        <v>1347</v>
      </c>
      <c r="B1741" s="397">
        <v>10</v>
      </c>
      <c r="C1741" s="307">
        <v>32.450000000000003</v>
      </c>
      <c r="D1741" s="307">
        <f t="shared" si="35"/>
        <v>324.5</v>
      </c>
    </row>
    <row r="1742" spans="1:4" hidden="1" outlineLevel="1">
      <c r="A1742" s="383" t="s">
        <v>168</v>
      </c>
      <c r="B1742" s="396">
        <v>34</v>
      </c>
      <c r="C1742" s="307">
        <v>24.12</v>
      </c>
      <c r="D1742" s="307">
        <f t="shared" si="35"/>
        <v>820.08</v>
      </c>
    </row>
    <row r="1743" spans="1:4" hidden="1" outlineLevel="1">
      <c r="A1743" s="383" t="s">
        <v>1348</v>
      </c>
      <c r="B1743" s="398">
        <v>2000</v>
      </c>
      <c r="C1743" s="394"/>
      <c r="D1743" s="307">
        <f t="shared" si="35"/>
        <v>0</v>
      </c>
    </row>
    <row r="1744" spans="1:4" hidden="1" outlineLevel="1">
      <c r="A1744" s="386" t="s">
        <v>1349</v>
      </c>
      <c r="B1744" s="400">
        <v>2000</v>
      </c>
      <c r="C1744" s="307">
        <v>1.35</v>
      </c>
      <c r="D1744" s="307">
        <f t="shared" si="35"/>
        <v>2700</v>
      </c>
    </row>
    <row r="1745" spans="1:5" hidden="1" outlineLevel="1">
      <c r="A1745" s="383" t="s">
        <v>631</v>
      </c>
      <c r="B1745" s="396">
        <v>1</v>
      </c>
      <c r="C1745" s="394"/>
      <c r="D1745" s="307">
        <f t="shared" si="35"/>
        <v>0</v>
      </c>
    </row>
    <row r="1746" spans="1:5" hidden="1" outlineLevel="1">
      <c r="A1746" s="386" t="s">
        <v>632</v>
      </c>
      <c r="B1746" s="397">
        <v>1</v>
      </c>
      <c r="C1746" s="307">
        <v>126800</v>
      </c>
      <c r="D1746" s="307">
        <f t="shared" si="35"/>
        <v>126800</v>
      </c>
    </row>
    <row r="1747" spans="1:5" hidden="1" outlineLevel="1">
      <c r="A1747" s="383" t="s">
        <v>98</v>
      </c>
      <c r="B1747" s="396">
        <v>6</v>
      </c>
      <c r="C1747" s="307">
        <v>233.09</v>
      </c>
      <c r="D1747" s="307">
        <f t="shared" si="35"/>
        <v>1398.54</v>
      </c>
    </row>
    <row r="1748" spans="1:5" hidden="1" outlineLevel="1">
      <c r="A1748" s="315" t="s">
        <v>1350</v>
      </c>
      <c r="B1748" s="316">
        <v>4099</v>
      </c>
      <c r="C1748" s="307"/>
      <c r="D1748" s="307">
        <f t="shared" si="35"/>
        <v>0</v>
      </c>
    </row>
    <row r="1749" spans="1:5" hidden="1" outlineLevel="1">
      <c r="A1749" s="317" t="s">
        <v>1351</v>
      </c>
      <c r="B1749" s="414">
        <f>374-50</f>
        <v>324</v>
      </c>
      <c r="C1749" s="307">
        <v>45.8</v>
      </c>
      <c r="D1749" s="307">
        <f t="shared" si="35"/>
        <v>14839.199999999999</v>
      </c>
      <c r="E1749" s="42" t="s">
        <v>1886</v>
      </c>
    </row>
    <row r="1750" spans="1:5" hidden="1" outlineLevel="1">
      <c r="A1750" s="317" t="s">
        <v>1352</v>
      </c>
      <c r="B1750" s="414">
        <f>1283-50</f>
        <v>1233</v>
      </c>
      <c r="C1750" s="307">
        <v>47.5</v>
      </c>
      <c r="D1750" s="307">
        <f t="shared" si="35"/>
        <v>58567.5</v>
      </c>
      <c r="E1750" s="42" t="s">
        <v>1886</v>
      </c>
    </row>
    <row r="1751" spans="1:5" hidden="1" outlineLevel="1">
      <c r="A1751" s="317" t="s">
        <v>1353</v>
      </c>
      <c r="B1751" s="320">
        <v>91</v>
      </c>
      <c r="C1751" s="307">
        <v>62.5</v>
      </c>
      <c r="D1751" s="307">
        <f t="shared" si="35"/>
        <v>5687.5</v>
      </c>
    </row>
    <row r="1752" spans="1:5" hidden="1" outlineLevel="1">
      <c r="A1752" s="383" t="s">
        <v>177</v>
      </c>
      <c r="B1752" s="396">
        <v>63</v>
      </c>
      <c r="C1752" s="394"/>
      <c r="D1752" s="307">
        <f t="shared" si="35"/>
        <v>0</v>
      </c>
    </row>
    <row r="1753" spans="1:5" hidden="1" outlineLevel="1">
      <c r="A1753" s="386" t="s">
        <v>1354</v>
      </c>
      <c r="B1753" s="397">
        <v>1</v>
      </c>
      <c r="C1753" s="307">
        <v>2210</v>
      </c>
      <c r="D1753" s="307">
        <f t="shared" si="35"/>
        <v>2210</v>
      </c>
    </row>
    <row r="1754" spans="1:5" hidden="1" outlineLevel="1">
      <c r="A1754" s="386" t="s">
        <v>1355</v>
      </c>
      <c r="B1754" s="397">
        <v>1</v>
      </c>
      <c r="C1754" s="307">
        <v>9360</v>
      </c>
      <c r="D1754" s="307">
        <f t="shared" si="35"/>
        <v>9360</v>
      </c>
    </row>
    <row r="1755" spans="1:5" hidden="1" outlineLevel="1">
      <c r="A1755" s="386" t="s">
        <v>1356</v>
      </c>
      <c r="B1755" s="397">
        <v>3</v>
      </c>
      <c r="C1755" s="321">
        <v>12296.67</v>
      </c>
      <c r="D1755" s="307">
        <f t="shared" si="35"/>
        <v>36890.01</v>
      </c>
    </row>
    <row r="1756" spans="1:5" hidden="1" outlineLevel="1">
      <c r="A1756" s="386" t="s">
        <v>1357</v>
      </c>
      <c r="B1756" s="397">
        <v>1</v>
      </c>
      <c r="C1756" s="307">
        <v>10690</v>
      </c>
      <c r="D1756" s="307">
        <f t="shared" ref="D1756:D1819" si="36">B1756*C1756</f>
        <v>10690</v>
      </c>
    </row>
    <row r="1757" spans="1:5" hidden="1" outlineLevel="1">
      <c r="A1757" s="386" t="s">
        <v>1358</v>
      </c>
      <c r="B1757" s="397">
        <v>2</v>
      </c>
      <c r="C1757" s="307">
        <v>11220</v>
      </c>
      <c r="D1757" s="307">
        <f t="shared" si="36"/>
        <v>22440</v>
      </c>
    </row>
    <row r="1758" spans="1:5" hidden="1" outlineLevel="1">
      <c r="A1758" s="386" t="s">
        <v>1359</v>
      </c>
      <c r="B1758" s="397">
        <v>1</v>
      </c>
      <c r="C1758" s="307">
        <v>7870</v>
      </c>
      <c r="D1758" s="307">
        <f t="shared" si="36"/>
        <v>7870</v>
      </c>
    </row>
    <row r="1759" spans="1:5" hidden="1" outlineLevel="1">
      <c r="A1759" s="386" t="s">
        <v>1360</v>
      </c>
      <c r="B1759" s="397">
        <v>1</v>
      </c>
      <c r="C1759" s="307">
        <v>7870</v>
      </c>
      <c r="D1759" s="307">
        <f t="shared" si="36"/>
        <v>7870</v>
      </c>
    </row>
    <row r="1760" spans="1:5" hidden="1" outlineLevel="1">
      <c r="A1760" s="386" t="s">
        <v>178</v>
      </c>
      <c r="B1760" s="397">
        <v>1</v>
      </c>
      <c r="C1760" s="307">
        <v>7820</v>
      </c>
      <c r="D1760" s="307">
        <f t="shared" si="36"/>
        <v>7820</v>
      </c>
      <c r="E1760" s="333" t="s">
        <v>1800</v>
      </c>
    </row>
    <row r="1761" spans="1:5" hidden="1" outlineLevel="1">
      <c r="A1761" s="386" t="s">
        <v>1361</v>
      </c>
      <c r="B1761" s="397">
        <v>3</v>
      </c>
      <c r="C1761" s="321">
        <v>16956.669999999998</v>
      </c>
      <c r="D1761" s="307">
        <f t="shared" si="36"/>
        <v>50870.009999999995</v>
      </c>
      <c r="E1761" s="333"/>
    </row>
    <row r="1762" spans="1:5" hidden="1" outlineLevel="1">
      <c r="A1762" s="386" t="s">
        <v>1362</v>
      </c>
      <c r="B1762" s="397">
        <v>1</v>
      </c>
      <c r="C1762" s="307">
        <v>11880</v>
      </c>
      <c r="D1762" s="307">
        <f t="shared" si="36"/>
        <v>11880</v>
      </c>
      <c r="E1762" s="333"/>
    </row>
    <row r="1763" spans="1:5" hidden="1" outlineLevel="1">
      <c r="A1763" s="386" t="s">
        <v>1363</v>
      </c>
      <c r="B1763" s="397">
        <v>1</v>
      </c>
      <c r="C1763" s="307">
        <v>13860</v>
      </c>
      <c r="D1763" s="307">
        <f t="shared" si="36"/>
        <v>13860</v>
      </c>
      <c r="E1763" s="333"/>
    </row>
    <row r="1764" spans="1:5" hidden="1" outlineLevel="1">
      <c r="A1764" s="386" t="s">
        <v>1364</v>
      </c>
      <c r="B1764" s="397">
        <v>1</v>
      </c>
      <c r="C1764" s="307">
        <v>13200</v>
      </c>
      <c r="D1764" s="307">
        <f t="shared" si="36"/>
        <v>13200</v>
      </c>
      <c r="E1764" s="333"/>
    </row>
    <row r="1765" spans="1:5" hidden="1" outlineLevel="1">
      <c r="A1765" s="386" t="s">
        <v>1365</v>
      </c>
      <c r="B1765" s="397">
        <v>1</v>
      </c>
      <c r="C1765" s="307">
        <v>13200</v>
      </c>
      <c r="D1765" s="307">
        <f t="shared" si="36"/>
        <v>13200</v>
      </c>
      <c r="E1765" s="333"/>
    </row>
    <row r="1766" spans="1:5" hidden="1" outlineLevel="1">
      <c r="A1766" s="386" t="s">
        <v>1366</v>
      </c>
      <c r="B1766" s="397">
        <v>1</v>
      </c>
      <c r="C1766" s="307">
        <v>12540</v>
      </c>
      <c r="D1766" s="307">
        <f t="shared" si="36"/>
        <v>12540</v>
      </c>
      <c r="E1766" s="333"/>
    </row>
    <row r="1767" spans="1:5" hidden="1" outlineLevel="1">
      <c r="A1767" s="386" t="s">
        <v>1367</v>
      </c>
      <c r="B1767" s="397">
        <v>1</v>
      </c>
      <c r="C1767" s="307">
        <v>12670</v>
      </c>
      <c r="D1767" s="307">
        <f t="shared" si="36"/>
        <v>12670</v>
      </c>
      <c r="E1767" s="333"/>
    </row>
    <row r="1768" spans="1:5" hidden="1" outlineLevel="1">
      <c r="A1768" s="386" t="s">
        <v>1368</v>
      </c>
      <c r="B1768" s="397">
        <v>2</v>
      </c>
      <c r="C1768" s="307"/>
      <c r="D1768" s="307">
        <f t="shared" si="36"/>
        <v>0</v>
      </c>
      <c r="E1768" s="42" t="s">
        <v>196</v>
      </c>
    </row>
    <row r="1769" spans="1:5" hidden="1" outlineLevel="1">
      <c r="A1769" s="386" t="s">
        <v>1369</v>
      </c>
      <c r="B1769" s="397">
        <v>2</v>
      </c>
      <c r="C1769" s="307">
        <v>7080</v>
      </c>
      <c r="D1769" s="307">
        <f t="shared" si="36"/>
        <v>14160</v>
      </c>
    </row>
    <row r="1770" spans="1:5" hidden="1" outlineLevel="1">
      <c r="A1770" s="386" t="s">
        <v>1370</v>
      </c>
      <c r="B1770" s="397">
        <v>1</v>
      </c>
      <c r="C1770" s="307">
        <v>8730</v>
      </c>
      <c r="D1770" s="307">
        <f t="shared" si="36"/>
        <v>8730</v>
      </c>
    </row>
    <row r="1771" spans="1:5" hidden="1" outlineLevel="1">
      <c r="A1771" s="386" t="s">
        <v>1371</v>
      </c>
      <c r="B1771" s="397">
        <v>1</v>
      </c>
      <c r="C1771" s="307">
        <v>14780</v>
      </c>
      <c r="D1771" s="307">
        <f t="shared" si="36"/>
        <v>14780</v>
      </c>
    </row>
    <row r="1772" spans="1:5" hidden="1" outlineLevel="1">
      <c r="A1772" s="386" t="s">
        <v>1372</v>
      </c>
      <c r="B1772" s="397">
        <v>1</v>
      </c>
      <c r="C1772" s="307">
        <v>8180</v>
      </c>
      <c r="D1772" s="307">
        <f t="shared" si="36"/>
        <v>8180</v>
      </c>
    </row>
    <row r="1773" spans="1:5" hidden="1" outlineLevel="1">
      <c r="A1773" s="386" t="s">
        <v>1373</v>
      </c>
      <c r="B1773" s="397">
        <v>1</v>
      </c>
      <c r="C1773" s="307">
        <v>14520</v>
      </c>
      <c r="D1773" s="307">
        <f t="shared" si="36"/>
        <v>14520</v>
      </c>
    </row>
    <row r="1774" spans="1:5" hidden="1" outlineLevel="1">
      <c r="A1774" s="386" t="s">
        <v>1374</v>
      </c>
      <c r="B1774" s="397">
        <v>1</v>
      </c>
      <c r="C1774" s="307">
        <v>7900</v>
      </c>
      <c r="D1774" s="307">
        <f t="shared" si="36"/>
        <v>7900</v>
      </c>
    </row>
    <row r="1775" spans="1:5" hidden="1" outlineLevel="1">
      <c r="A1775" s="386" t="s">
        <v>1375</v>
      </c>
      <c r="B1775" s="397">
        <v>1</v>
      </c>
      <c r="C1775" s="307">
        <v>7490</v>
      </c>
      <c r="D1775" s="307">
        <f t="shared" si="36"/>
        <v>7490</v>
      </c>
    </row>
    <row r="1776" spans="1:5" hidden="1" outlineLevel="1">
      <c r="A1776" s="386" t="s">
        <v>1376</v>
      </c>
      <c r="B1776" s="397">
        <v>1</v>
      </c>
      <c r="C1776" s="307">
        <v>7790</v>
      </c>
      <c r="D1776" s="307">
        <f t="shared" si="36"/>
        <v>7790</v>
      </c>
    </row>
    <row r="1777" spans="1:5" hidden="1" outlineLevel="1">
      <c r="A1777" s="386" t="s">
        <v>1377</v>
      </c>
      <c r="B1777" s="397">
        <v>1</v>
      </c>
      <c r="C1777" s="307">
        <v>8140</v>
      </c>
      <c r="D1777" s="307">
        <f t="shared" si="36"/>
        <v>8140</v>
      </c>
    </row>
    <row r="1778" spans="1:5" hidden="1" outlineLevel="1">
      <c r="A1778" s="386" t="s">
        <v>1378</v>
      </c>
      <c r="B1778" s="397">
        <v>1</v>
      </c>
      <c r="C1778" s="307"/>
      <c r="D1778" s="307">
        <f t="shared" si="36"/>
        <v>0</v>
      </c>
      <c r="E1778" s="42" t="s">
        <v>196</v>
      </c>
    </row>
    <row r="1779" spans="1:5" hidden="1" outlineLevel="1">
      <c r="A1779" s="386" t="s">
        <v>1379</v>
      </c>
      <c r="B1779" s="397">
        <v>1</v>
      </c>
      <c r="C1779" s="307">
        <v>1200</v>
      </c>
      <c r="D1779" s="307">
        <f t="shared" si="36"/>
        <v>1200</v>
      </c>
    </row>
    <row r="1780" spans="1:5" hidden="1" outlineLevel="1">
      <c r="A1780" s="386" t="s">
        <v>1380</v>
      </c>
      <c r="B1780" s="397">
        <v>1</v>
      </c>
      <c r="C1780" s="307">
        <v>1250</v>
      </c>
      <c r="D1780" s="307">
        <f t="shared" si="36"/>
        <v>1250</v>
      </c>
    </row>
    <row r="1781" spans="1:5" hidden="1" outlineLevel="1">
      <c r="A1781" s="386" t="s">
        <v>1381</v>
      </c>
      <c r="B1781" s="397">
        <v>1</v>
      </c>
      <c r="C1781" s="307">
        <v>13010</v>
      </c>
      <c r="D1781" s="307">
        <f t="shared" si="36"/>
        <v>13010</v>
      </c>
    </row>
    <row r="1782" spans="1:5" hidden="1" outlineLevel="1">
      <c r="A1782" s="386" t="s">
        <v>1382</v>
      </c>
      <c r="B1782" s="397">
        <v>1</v>
      </c>
      <c r="C1782" s="307">
        <v>18380</v>
      </c>
      <c r="D1782" s="307">
        <f t="shared" si="36"/>
        <v>18380</v>
      </c>
    </row>
    <row r="1783" spans="1:5" hidden="1" outlineLevel="1">
      <c r="A1783" s="386" t="s">
        <v>1383</v>
      </c>
      <c r="B1783" s="397">
        <v>1</v>
      </c>
      <c r="C1783" s="307">
        <v>19590</v>
      </c>
      <c r="D1783" s="307">
        <f t="shared" si="36"/>
        <v>19590</v>
      </c>
    </row>
    <row r="1784" spans="1:5" hidden="1" outlineLevel="1">
      <c r="A1784" s="386" t="s">
        <v>1384</v>
      </c>
      <c r="B1784" s="397">
        <v>1</v>
      </c>
      <c r="C1784" s="307">
        <v>18070</v>
      </c>
      <c r="D1784" s="307">
        <f t="shared" si="36"/>
        <v>18070</v>
      </c>
    </row>
    <row r="1785" spans="1:5" hidden="1" outlineLevel="1">
      <c r="A1785" s="386" t="s">
        <v>1385</v>
      </c>
      <c r="B1785" s="397">
        <v>1</v>
      </c>
      <c r="C1785" s="307">
        <v>19590</v>
      </c>
      <c r="D1785" s="307">
        <f t="shared" si="36"/>
        <v>19590</v>
      </c>
    </row>
    <row r="1786" spans="1:5" hidden="1" outlineLevel="1">
      <c r="A1786" s="386" t="s">
        <v>1386</v>
      </c>
      <c r="B1786" s="397">
        <v>1</v>
      </c>
      <c r="C1786" s="307"/>
      <c r="D1786" s="307">
        <f t="shared" si="36"/>
        <v>0</v>
      </c>
      <c r="E1786" s="42" t="s">
        <v>196</v>
      </c>
    </row>
    <row r="1787" spans="1:5" ht="25.5" hidden="1" outlineLevel="1">
      <c r="A1787" s="386" t="s">
        <v>1387</v>
      </c>
      <c r="B1787" s="397">
        <v>1</v>
      </c>
      <c r="C1787" s="307"/>
      <c r="D1787" s="307">
        <f t="shared" si="36"/>
        <v>0</v>
      </c>
      <c r="E1787" s="42" t="s">
        <v>196</v>
      </c>
    </row>
    <row r="1788" spans="1:5" hidden="1" outlineLevel="1">
      <c r="A1788" s="386" t="s">
        <v>1388</v>
      </c>
      <c r="B1788" s="397">
        <v>1</v>
      </c>
      <c r="C1788" s="307"/>
      <c r="D1788" s="307">
        <f t="shared" si="36"/>
        <v>0</v>
      </c>
      <c r="E1788" s="42" t="s">
        <v>196</v>
      </c>
    </row>
    <row r="1789" spans="1:5" hidden="1" outlineLevel="1">
      <c r="A1789" s="386" t="s">
        <v>1389</v>
      </c>
      <c r="B1789" s="397">
        <v>1</v>
      </c>
      <c r="C1789" s="307"/>
      <c r="D1789" s="307">
        <f t="shared" si="36"/>
        <v>0</v>
      </c>
      <c r="E1789" s="42" t="s">
        <v>196</v>
      </c>
    </row>
    <row r="1790" spans="1:5" hidden="1" outlineLevel="1">
      <c r="A1790" s="386" t="s">
        <v>1390</v>
      </c>
      <c r="B1790" s="397">
        <v>2</v>
      </c>
      <c r="C1790" s="307">
        <v>2930</v>
      </c>
      <c r="D1790" s="307">
        <f t="shared" si="36"/>
        <v>5860</v>
      </c>
    </row>
    <row r="1791" spans="1:5" hidden="1" outlineLevel="1">
      <c r="A1791" s="386" t="s">
        <v>1391</v>
      </c>
      <c r="B1791" s="397">
        <v>4</v>
      </c>
      <c r="C1791" s="307">
        <v>13750</v>
      </c>
      <c r="D1791" s="307">
        <f t="shared" si="36"/>
        <v>55000</v>
      </c>
    </row>
    <row r="1792" spans="1:5" hidden="1" outlineLevel="1">
      <c r="A1792" s="386" t="s">
        <v>1392</v>
      </c>
      <c r="B1792" s="397">
        <v>1</v>
      </c>
      <c r="C1792" s="307">
        <v>1740</v>
      </c>
      <c r="D1792" s="307">
        <f t="shared" si="36"/>
        <v>1740</v>
      </c>
    </row>
    <row r="1793" spans="1:5" hidden="1" outlineLevel="1">
      <c r="A1793" s="386" t="s">
        <v>1393</v>
      </c>
      <c r="B1793" s="397">
        <v>1</v>
      </c>
      <c r="C1793" s="307">
        <v>2260</v>
      </c>
      <c r="D1793" s="307">
        <f t="shared" si="36"/>
        <v>2260</v>
      </c>
    </row>
    <row r="1794" spans="1:5" hidden="1" outlineLevel="1">
      <c r="A1794" s="386" t="s">
        <v>1394</v>
      </c>
      <c r="B1794" s="397">
        <v>1</v>
      </c>
      <c r="C1794" s="307">
        <v>1750</v>
      </c>
      <c r="D1794" s="307">
        <f t="shared" si="36"/>
        <v>1750</v>
      </c>
    </row>
    <row r="1795" spans="1:5" hidden="1" outlineLevel="1">
      <c r="A1795" s="386" t="s">
        <v>1395</v>
      </c>
      <c r="B1795" s="397">
        <v>1</v>
      </c>
      <c r="C1795" s="307">
        <v>20450</v>
      </c>
      <c r="D1795" s="307">
        <f t="shared" si="36"/>
        <v>20450</v>
      </c>
    </row>
    <row r="1796" spans="1:5" hidden="1" outlineLevel="1">
      <c r="A1796" s="386" t="s">
        <v>1396</v>
      </c>
      <c r="B1796" s="397">
        <v>1</v>
      </c>
      <c r="C1796" s="307">
        <v>27050</v>
      </c>
      <c r="D1796" s="307">
        <f t="shared" si="36"/>
        <v>27050</v>
      </c>
    </row>
    <row r="1797" spans="1:5" hidden="1" outlineLevel="1">
      <c r="A1797" s="386" t="s">
        <v>1397</v>
      </c>
      <c r="B1797" s="397">
        <v>2</v>
      </c>
      <c r="C1797" s="307"/>
      <c r="D1797" s="307">
        <f t="shared" si="36"/>
        <v>0</v>
      </c>
      <c r="E1797" s="42" t="s">
        <v>196</v>
      </c>
    </row>
    <row r="1798" spans="1:5" hidden="1" outlineLevel="1">
      <c r="A1798" s="386" t="s">
        <v>1398</v>
      </c>
      <c r="B1798" s="397">
        <v>1</v>
      </c>
      <c r="C1798" s="307">
        <v>1750</v>
      </c>
      <c r="D1798" s="307">
        <f t="shared" si="36"/>
        <v>1750</v>
      </c>
    </row>
    <row r="1799" spans="1:5" hidden="1" outlineLevel="1">
      <c r="A1799" s="386" t="s">
        <v>1399</v>
      </c>
      <c r="B1799" s="397">
        <v>1</v>
      </c>
      <c r="C1799" s="307">
        <v>1760</v>
      </c>
      <c r="D1799" s="307">
        <f t="shared" si="36"/>
        <v>1760</v>
      </c>
    </row>
    <row r="1800" spans="1:5" hidden="1" outlineLevel="1">
      <c r="A1800" s="386" t="s">
        <v>1400</v>
      </c>
      <c r="B1800" s="397">
        <v>1</v>
      </c>
      <c r="C1800" s="307">
        <v>14120</v>
      </c>
      <c r="D1800" s="307">
        <f t="shared" si="36"/>
        <v>14120</v>
      </c>
    </row>
    <row r="1801" spans="1:5" hidden="1" outlineLevel="1">
      <c r="A1801" s="386" t="s">
        <v>1401</v>
      </c>
      <c r="B1801" s="397">
        <v>1</v>
      </c>
      <c r="C1801" s="307">
        <v>1700</v>
      </c>
      <c r="D1801" s="307">
        <f t="shared" si="36"/>
        <v>1700</v>
      </c>
    </row>
    <row r="1802" spans="1:5" hidden="1" outlineLevel="1">
      <c r="A1802" s="386" t="s">
        <v>1402</v>
      </c>
      <c r="B1802" s="397">
        <v>1</v>
      </c>
      <c r="C1802" s="307">
        <v>1920</v>
      </c>
      <c r="D1802" s="307">
        <f t="shared" si="36"/>
        <v>1920</v>
      </c>
    </row>
    <row r="1803" spans="1:5" hidden="1" outlineLevel="1">
      <c r="A1803" s="386" t="s">
        <v>1403</v>
      </c>
      <c r="B1803" s="397">
        <v>1</v>
      </c>
      <c r="C1803" s="307">
        <v>14120</v>
      </c>
      <c r="D1803" s="307">
        <f t="shared" si="36"/>
        <v>14120</v>
      </c>
    </row>
    <row r="1804" spans="1:5" hidden="1" outlineLevel="1">
      <c r="A1804" s="383" t="s">
        <v>206</v>
      </c>
      <c r="B1804" s="396">
        <v>1</v>
      </c>
      <c r="C1804" s="307">
        <v>787.13</v>
      </c>
      <c r="D1804" s="307">
        <f t="shared" si="36"/>
        <v>787.13</v>
      </c>
    </row>
    <row r="1805" spans="1:5" hidden="1" outlineLevel="1">
      <c r="A1805" s="383" t="s">
        <v>308</v>
      </c>
      <c r="B1805" s="398">
        <v>175219</v>
      </c>
      <c r="C1805" s="394"/>
      <c r="D1805" s="307">
        <f t="shared" si="36"/>
        <v>0</v>
      </c>
    </row>
    <row r="1806" spans="1:5" hidden="1" outlineLevel="1">
      <c r="A1806" s="386" t="s">
        <v>1409</v>
      </c>
      <c r="B1806" s="400">
        <v>46000</v>
      </c>
      <c r="C1806" s="307">
        <v>0.71</v>
      </c>
      <c r="D1806" s="307">
        <f t="shared" si="36"/>
        <v>32660</v>
      </c>
    </row>
    <row r="1807" spans="1:5" hidden="1" outlineLevel="1">
      <c r="A1807" s="386" t="s">
        <v>1410</v>
      </c>
      <c r="B1807" s="400">
        <v>1300</v>
      </c>
      <c r="C1807" s="307">
        <v>2.36</v>
      </c>
      <c r="D1807" s="307">
        <f t="shared" si="36"/>
        <v>3068</v>
      </c>
    </row>
    <row r="1808" spans="1:5" hidden="1" outlineLevel="1">
      <c r="A1808" s="386" t="s">
        <v>1411</v>
      </c>
      <c r="B1808" s="400">
        <v>9992</v>
      </c>
      <c r="C1808" s="307"/>
      <c r="D1808" s="307">
        <f t="shared" si="36"/>
        <v>0</v>
      </c>
    </row>
    <row r="1809" spans="1:5" hidden="1" outlineLevel="1">
      <c r="A1809" s="386" t="s">
        <v>1412</v>
      </c>
      <c r="B1809" s="400">
        <v>6240</v>
      </c>
      <c r="C1809" s="307">
        <v>2.95</v>
      </c>
      <c r="D1809" s="307">
        <f t="shared" si="36"/>
        <v>18408</v>
      </c>
    </row>
    <row r="1810" spans="1:5" hidden="1" outlineLevel="1">
      <c r="A1810" s="386" t="s">
        <v>1413</v>
      </c>
      <c r="B1810" s="400">
        <v>15000</v>
      </c>
      <c r="C1810" s="307">
        <v>0.31</v>
      </c>
      <c r="D1810" s="307">
        <f t="shared" si="36"/>
        <v>4650</v>
      </c>
    </row>
    <row r="1811" spans="1:5" hidden="1" outlineLevel="1">
      <c r="A1811" s="386" t="s">
        <v>1414</v>
      </c>
      <c r="B1811" s="400">
        <v>16000</v>
      </c>
      <c r="C1811" s="307">
        <v>0.31</v>
      </c>
      <c r="D1811" s="307">
        <f t="shared" si="36"/>
        <v>4960</v>
      </c>
    </row>
    <row r="1812" spans="1:5" hidden="1" outlineLevel="1">
      <c r="A1812" s="386" t="s">
        <v>1415</v>
      </c>
      <c r="B1812" s="400">
        <v>15000</v>
      </c>
      <c r="C1812" s="307">
        <v>0.31</v>
      </c>
      <c r="D1812" s="307">
        <f t="shared" si="36"/>
        <v>4650</v>
      </c>
    </row>
    <row r="1813" spans="1:5" hidden="1" outlineLevel="1">
      <c r="A1813" s="386" t="s">
        <v>1416</v>
      </c>
      <c r="B1813" s="400">
        <v>15000</v>
      </c>
      <c r="C1813" s="307">
        <v>0.76</v>
      </c>
      <c r="D1813" s="307">
        <f t="shared" si="36"/>
        <v>11400</v>
      </c>
    </row>
    <row r="1814" spans="1:5" hidden="1" outlineLevel="1">
      <c r="A1814" s="386" t="s">
        <v>1417</v>
      </c>
      <c r="B1814" s="400">
        <v>15000</v>
      </c>
      <c r="C1814" s="307">
        <v>0.31</v>
      </c>
      <c r="D1814" s="307">
        <f t="shared" si="36"/>
        <v>4650</v>
      </c>
    </row>
    <row r="1815" spans="1:5" hidden="1" outlineLevel="1">
      <c r="A1815" s="386" t="s">
        <v>1418</v>
      </c>
      <c r="B1815" s="400">
        <v>8900</v>
      </c>
      <c r="C1815" s="307">
        <v>2.2200000000000002</v>
      </c>
      <c r="D1815" s="307">
        <f t="shared" si="36"/>
        <v>19758</v>
      </c>
    </row>
    <row r="1816" spans="1:5" hidden="1" outlineLevel="1">
      <c r="A1816" s="386" t="s">
        <v>1404</v>
      </c>
      <c r="B1816" s="400">
        <v>18267</v>
      </c>
      <c r="C1816" s="307">
        <v>0.92</v>
      </c>
      <c r="D1816" s="307">
        <f t="shared" si="36"/>
        <v>16805.64</v>
      </c>
    </row>
    <row r="1817" spans="1:5" hidden="1" outlineLevel="1">
      <c r="A1817" s="386" t="s">
        <v>1419</v>
      </c>
      <c r="B1817" s="400">
        <v>8520</v>
      </c>
      <c r="C1817" s="307">
        <v>1.63</v>
      </c>
      <c r="D1817" s="307">
        <f t="shared" si="36"/>
        <v>13887.599999999999</v>
      </c>
    </row>
    <row r="1818" spans="1:5" hidden="1" outlineLevel="1">
      <c r="A1818" s="383" t="s">
        <v>207</v>
      </c>
      <c r="B1818" s="398">
        <v>1560</v>
      </c>
      <c r="C1818" s="394"/>
      <c r="D1818" s="307">
        <f t="shared" si="36"/>
        <v>0</v>
      </c>
    </row>
    <row r="1819" spans="1:5" hidden="1" outlineLevel="1">
      <c r="A1819" s="386" t="s">
        <v>879</v>
      </c>
      <c r="B1819" s="400">
        <v>1010</v>
      </c>
      <c r="C1819" s="307">
        <v>29.51</v>
      </c>
      <c r="D1819" s="307">
        <f t="shared" si="36"/>
        <v>29805.100000000002</v>
      </c>
    </row>
    <row r="1820" spans="1:5" hidden="1" outlineLevel="1">
      <c r="A1820" s="386" t="s">
        <v>209</v>
      </c>
      <c r="B1820" s="397">
        <v>325</v>
      </c>
      <c r="C1820" s="321">
        <f>(42.46*250+42.25*75)/325</f>
        <v>42.411538461538463</v>
      </c>
      <c r="D1820" s="307">
        <f t="shared" ref="D1820:D1821" si="37">B1820*C1820</f>
        <v>13783.75</v>
      </c>
      <c r="E1820" s="42" t="s">
        <v>319</v>
      </c>
    </row>
    <row r="1821" spans="1:5" hidden="1" outlineLevel="1">
      <c r="A1821" s="386" t="s">
        <v>315</v>
      </c>
      <c r="B1821" s="397">
        <v>225</v>
      </c>
      <c r="C1821" s="307">
        <f>(61.5*2036+62.46*3488)/5524</f>
        <v>62.106169442433014</v>
      </c>
      <c r="D1821" s="307">
        <f t="shared" si="37"/>
        <v>13973.888124547428</v>
      </c>
      <c r="E1821" s="42" t="s">
        <v>319</v>
      </c>
    </row>
    <row r="1822" spans="1:5" collapsed="1">
      <c r="A1822" s="10" t="s">
        <v>763</v>
      </c>
      <c r="B1822" s="23"/>
      <c r="C1822" s="412"/>
      <c r="D1822" s="413">
        <f>SUM(D1713:D1821)</f>
        <v>2019702.5260245474</v>
      </c>
    </row>
    <row r="1824" spans="1:5">
      <c r="A1824" s="29" t="s">
        <v>1406</v>
      </c>
      <c r="B1824" s="4" t="s">
        <v>2</v>
      </c>
      <c r="C1824" s="393" t="s">
        <v>3</v>
      </c>
      <c r="D1824" s="393" t="s">
        <v>4</v>
      </c>
    </row>
    <row r="1825" spans="1:5" hidden="1" outlineLevel="1">
      <c r="A1825" s="315" t="s">
        <v>161</v>
      </c>
      <c r="B1825" s="384">
        <v>4410</v>
      </c>
      <c r="C1825" s="307"/>
      <c r="D1825" s="307">
        <f>B1825*C1825</f>
        <v>0</v>
      </c>
    </row>
    <row r="1826" spans="1:5" hidden="1" outlineLevel="1">
      <c r="A1826" s="317" t="s">
        <v>1337</v>
      </c>
      <c r="B1826" s="387">
        <v>4410</v>
      </c>
      <c r="C1826" s="307">
        <v>20</v>
      </c>
      <c r="D1826" s="307">
        <f>B1826*C1826</f>
        <v>88200</v>
      </c>
    </row>
    <row r="1827" spans="1:5" hidden="1" outlineLevel="1">
      <c r="A1827" s="383" t="s">
        <v>182</v>
      </c>
      <c r="B1827" s="384">
        <v>135</v>
      </c>
      <c r="C1827" s="387"/>
      <c r="D1827" s="307"/>
    </row>
    <row r="1828" spans="1:5" hidden="1" outlineLevel="1">
      <c r="A1828" s="386" t="s">
        <v>795</v>
      </c>
      <c r="B1828" s="387">
        <v>135</v>
      </c>
      <c r="C1828" s="307">
        <v>215.73</v>
      </c>
      <c r="D1828" s="307">
        <f>B1828*C1828</f>
        <v>29123.55</v>
      </c>
    </row>
    <row r="1829" spans="1:5" hidden="1" outlineLevel="1">
      <c r="A1829" s="383" t="s">
        <v>168</v>
      </c>
      <c r="B1829" s="384">
        <v>648</v>
      </c>
      <c r="C1829" s="307">
        <v>24.12</v>
      </c>
      <c r="D1829" s="307">
        <f t="shared" ref="D1829:D1830" si="38">B1829*C1829</f>
        <v>15629.76</v>
      </c>
      <c r="E1829" s="333" t="s">
        <v>319</v>
      </c>
    </row>
    <row r="1830" spans="1:5" hidden="1" outlineLevel="1">
      <c r="A1830" s="383" t="s">
        <v>98</v>
      </c>
      <c r="B1830" s="384">
        <v>35</v>
      </c>
      <c r="C1830" s="387">
        <v>233.09</v>
      </c>
      <c r="D1830" s="307">
        <f t="shared" si="38"/>
        <v>8158.1500000000005</v>
      </c>
      <c r="E1830" s="333" t="s">
        <v>319</v>
      </c>
    </row>
    <row r="1831" spans="1:5" collapsed="1">
      <c r="A1831" s="10" t="s">
        <v>763</v>
      </c>
      <c r="B1831" s="23"/>
      <c r="C1831" s="412"/>
      <c r="D1831" s="413">
        <f>SUM(D1825:D1830)</f>
        <v>141111.46</v>
      </c>
    </row>
    <row r="1833" spans="1:5">
      <c r="A1833" s="349" t="s">
        <v>1847</v>
      </c>
      <c r="B1833" s="4" t="s">
        <v>2</v>
      </c>
      <c r="C1833" s="393" t="s">
        <v>3</v>
      </c>
      <c r="D1833" s="393" t="s">
        <v>4</v>
      </c>
    </row>
    <row r="1834" spans="1:5" hidden="1" outlineLevel="1">
      <c r="A1834" s="415" t="s">
        <v>292</v>
      </c>
      <c r="B1834" s="416">
        <v>160222</v>
      </c>
      <c r="C1834" s="357"/>
      <c r="D1834" s="357">
        <f>B1834*C1834</f>
        <v>0</v>
      </c>
    </row>
    <row r="1835" spans="1:5" hidden="1" outlineLevel="1">
      <c r="A1835" s="417" t="s">
        <v>293</v>
      </c>
      <c r="B1835" s="418">
        <v>160222</v>
      </c>
      <c r="C1835" s="425">
        <v>0.113</v>
      </c>
      <c r="D1835" s="357">
        <f t="shared" ref="D1835:D1868" si="39">B1835*C1835</f>
        <v>18105.085999999999</v>
      </c>
      <c r="E1835" s="42" t="s">
        <v>319</v>
      </c>
    </row>
    <row r="1836" spans="1:5" hidden="1" outlineLevel="1">
      <c r="A1836" s="415" t="s">
        <v>790</v>
      </c>
      <c r="B1836" s="416">
        <v>74965</v>
      </c>
      <c r="C1836" s="357"/>
      <c r="D1836" s="357">
        <f t="shared" si="39"/>
        <v>0</v>
      </c>
    </row>
    <row r="1837" spans="1:5" hidden="1" outlineLevel="1">
      <c r="A1837" s="417" t="s">
        <v>791</v>
      </c>
      <c r="B1837" s="418">
        <v>5252</v>
      </c>
      <c r="C1837" s="357">
        <v>0.14000000000000001</v>
      </c>
      <c r="D1837" s="357">
        <f t="shared" si="39"/>
        <v>735.28000000000009</v>
      </c>
    </row>
    <row r="1838" spans="1:5" hidden="1" outlineLevel="1">
      <c r="A1838" s="417" t="s">
        <v>1421</v>
      </c>
      <c r="B1838" s="418">
        <v>9870</v>
      </c>
      <c r="C1838" s="357">
        <v>0.1</v>
      </c>
      <c r="D1838" s="357">
        <f t="shared" si="39"/>
        <v>987</v>
      </c>
    </row>
    <row r="1839" spans="1:5" hidden="1" outlineLevel="1">
      <c r="A1839" s="417" t="s">
        <v>792</v>
      </c>
      <c r="B1839" s="418">
        <v>59843</v>
      </c>
      <c r="C1839" s="357">
        <v>0.25</v>
      </c>
      <c r="D1839" s="357">
        <f t="shared" si="39"/>
        <v>14960.75</v>
      </c>
    </row>
    <row r="1840" spans="1:5" hidden="1" outlineLevel="1">
      <c r="A1840" s="415" t="s">
        <v>900</v>
      </c>
      <c r="B1840" s="419">
        <v>306.36500000000001</v>
      </c>
      <c r="C1840" s="357"/>
      <c r="D1840" s="357">
        <f t="shared" si="39"/>
        <v>0</v>
      </c>
    </row>
    <row r="1841" spans="1:5" hidden="1" outlineLevel="1">
      <c r="A1841" s="417"/>
      <c r="B1841" s="420">
        <v>57.7</v>
      </c>
      <c r="C1841" s="357">
        <v>20</v>
      </c>
      <c r="D1841" s="357">
        <f t="shared" si="39"/>
        <v>1154</v>
      </c>
    </row>
    <row r="1842" spans="1:5" hidden="1" outlineLevel="1">
      <c r="A1842" s="417" t="s">
        <v>1887</v>
      </c>
      <c r="B1842" s="420">
        <v>248.66499999999999</v>
      </c>
      <c r="C1842" s="357">
        <v>20</v>
      </c>
      <c r="D1842" s="357">
        <f t="shared" si="39"/>
        <v>4973.3</v>
      </c>
      <c r="E1842" s="42" t="s">
        <v>319</v>
      </c>
    </row>
    <row r="1843" spans="1:5" hidden="1" outlineLevel="1">
      <c r="A1843" s="415" t="s">
        <v>901</v>
      </c>
      <c r="B1843" s="419">
        <v>53.067</v>
      </c>
      <c r="C1843" s="357">
        <v>408.68</v>
      </c>
      <c r="D1843" s="357">
        <f t="shared" si="39"/>
        <v>21687.421559999999</v>
      </c>
      <c r="E1843" s="42" t="s">
        <v>319</v>
      </c>
    </row>
    <row r="1844" spans="1:5" hidden="1" outlineLevel="1">
      <c r="A1844" s="415" t="s">
        <v>1422</v>
      </c>
      <c r="B1844" s="419">
        <v>1</v>
      </c>
      <c r="C1844" s="357">
        <v>767.61</v>
      </c>
      <c r="D1844" s="357">
        <f t="shared" si="39"/>
        <v>767.61</v>
      </c>
    </row>
    <row r="1845" spans="1:5" hidden="1" outlineLevel="1">
      <c r="A1845" s="415" t="s">
        <v>1423</v>
      </c>
      <c r="B1845" s="419">
        <v>1</v>
      </c>
      <c r="C1845" s="357"/>
      <c r="D1845" s="357">
        <f t="shared" si="39"/>
        <v>0</v>
      </c>
    </row>
    <row r="1846" spans="1:5" hidden="1" outlineLevel="1">
      <c r="A1846" s="417" t="s">
        <v>1424</v>
      </c>
      <c r="B1846" s="420">
        <v>1</v>
      </c>
      <c r="C1846" s="357">
        <v>15179.36</v>
      </c>
      <c r="D1846" s="357">
        <f t="shared" si="39"/>
        <v>15179.36</v>
      </c>
    </row>
    <row r="1847" spans="1:5" hidden="1" outlineLevel="1">
      <c r="A1847" s="315" t="s">
        <v>902</v>
      </c>
      <c r="B1847" s="419">
        <v>1168</v>
      </c>
      <c r="C1847" s="357"/>
      <c r="D1847" s="357">
        <f t="shared" si="39"/>
        <v>0</v>
      </c>
    </row>
    <row r="1848" spans="1:5" hidden="1" outlineLevel="1">
      <c r="A1848" s="317" t="s">
        <v>904</v>
      </c>
      <c r="B1848" s="418">
        <v>1168</v>
      </c>
      <c r="C1848" s="307">
        <v>1.75</v>
      </c>
      <c r="D1848" s="357">
        <f t="shared" si="39"/>
        <v>2044</v>
      </c>
    </row>
    <row r="1849" spans="1:5" hidden="1" outlineLevel="1">
      <c r="A1849" s="415" t="s">
        <v>1425</v>
      </c>
      <c r="B1849" s="419">
        <v>150</v>
      </c>
      <c r="C1849" s="357">
        <v>102.22</v>
      </c>
      <c r="D1849" s="357">
        <f t="shared" si="39"/>
        <v>15333</v>
      </c>
    </row>
    <row r="1850" spans="1:5" hidden="1" outlineLevel="1">
      <c r="A1850" s="415" t="s">
        <v>365</v>
      </c>
      <c r="B1850" s="419">
        <v>108</v>
      </c>
      <c r="C1850" s="357"/>
      <c r="D1850" s="357">
        <f t="shared" si="39"/>
        <v>0</v>
      </c>
    </row>
    <row r="1851" spans="1:5" hidden="1" outlineLevel="1">
      <c r="A1851" s="417" t="s">
        <v>1426</v>
      </c>
      <c r="B1851" s="420">
        <v>19</v>
      </c>
      <c r="C1851" s="362">
        <f>(28.72*5+33.02*20)/25</f>
        <v>32.160000000000004</v>
      </c>
      <c r="D1851" s="357">
        <f t="shared" si="39"/>
        <v>611.04000000000008</v>
      </c>
    </row>
    <row r="1852" spans="1:5" hidden="1" outlineLevel="1">
      <c r="A1852" s="417" t="s">
        <v>1888</v>
      </c>
      <c r="B1852" s="420">
        <v>2</v>
      </c>
      <c r="C1852" s="357">
        <v>31.77</v>
      </c>
      <c r="D1852" s="357">
        <f t="shared" si="39"/>
        <v>63.54</v>
      </c>
      <c r="E1852" s="42" t="s">
        <v>1800</v>
      </c>
    </row>
    <row r="1853" spans="1:5" hidden="1" outlineLevel="1">
      <c r="A1853" s="417" t="s">
        <v>1427</v>
      </c>
      <c r="B1853" s="420">
        <v>30</v>
      </c>
      <c r="C1853" s="357">
        <v>35.21</v>
      </c>
      <c r="D1853" s="357">
        <f t="shared" si="39"/>
        <v>1056.3</v>
      </c>
    </row>
    <row r="1854" spans="1:5" hidden="1" outlineLevel="1">
      <c r="A1854" s="417" t="s">
        <v>1428</v>
      </c>
      <c r="B1854" s="420">
        <v>25</v>
      </c>
      <c r="C1854" s="357">
        <v>34.299999999999997</v>
      </c>
      <c r="D1854" s="357">
        <f t="shared" si="39"/>
        <v>857.49999999999989</v>
      </c>
    </row>
    <row r="1855" spans="1:5" hidden="1" outlineLevel="1">
      <c r="A1855" s="417" t="s">
        <v>1889</v>
      </c>
      <c r="B1855" s="420">
        <v>2</v>
      </c>
      <c r="C1855" s="357">
        <v>39.36</v>
      </c>
      <c r="D1855" s="357">
        <f t="shared" si="39"/>
        <v>78.72</v>
      </c>
      <c r="E1855" s="42" t="s">
        <v>1800</v>
      </c>
    </row>
    <row r="1856" spans="1:5" hidden="1" outlineLevel="1">
      <c r="A1856" s="417" t="s">
        <v>1430</v>
      </c>
      <c r="B1856" s="420">
        <v>30</v>
      </c>
      <c r="C1856" s="357">
        <v>31.09</v>
      </c>
      <c r="D1856" s="357">
        <f t="shared" si="39"/>
        <v>932.7</v>
      </c>
    </row>
    <row r="1857" spans="1:5" hidden="1" outlineLevel="1">
      <c r="A1857" s="415" t="s">
        <v>1434</v>
      </c>
      <c r="B1857" s="419">
        <v>39</v>
      </c>
      <c r="C1857" s="357"/>
      <c r="D1857" s="357">
        <f t="shared" si="39"/>
        <v>0</v>
      </c>
    </row>
    <row r="1858" spans="1:5" hidden="1" outlineLevel="1">
      <c r="A1858" s="417" t="s">
        <v>1435</v>
      </c>
      <c r="B1858" s="420">
        <v>4</v>
      </c>
      <c r="C1858" s="357">
        <v>1200.3399999999999</v>
      </c>
      <c r="D1858" s="357">
        <f t="shared" si="39"/>
        <v>4801.3599999999997</v>
      </c>
    </row>
    <row r="1859" spans="1:5" hidden="1" outlineLevel="1">
      <c r="A1859" s="417" t="s">
        <v>1436</v>
      </c>
      <c r="B1859" s="420">
        <v>35</v>
      </c>
      <c r="C1859" s="357">
        <v>344.35</v>
      </c>
      <c r="D1859" s="357">
        <f t="shared" si="39"/>
        <v>12052.25</v>
      </c>
    </row>
    <row r="1860" spans="1:5" hidden="1" outlineLevel="1">
      <c r="A1860" s="415" t="s">
        <v>1437</v>
      </c>
      <c r="B1860" s="419">
        <v>182.1</v>
      </c>
      <c r="C1860" s="357">
        <v>205.08</v>
      </c>
      <c r="D1860" s="357">
        <f t="shared" si="39"/>
        <v>37345.067999999999</v>
      </c>
    </row>
    <row r="1861" spans="1:5" hidden="1" outlineLevel="1">
      <c r="A1861" s="415" t="s">
        <v>1438</v>
      </c>
      <c r="B1861" s="419">
        <v>276.64999999999998</v>
      </c>
      <c r="C1861" s="357">
        <v>107.75</v>
      </c>
      <c r="D1861" s="357">
        <f t="shared" si="39"/>
        <v>29809.037499999999</v>
      </c>
    </row>
    <row r="1862" spans="1:5" hidden="1" outlineLevel="1">
      <c r="A1862" s="415" t="s">
        <v>907</v>
      </c>
      <c r="B1862" s="419">
        <v>133.80000000000001</v>
      </c>
      <c r="C1862" s="357"/>
      <c r="D1862" s="357">
        <f t="shared" si="39"/>
        <v>0</v>
      </c>
    </row>
    <row r="1863" spans="1:5" hidden="1" outlineLevel="1">
      <c r="A1863" s="417" t="s">
        <v>261</v>
      </c>
      <c r="B1863" s="420">
        <v>133.80000000000001</v>
      </c>
      <c r="C1863" s="357">
        <v>108.22</v>
      </c>
      <c r="D1863" s="357">
        <f t="shared" si="39"/>
        <v>14479.836000000001</v>
      </c>
      <c r="E1863" s="333" t="s">
        <v>1850</v>
      </c>
    </row>
    <row r="1864" spans="1:5" hidden="1" outlineLevel="1">
      <c r="A1864" s="415" t="s">
        <v>908</v>
      </c>
      <c r="B1864" s="416">
        <v>1033.3389999999999</v>
      </c>
      <c r="C1864" s="357"/>
      <c r="D1864" s="357">
        <f t="shared" si="39"/>
        <v>0</v>
      </c>
    </row>
    <row r="1865" spans="1:5" hidden="1" outlineLevel="1">
      <c r="A1865" s="417" t="s">
        <v>1440</v>
      </c>
      <c r="B1865" s="420">
        <v>29</v>
      </c>
      <c r="C1865" s="357">
        <v>77.81</v>
      </c>
      <c r="D1865" s="357">
        <f t="shared" si="39"/>
        <v>2256.4900000000002</v>
      </c>
    </row>
    <row r="1866" spans="1:5" hidden="1" outlineLevel="1">
      <c r="A1866" s="417" t="s">
        <v>1441</v>
      </c>
      <c r="B1866" s="420">
        <v>71.2</v>
      </c>
      <c r="C1866" s="357">
        <v>98.6</v>
      </c>
      <c r="D1866" s="357">
        <f t="shared" si="39"/>
        <v>7020.32</v>
      </c>
    </row>
    <row r="1867" spans="1:5" hidden="1" outlineLevel="1">
      <c r="A1867" s="417" t="s">
        <v>1442</v>
      </c>
      <c r="B1867" s="420">
        <v>32</v>
      </c>
      <c r="C1867" s="357">
        <v>98.6</v>
      </c>
      <c r="D1867" s="357">
        <f t="shared" si="39"/>
        <v>3155.2</v>
      </c>
    </row>
    <row r="1868" spans="1:5" hidden="1" outlineLevel="1">
      <c r="A1868" s="417" t="s">
        <v>1825</v>
      </c>
      <c r="B1868" s="420">
        <v>1.7</v>
      </c>
      <c r="C1868" s="357">
        <v>98.6</v>
      </c>
      <c r="D1868" s="357">
        <f t="shared" si="39"/>
        <v>167.61999999999998</v>
      </c>
    </row>
    <row r="1869" spans="1:5" hidden="1" outlineLevel="1">
      <c r="A1869" s="417" t="s">
        <v>1443</v>
      </c>
      <c r="B1869" s="420">
        <v>13</v>
      </c>
      <c r="C1869" s="357">
        <v>98.6</v>
      </c>
      <c r="D1869" s="357">
        <f t="shared" ref="D1869:D1907" si="40">B1869*C1869</f>
        <v>1281.8</v>
      </c>
    </row>
    <row r="1870" spans="1:5" hidden="1" outlineLevel="1">
      <c r="A1870" s="417" t="s">
        <v>1444</v>
      </c>
      <c r="B1870" s="420">
        <v>2.52</v>
      </c>
      <c r="C1870" s="357">
        <v>98.6</v>
      </c>
      <c r="D1870" s="357">
        <f t="shared" si="40"/>
        <v>248.47199999999998</v>
      </c>
    </row>
    <row r="1871" spans="1:5" hidden="1" outlineLevel="1">
      <c r="A1871" s="417" t="s">
        <v>1445</v>
      </c>
      <c r="B1871" s="420">
        <v>5.65</v>
      </c>
      <c r="C1871" s="357">
        <v>77.81</v>
      </c>
      <c r="D1871" s="357">
        <f t="shared" si="40"/>
        <v>439.62650000000002</v>
      </c>
    </row>
    <row r="1872" spans="1:5" hidden="1" outlineLevel="1">
      <c r="A1872" s="417" t="s">
        <v>1446</v>
      </c>
      <c r="B1872" s="420">
        <v>17.600000000000001</v>
      </c>
      <c r="C1872" s="357">
        <v>77.81</v>
      </c>
      <c r="D1872" s="357">
        <f t="shared" si="40"/>
        <v>1369.4560000000001</v>
      </c>
    </row>
    <row r="1873" spans="1:4" hidden="1" outlineLevel="1">
      <c r="A1873" s="417" t="s">
        <v>1447</v>
      </c>
      <c r="B1873" s="420">
        <v>0.8</v>
      </c>
      <c r="C1873" s="357">
        <v>98.6</v>
      </c>
      <c r="D1873" s="357">
        <f t="shared" si="40"/>
        <v>78.88</v>
      </c>
    </row>
    <row r="1874" spans="1:4" hidden="1" outlineLevel="1">
      <c r="A1874" s="417" t="s">
        <v>1448</v>
      </c>
      <c r="B1874" s="420">
        <v>2.64</v>
      </c>
      <c r="C1874" s="357">
        <v>98.6</v>
      </c>
      <c r="D1874" s="357">
        <f t="shared" si="40"/>
        <v>260.30399999999997</v>
      </c>
    </row>
    <row r="1875" spans="1:4" hidden="1" outlineLevel="1">
      <c r="A1875" s="417" t="s">
        <v>1449</v>
      </c>
      <c r="B1875" s="420">
        <v>53.2</v>
      </c>
      <c r="C1875" s="357">
        <v>77.81</v>
      </c>
      <c r="D1875" s="357">
        <f t="shared" si="40"/>
        <v>4139.4920000000002</v>
      </c>
    </row>
    <row r="1876" spans="1:4" hidden="1" outlineLevel="1">
      <c r="A1876" s="417" t="s">
        <v>1450</v>
      </c>
      <c r="B1876" s="420">
        <v>3.5</v>
      </c>
      <c r="C1876" s="357">
        <v>122.68</v>
      </c>
      <c r="D1876" s="357">
        <f t="shared" si="40"/>
        <v>429.38</v>
      </c>
    </row>
    <row r="1877" spans="1:4" hidden="1" outlineLevel="1">
      <c r="A1877" s="417" t="s">
        <v>1451</v>
      </c>
      <c r="B1877" s="420">
        <v>24</v>
      </c>
      <c r="C1877" s="357">
        <v>122.68</v>
      </c>
      <c r="D1877" s="357">
        <f t="shared" si="40"/>
        <v>2944.32</v>
      </c>
    </row>
    <row r="1878" spans="1:4" hidden="1" outlineLevel="1">
      <c r="A1878" s="417" t="s">
        <v>1452</v>
      </c>
      <c r="B1878" s="420">
        <v>3.45</v>
      </c>
      <c r="C1878" s="357">
        <v>113.08</v>
      </c>
      <c r="D1878" s="357">
        <f t="shared" si="40"/>
        <v>390.12600000000003</v>
      </c>
    </row>
    <row r="1879" spans="1:4" hidden="1" outlineLevel="1">
      <c r="A1879" s="417" t="s">
        <v>1826</v>
      </c>
      <c r="B1879" s="420">
        <v>1.4</v>
      </c>
      <c r="C1879" s="362">
        <v>126.28</v>
      </c>
      <c r="D1879" s="357">
        <f t="shared" si="40"/>
        <v>176.792</v>
      </c>
    </row>
    <row r="1880" spans="1:4" hidden="1" outlineLevel="1">
      <c r="A1880" s="417" t="s">
        <v>1827</v>
      </c>
      <c r="B1880" s="420">
        <v>1.7</v>
      </c>
      <c r="C1880" s="362">
        <v>126.28</v>
      </c>
      <c r="D1880" s="357">
        <f t="shared" si="40"/>
        <v>214.67599999999999</v>
      </c>
    </row>
    <row r="1881" spans="1:4" hidden="1" outlineLevel="1">
      <c r="A1881" s="417" t="s">
        <v>1453</v>
      </c>
      <c r="B1881" s="420">
        <v>10</v>
      </c>
      <c r="C1881" s="362">
        <v>126.28</v>
      </c>
      <c r="D1881" s="357">
        <f t="shared" si="40"/>
        <v>1262.8</v>
      </c>
    </row>
    <row r="1882" spans="1:4" hidden="1" outlineLevel="1">
      <c r="A1882" s="417" t="s">
        <v>1454</v>
      </c>
      <c r="B1882" s="420">
        <v>13.3</v>
      </c>
      <c r="C1882" s="362">
        <v>126.28</v>
      </c>
      <c r="D1882" s="357">
        <f t="shared" si="40"/>
        <v>1679.5240000000001</v>
      </c>
    </row>
    <row r="1883" spans="1:4" hidden="1" outlineLevel="1">
      <c r="A1883" s="417" t="s">
        <v>1153</v>
      </c>
      <c r="B1883" s="420">
        <v>19</v>
      </c>
      <c r="C1883" s="362">
        <v>126.28</v>
      </c>
      <c r="D1883" s="357">
        <f t="shared" si="40"/>
        <v>2399.3200000000002</v>
      </c>
    </row>
    <row r="1884" spans="1:4" hidden="1" outlineLevel="1">
      <c r="A1884" s="417" t="s">
        <v>1154</v>
      </c>
      <c r="B1884" s="420">
        <v>12.8</v>
      </c>
      <c r="C1884" s="362">
        <v>126.28</v>
      </c>
      <c r="D1884" s="357">
        <f t="shared" si="40"/>
        <v>1616.384</v>
      </c>
    </row>
    <row r="1885" spans="1:4" hidden="1" outlineLevel="1">
      <c r="A1885" s="417" t="s">
        <v>1828</v>
      </c>
      <c r="B1885" s="420">
        <v>0.22600000000000001</v>
      </c>
      <c r="C1885" s="357">
        <v>96.53</v>
      </c>
      <c r="D1885" s="357">
        <f t="shared" si="40"/>
        <v>21.81578</v>
      </c>
    </row>
    <row r="1886" spans="1:4" hidden="1" outlineLevel="1">
      <c r="A1886" s="417" t="s">
        <v>1455</v>
      </c>
      <c r="B1886" s="420">
        <v>10.611000000000001</v>
      </c>
      <c r="C1886" s="357">
        <v>105.78</v>
      </c>
      <c r="D1886" s="357">
        <f t="shared" si="40"/>
        <v>1122.4315800000002</v>
      </c>
    </row>
    <row r="1887" spans="1:4" hidden="1" outlineLevel="1">
      <c r="A1887" s="417" t="s">
        <v>1890</v>
      </c>
      <c r="B1887" s="420">
        <v>1.242</v>
      </c>
      <c r="C1887" s="357"/>
      <c r="D1887" s="357">
        <f t="shared" si="40"/>
        <v>0</v>
      </c>
    </row>
    <row r="1888" spans="1:4" hidden="1" outlineLevel="1">
      <c r="A1888" s="417" t="s">
        <v>1829</v>
      </c>
      <c r="B1888" s="420">
        <v>1.4</v>
      </c>
      <c r="C1888" s="357">
        <v>126.28</v>
      </c>
      <c r="D1888" s="357">
        <f t="shared" si="40"/>
        <v>176.792</v>
      </c>
    </row>
    <row r="1889" spans="1:4" hidden="1" outlineLevel="1">
      <c r="A1889" s="417" t="s">
        <v>1456</v>
      </c>
      <c r="B1889" s="420">
        <v>236.5</v>
      </c>
      <c r="C1889" s="357">
        <v>157.19</v>
      </c>
      <c r="D1889" s="357">
        <f t="shared" si="40"/>
        <v>37175.434999999998</v>
      </c>
    </row>
    <row r="1890" spans="1:4" hidden="1" outlineLevel="1">
      <c r="A1890" s="417" t="s">
        <v>1457</v>
      </c>
      <c r="B1890" s="420">
        <v>220.7</v>
      </c>
      <c r="C1890" s="357">
        <v>157.19</v>
      </c>
      <c r="D1890" s="357">
        <f t="shared" si="40"/>
        <v>34691.832999999999</v>
      </c>
    </row>
    <row r="1891" spans="1:4" hidden="1" outlineLevel="1">
      <c r="A1891" s="417" t="s">
        <v>1458</v>
      </c>
      <c r="B1891" s="420">
        <v>239.9</v>
      </c>
      <c r="C1891" s="357">
        <v>157.19</v>
      </c>
      <c r="D1891" s="357">
        <f t="shared" si="40"/>
        <v>37709.881000000001</v>
      </c>
    </row>
    <row r="1892" spans="1:4" hidden="1" outlineLevel="1">
      <c r="A1892" s="417" t="s">
        <v>1830</v>
      </c>
      <c r="B1892" s="420">
        <v>4.3</v>
      </c>
      <c r="C1892" s="357">
        <v>157.19</v>
      </c>
      <c r="D1892" s="357">
        <f t="shared" si="40"/>
        <v>675.91699999999992</v>
      </c>
    </row>
    <row r="1893" spans="1:4" hidden="1" outlineLevel="1">
      <c r="A1893" s="415" t="s">
        <v>1459</v>
      </c>
      <c r="B1893" s="419">
        <v>12.5</v>
      </c>
      <c r="C1893" s="357">
        <v>331.83</v>
      </c>
      <c r="D1893" s="357">
        <f t="shared" si="40"/>
        <v>4147.875</v>
      </c>
    </row>
    <row r="1894" spans="1:4" hidden="1" outlineLevel="1">
      <c r="A1894" s="415" t="s">
        <v>1460</v>
      </c>
      <c r="B1894" s="419">
        <v>546.22400000000005</v>
      </c>
      <c r="C1894" s="357"/>
      <c r="D1894" s="357">
        <f t="shared" si="40"/>
        <v>0</v>
      </c>
    </row>
    <row r="1895" spans="1:4" hidden="1" outlineLevel="1">
      <c r="A1895" s="417" t="s">
        <v>1891</v>
      </c>
      <c r="B1895" s="420">
        <v>73.123999999999995</v>
      </c>
      <c r="C1895" s="357">
        <v>154.84</v>
      </c>
      <c r="D1895" s="357">
        <f t="shared" si="40"/>
        <v>11322.52016</v>
      </c>
    </row>
    <row r="1896" spans="1:4" hidden="1" outlineLevel="1">
      <c r="A1896" s="417" t="s">
        <v>1461</v>
      </c>
      <c r="B1896" s="420">
        <v>52.7</v>
      </c>
      <c r="C1896" s="357">
        <v>243.9</v>
      </c>
      <c r="D1896" s="357">
        <f t="shared" si="40"/>
        <v>12853.53</v>
      </c>
    </row>
    <row r="1897" spans="1:4" hidden="1" outlineLevel="1">
      <c r="A1897" s="417" t="s">
        <v>1462</v>
      </c>
      <c r="B1897" s="420">
        <v>8.5</v>
      </c>
      <c r="C1897" s="357">
        <v>162.53</v>
      </c>
      <c r="D1897" s="357">
        <f t="shared" si="40"/>
        <v>1381.5050000000001</v>
      </c>
    </row>
    <row r="1898" spans="1:4" hidden="1" outlineLevel="1">
      <c r="A1898" s="417" t="s">
        <v>1463</v>
      </c>
      <c r="B1898" s="420">
        <v>27</v>
      </c>
      <c r="C1898" s="357">
        <v>162.53</v>
      </c>
      <c r="D1898" s="357">
        <f t="shared" si="40"/>
        <v>4388.3100000000004</v>
      </c>
    </row>
    <row r="1899" spans="1:4" hidden="1" outlineLevel="1">
      <c r="A1899" s="417" t="s">
        <v>1223</v>
      </c>
      <c r="B1899" s="420">
        <v>3</v>
      </c>
      <c r="C1899" s="357">
        <v>162.53</v>
      </c>
      <c r="D1899" s="357">
        <f t="shared" si="40"/>
        <v>487.59000000000003</v>
      </c>
    </row>
    <row r="1900" spans="1:4" hidden="1" outlineLevel="1">
      <c r="A1900" s="417" t="s">
        <v>1464</v>
      </c>
      <c r="B1900" s="420">
        <v>2.1</v>
      </c>
      <c r="C1900" s="357">
        <v>162.53</v>
      </c>
      <c r="D1900" s="357">
        <f t="shared" si="40"/>
        <v>341.31300000000005</v>
      </c>
    </row>
    <row r="1901" spans="1:4" hidden="1" outlineLevel="1">
      <c r="A1901" s="417" t="s">
        <v>1831</v>
      </c>
      <c r="B1901" s="420">
        <v>29.2</v>
      </c>
      <c r="C1901" s="357">
        <v>162.53</v>
      </c>
      <c r="D1901" s="357">
        <f t="shared" si="40"/>
        <v>4745.8760000000002</v>
      </c>
    </row>
    <row r="1902" spans="1:4" hidden="1" outlineLevel="1">
      <c r="A1902" s="417" t="s">
        <v>1465</v>
      </c>
      <c r="B1902" s="420">
        <v>24.1</v>
      </c>
      <c r="C1902" s="357">
        <v>243.9</v>
      </c>
      <c r="D1902" s="357">
        <f t="shared" si="40"/>
        <v>5877.9900000000007</v>
      </c>
    </row>
    <row r="1903" spans="1:4" hidden="1" outlineLevel="1">
      <c r="A1903" s="417" t="s">
        <v>1466</v>
      </c>
      <c r="B1903" s="420">
        <v>326.5</v>
      </c>
      <c r="C1903" s="357">
        <v>162.53</v>
      </c>
      <c r="D1903" s="357">
        <f t="shared" si="40"/>
        <v>53066.044999999998</v>
      </c>
    </row>
    <row r="1904" spans="1:4" hidden="1" outlineLevel="1">
      <c r="A1904" s="415" t="s">
        <v>1467</v>
      </c>
      <c r="B1904" s="419">
        <v>103.09099999999999</v>
      </c>
      <c r="C1904" s="357">
        <v>167.96</v>
      </c>
      <c r="D1904" s="357">
        <f t="shared" si="40"/>
        <v>17315.164359999999</v>
      </c>
    </row>
    <row r="1905" spans="1:5" hidden="1" outlineLevel="1">
      <c r="A1905" s="415" t="s">
        <v>1468</v>
      </c>
      <c r="B1905" s="419">
        <v>5.5</v>
      </c>
      <c r="C1905" s="357"/>
      <c r="D1905" s="357">
        <f t="shared" si="40"/>
        <v>0</v>
      </c>
    </row>
    <row r="1906" spans="1:5" hidden="1" outlineLevel="1">
      <c r="A1906" s="417" t="s">
        <v>1090</v>
      </c>
      <c r="B1906" s="420">
        <v>5.5</v>
      </c>
      <c r="C1906" s="357">
        <v>237.85</v>
      </c>
      <c r="D1906" s="357">
        <f t="shared" si="40"/>
        <v>1308.175</v>
      </c>
    </row>
    <row r="1907" spans="1:5" hidden="1" outlineLevel="1">
      <c r="A1907" s="415" t="s">
        <v>914</v>
      </c>
      <c r="B1907" s="419">
        <v>381.39600000000002</v>
      </c>
      <c r="C1907" s="357">
        <v>93.23</v>
      </c>
      <c r="D1907" s="357">
        <f t="shared" si="40"/>
        <v>35557.549080000004</v>
      </c>
    </row>
    <row r="1908" spans="1:5" hidden="1" outlineLevel="1">
      <c r="A1908" s="415" t="s">
        <v>1767</v>
      </c>
      <c r="B1908" s="419">
        <v>197.75700000000001</v>
      </c>
      <c r="C1908" s="357">
        <v>233.79</v>
      </c>
      <c r="D1908" s="357">
        <f t="shared" ref="D1908:D1932" si="41">B1908*C1908</f>
        <v>46233.60903</v>
      </c>
    </row>
    <row r="1909" spans="1:5" hidden="1" outlineLevel="1">
      <c r="A1909" s="415" t="s">
        <v>1472</v>
      </c>
      <c r="B1909" s="419">
        <v>11</v>
      </c>
      <c r="C1909" s="357">
        <v>503.87</v>
      </c>
      <c r="D1909" s="357">
        <f t="shared" si="41"/>
        <v>5542.57</v>
      </c>
    </row>
    <row r="1910" spans="1:5" hidden="1" outlineLevel="1">
      <c r="A1910" s="415" t="s">
        <v>1473</v>
      </c>
      <c r="B1910" s="419">
        <v>2</v>
      </c>
      <c r="C1910" s="357">
        <v>5900</v>
      </c>
      <c r="D1910" s="357">
        <f t="shared" si="41"/>
        <v>11800</v>
      </c>
    </row>
    <row r="1911" spans="1:5" hidden="1" outlineLevel="1">
      <c r="A1911" s="415" t="s">
        <v>915</v>
      </c>
      <c r="B1911" s="416"/>
      <c r="C1911" s="357"/>
      <c r="D1911" s="357">
        <f t="shared" si="41"/>
        <v>0</v>
      </c>
    </row>
    <row r="1912" spans="1:5" hidden="1" outlineLevel="1">
      <c r="A1912" s="417" t="s">
        <v>916</v>
      </c>
      <c r="B1912" s="420">
        <v>230</v>
      </c>
      <c r="C1912" s="357">
        <v>8.2899999999999991</v>
      </c>
      <c r="D1912" s="357">
        <f t="shared" si="41"/>
        <v>1906.6999999999998</v>
      </c>
    </row>
    <row r="1913" spans="1:5" hidden="1" outlineLevel="1">
      <c r="A1913" s="417" t="s">
        <v>1474</v>
      </c>
      <c r="B1913" s="420">
        <v>590</v>
      </c>
      <c r="C1913" s="362">
        <v>8.15</v>
      </c>
      <c r="D1913" s="357">
        <f t="shared" si="41"/>
        <v>4808.5</v>
      </c>
    </row>
    <row r="1914" spans="1:5" hidden="1" outlineLevel="1">
      <c r="A1914" s="417" t="s">
        <v>1475</v>
      </c>
      <c r="B1914" s="420">
        <v>270</v>
      </c>
      <c r="C1914" s="357">
        <v>8.9499999999999993</v>
      </c>
      <c r="D1914" s="357">
        <f t="shared" si="41"/>
        <v>2416.5</v>
      </c>
    </row>
    <row r="1915" spans="1:5" hidden="1" outlineLevel="1">
      <c r="A1915" s="417" t="s">
        <v>1477</v>
      </c>
      <c r="B1915" s="418">
        <v>1852</v>
      </c>
      <c r="C1915" s="357">
        <v>12.45</v>
      </c>
      <c r="D1915" s="357">
        <f t="shared" si="41"/>
        <v>23057.399999999998</v>
      </c>
    </row>
    <row r="1916" spans="1:5" hidden="1" outlineLevel="1">
      <c r="A1916" s="417" t="s">
        <v>1478</v>
      </c>
      <c r="B1916" s="420">
        <v>790</v>
      </c>
      <c r="C1916" s="362">
        <f>(12.12*330+11.5*500)/830</f>
        <v>11.746506024096385</v>
      </c>
      <c r="D1916" s="357">
        <f t="shared" si="41"/>
        <v>9279.7397590361452</v>
      </c>
    </row>
    <row r="1917" spans="1:5" hidden="1" outlineLevel="1">
      <c r="A1917" s="417" t="s">
        <v>917</v>
      </c>
      <c r="B1917" s="418">
        <v>1540</v>
      </c>
      <c r="C1917" s="357">
        <v>6.8</v>
      </c>
      <c r="D1917" s="357">
        <f t="shared" si="41"/>
        <v>10472</v>
      </c>
    </row>
    <row r="1918" spans="1:5" hidden="1" outlineLevel="1">
      <c r="A1918" s="417" t="s">
        <v>1480</v>
      </c>
      <c r="B1918" s="420">
        <v>850</v>
      </c>
      <c r="C1918" s="357">
        <v>6.8</v>
      </c>
      <c r="D1918" s="357">
        <f t="shared" si="41"/>
        <v>5780</v>
      </c>
    </row>
    <row r="1919" spans="1:5" hidden="1" outlineLevel="1">
      <c r="A1919" s="417" t="s">
        <v>1481</v>
      </c>
      <c r="B1919" s="420">
        <v>850</v>
      </c>
      <c r="C1919" s="362">
        <v>16.04</v>
      </c>
      <c r="D1919" s="357">
        <f t="shared" si="41"/>
        <v>13634</v>
      </c>
    </row>
    <row r="1920" spans="1:5" hidden="1" outlineLevel="1">
      <c r="A1920" s="415" t="s">
        <v>296</v>
      </c>
      <c r="B1920" s="419">
        <v>7</v>
      </c>
      <c r="C1920" s="362">
        <f>(2*105.82+5*90.62)/7</f>
        <v>94.962857142857146</v>
      </c>
      <c r="D1920" s="357">
        <f t="shared" si="41"/>
        <v>664.74</v>
      </c>
      <c r="E1920" s="42" t="s">
        <v>319</v>
      </c>
    </row>
    <row r="1921" spans="1:5" hidden="1" outlineLevel="1">
      <c r="A1921" s="415" t="s">
        <v>793</v>
      </c>
      <c r="B1921" s="419">
        <v>161</v>
      </c>
      <c r="C1921" s="357">
        <v>2.85</v>
      </c>
      <c r="D1921" s="357">
        <f t="shared" si="41"/>
        <v>458.85</v>
      </c>
    </row>
    <row r="1922" spans="1:5" hidden="1" outlineLevel="1">
      <c r="A1922" s="415" t="s">
        <v>919</v>
      </c>
      <c r="B1922" s="419"/>
      <c r="C1922" s="357"/>
      <c r="D1922" s="357">
        <f t="shared" si="41"/>
        <v>0</v>
      </c>
    </row>
    <row r="1923" spans="1:5" hidden="1" outlineLevel="1">
      <c r="A1923" s="417" t="s">
        <v>922</v>
      </c>
      <c r="B1923" s="420">
        <v>22.706</v>
      </c>
      <c r="C1923" s="357">
        <v>216.03432080819826</v>
      </c>
      <c r="D1923" s="357">
        <f t="shared" si="41"/>
        <v>4905.2752882709492</v>
      </c>
      <c r="E1923" s="42" t="s">
        <v>319</v>
      </c>
    </row>
    <row r="1924" spans="1:5" hidden="1" outlineLevel="1">
      <c r="A1924" s="417" t="s">
        <v>923</v>
      </c>
      <c r="B1924" s="420">
        <v>83.736000000000004</v>
      </c>
      <c r="C1924" s="357">
        <v>227.58</v>
      </c>
      <c r="D1924" s="357">
        <f t="shared" si="41"/>
        <v>19056.638880000002</v>
      </c>
      <c r="E1924" s="42" t="s">
        <v>319</v>
      </c>
    </row>
    <row r="1925" spans="1:5" hidden="1" outlineLevel="1">
      <c r="A1925" s="417" t="s">
        <v>925</v>
      </c>
      <c r="B1925" s="420">
        <v>23.5</v>
      </c>
      <c r="C1925" s="357">
        <v>227.58</v>
      </c>
      <c r="D1925" s="357">
        <f t="shared" si="41"/>
        <v>5348.13</v>
      </c>
    </row>
    <row r="1926" spans="1:5" hidden="1" outlineLevel="1">
      <c r="A1926" s="417" t="s">
        <v>926</v>
      </c>
      <c r="B1926" s="420">
        <v>0.75</v>
      </c>
      <c r="C1926" s="357">
        <v>227.58</v>
      </c>
      <c r="D1926" s="357">
        <f t="shared" si="41"/>
        <v>170.685</v>
      </c>
    </row>
    <row r="1927" spans="1:5" hidden="1" outlineLevel="1">
      <c r="A1927" s="415" t="s">
        <v>927</v>
      </c>
      <c r="B1927" s="419">
        <v>81.900000000000006</v>
      </c>
      <c r="C1927" s="357"/>
      <c r="D1927" s="357">
        <f t="shared" si="41"/>
        <v>0</v>
      </c>
    </row>
    <row r="1928" spans="1:5" hidden="1" outlineLevel="1">
      <c r="A1928" s="417" t="s">
        <v>928</v>
      </c>
      <c r="B1928" s="420">
        <v>14</v>
      </c>
      <c r="C1928" s="357">
        <v>220.05</v>
      </c>
      <c r="D1928" s="357">
        <f t="shared" si="41"/>
        <v>3080.7000000000003</v>
      </c>
    </row>
    <row r="1929" spans="1:5" hidden="1" outlineLevel="1">
      <c r="A1929" s="417" t="s">
        <v>929</v>
      </c>
      <c r="B1929" s="420">
        <v>35.799999999999997</v>
      </c>
      <c r="C1929" s="357">
        <v>187.53</v>
      </c>
      <c r="D1929" s="357">
        <f t="shared" si="41"/>
        <v>6713.5739999999996</v>
      </c>
    </row>
    <row r="1930" spans="1:5" hidden="1" outlineLevel="1">
      <c r="A1930" s="417" t="s">
        <v>930</v>
      </c>
      <c r="B1930" s="420">
        <v>32.1</v>
      </c>
      <c r="C1930" s="357">
        <v>214.56</v>
      </c>
      <c r="D1930" s="357">
        <f t="shared" si="41"/>
        <v>6887.3760000000002</v>
      </c>
    </row>
    <row r="1931" spans="1:5" hidden="1" outlineLevel="1">
      <c r="A1931" s="415" t="s">
        <v>1484</v>
      </c>
      <c r="B1931" s="419">
        <v>5</v>
      </c>
      <c r="C1931" s="357">
        <v>1125.78</v>
      </c>
      <c r="D1931" s="357">
        <f t="shared" si="41"/>
        <v>5628.9</v>
      </c>
    </row>
    <row r="1932" spans="1:5" hidden="1" outlineLevel="1">
      <c r="A1932" s="415" t="s">
        <v>1486</v>
      </c>
      <c r="B1932" s="419">
        <v>2</v>
      </c>
      <c r="C1932" s="357">
        <v>8638.31</v>
      </c>
      <c r="D1932" s="357">
        <f t="shared" si="41"/>
        <v>17276.62</v>
      </c>
    </row>
    <row r="1933" spans="1:5" hidden="1" outlineLevel="1">
      <c r="A1933" s="415" t="s">
        <v>1487</v>
      </c>
      <c r="B1933" s="419">
        <v>92</v>
      </c>
      <c r="C1933" s="357"/>
      <c r="D1933" s="357">
        <f t="shared" ref="D1933:D1984" si="42">B1933*C1933</f>
        <v>0</v>
      </c>
    </row>
    <row r="1934" spans="1:5" hidden="1" outlineLevel="1">
      <c r="A1934" s="417"/>
      <c r="B1934" s="420">
        <v>30</v>
      </c>
      <c r="C1934" s="357">
        <v>274.39999999999998</v>
      </c>
      <c r="D1934" s="357">
        <f t="shared" si="42"/>
        <v>8232</v>
      </c>
    </row>
    <row r="1935" spans="1:5" hidden="1" outlineLevel="1">
      <c r="A1935" s="417" t="s">
        <v>1488</v>
      </c>
      <c r="B1935" s="420">
        <v>38</v>
      </c>
      <c r="C1935" s="357">
        <v>261.8</v>
      </c>
      <c r="D1935" s="357">
        <f t="shared" si="42"/>
        <v>9948.4</v>
      </c>
    </row>
    <row r="1936" spans="1:5" hidden="1" outlineLevel="1">
      <c r="A1936" s="417" t="s">
        <v>1489</v>
      </c>
      <c r="B1936" s="420">
        <v>24</v>
      </c>
      <c r="C1936" s="357">
        <v>230.8</v>
      </c>
      <c r="D1936" s="357">
        <f t="shared" si="42"/>
        <v>5539.2000000000007</v>
      </c>
    </row>
    <row r="1937" spans="1:5" hidden="1" outlineLevel="1">
      <c r="A1937" s="415" t="s">
        <v>798</v>
      </c>
      <c r="B1937" s="416">
        <v>21163.7</v>
      </c>
      <c r="C1937" s="357"/>
      <c r="D1937" s="357">
        <f t="shared" si="42"/>
        <v>0</v>
      </c>
    </row>
    <row r="1938" spans="1:5" hidden="1" outlineLevel="1">
      <c r="A1938" s="417" t="s">
        <v>935</v>
      </c>
      <c r="B1938" s="418">
        <v>11310.7</v>
      </c>
      <c r="C1938" s="357">
        <v>1.06</v>
      </c>
      <c r="D1938" s="357">
        <f t="shared" si="42"/>
        <v>11989.342000000001</v>
      </c>
    </row>
    <row r="1939" spans="1:5" hidden="1" outlineLevel="1">
      <c r="A1939" s="417" t="s">
        <v>799</v>
      </c>
      <c r="B1939" s="420">
        <v>300</v>
      </c>
      <c r="C1939" s="357">
        <v>1.06</v>
      </c>
      <c r="D1939" s="357">
        <f t="shared" si="42"/>
        <v>318</v>
      </c>
    </row>
    <row r="1940" spans="1:5" hidden="1" outlineLevel="1">
      <c r="A1940" s="417" t="s">
        <v>800</v>
      </c>
      <c r="B1940" s="418">
        <v>4686</v>
      </c>
      <c r="C1940" s="357">
        <v>1.53</v>
      </c>
      <c r="D1940" s="357">
        <f t="shared" si="42"/>
        <v>7169.58</v>
      </c>
    </row>
    <row r="1941" spans="1:5" hidden="1" outlineLevel="1">
      <c r="A1941" s="417" t="s">
        <v>945</v>
      </c>
      <c r="B1941" s="418">
        <v>1100</v>
      </c>
      <c r="C1941" s="357">
        <v>2.76</v>
      </c>
      <c r="D1941" s="357">
        <f t="shared" si="42"/>
        <v>3035.9999999999995</v>
      </c>
    </row>
    <row r="1942" spans="1:5" hidden="1" outlineLevel="1">
      <c r="A1942" s="417" t="s">
        <v>801</v>
      </c>
      <c r="B1942" s="418">
        <v>3767</v>
      </c>
      <c r="C1942" s="357">
        <v>2.74</v>
      </c>
      <c r="D1942" s="357">
        <f t="shared" si="42"/>
        <v>10321.58</v>
      </c>
    </row>
    <row r="1943" spans="1:5" hidden="1" outlineLevel="1">
      <c r="A1943" s="415" t="s">
        <v>947</v>
      </c>
      <c r="B1943" s="419">
        <v>73</v>
      </c>
      <c r="C1943" s="362">
        <v>174.52</v>
      </c>
      <c r="D1943" s="357">
        <f t="shared" si="42"/>
        <v>12739.960000000001</v>
      </c>
    </row>
    <row r="1944" spans="1:5" hidden="1" outlineLevel="1">
      <c r="A1944" s="415" t="s">
        <v>948</v>
      </c>
      <c r="B1944" s="416">
        <v>1592.68</v>
      </c>
      <c r="C1944" s="357"/>
      <c r="D1944" s="357">
        <f t="shared" si="42"/>
        <v>0</v>
      </c>
    </row>
    <row r="1945" spans="1:5" hidden="1" outlineLevel="1">
      <c r="A1945" s="417" t="s">
        <v>953</v>
      </c>
      <c r="B1945" s="420">
        <v>826.24</v>
      </c>
      <c r="C1945" s="357">
        <v>7.32</v>
      </c>
      <c r="D1945" s="357">
        <f t="shared" si="42"/>
        <v>6048.0768000000007</v>
      </c>
      <c r="E1945" s="42" t="s">
        <v>319</v>
      </c>
    </row>
    <row r="1946" spans="1:5" hidden="1" outlineLevel="1">
      <c r="A1946" s="417" t="s">
        <v>954</v>
      </c>
      <c r="B1946" s="420">
        <v>534.44000000000005</v>
      </c>
      <c r="C1946" s="357">
        <v>5.88</v>
      </c>
      <c r="D1946" s="357">
        <f t="shared" si="42"/>
        <v>3142.5072000000005</v>
      </c>
    </row>
    <row r="1947" spans="1:5" hidden="1" outlineLevel="1">
      <c r="A1947" s="417" t="s">
        <v>957</v>
      </c>
      <c r="B1947" s="420">
        <v>26</v>
      </c>
      <c r="C1947" s="357">
        <v>9.11</v>
      </c>
      <c r="D1947" s="357">
        <f t="shared" si="42"/>
        <v>236.85999999999999</v>
      </c>
    </row>
    <row r="1948" spans="1:5" hidden="1" outlineLevel="1">
      <c r="A1948" s="417" t="s">
        <v>959</v>
      </c>
      <c r="B1948" s="420">
        <v>206</v>
      </c>
      <c r="C1948" s="357">
        <v>5</v>
      </c>
      <c r="D1948" s="357">
        <f t="shared" si="42"/>
        <v>1030</v>
      </c>
      <c r="E1948" s="42" t="s">
        <v>319</v>
      </c>
    </row>
    <row r="1949" spans="1:5" hidden="1" outlineLevel="1">
      <c r="A1949" s="415" t="s">
        <v>1832</v>
      </c>
      <c r="B1949" s="419">
        <v>6</v>
      </c>
      <c r="C1949" s="357"/>
      <c r="D1949" s="357">
        <f t="shared" si="42"/>
        <v>0</v>
      </c>
    </row>
    <row r="1950" spans="1:5" hidden="1" outlineLevel="1">
      <c r="A1950" s="417" t="s">
        <v>1833</v>
      </c>
      <c r="B1950" s="420">
        <v>2</v>
      </c>
      <c r="C1950" s="357">
        <v>70</v>
      </c>
      <c r="D1950" s="357">
        <f t="shared" si="42"/>
        <v>140</v>
      </c>
    </row>
    <row r="1951" spans="1:5" hidden="1" outlineLevel="1">
      <c r="A1951" s="417" t="s">
        <v>1834</v>
      </c>
      <c r="B1951" s="420">
        <v>4</v>
      </c>
      <c r="C1951" s="357">
        <v>107.1</v>
      </c>
      <c r="D1951" s="357">
        <f t="shared" si="42"/>
        <v>428.4</v>
      </c>
    </row>
    <row r="1952" spans="1:5" hidden="1" outlineLevel="1">
      <c r="A1952" s="415" t="s">
        <v>802</v>
      </c>
      <c r="B1952" s="416">
        <v>5924</v>
      </c>
      <c r="C1952" s="357"/>
      <c r="D1952" s="357">
        <f t="shared" si="42"/>
        <v>0</v>
      </c>
    </row>
    <row r="1953" spans="1:5" hidden="1" outlineLevel="1">
      <c r="A1953" s="417" t="s">
        <v>803</v>
      </c>
      <c r="B1953" s="420">
        <v>924</v>
      </c>
      <c r="C1953" s="357">
        <v>0.62</v>
      </c>
      <c r="D1953" s="357">
        <f t="shared" si="42"/>
        <v>572.88</v>
      </c>
    </row>
    <row r="1954" spans="1:5" hidden="1" outlineLevel="1">
      <c r="A1954" s="417" t="s">
        <v>962</v>
      </c>
      <c r="B1954" s="418">
        <v>2000</v>
      </c>
      <c r="C1954" s="357">
        <v>0.63</v>
      </c>
      <c r="D1954" s="357">
        <f t="shared" si="42"/>
        <v>1260</v>
      </c>
    </row>
    <row r="1955" spans="1:5" hidden="1" outlineLevel="1">
      <c r="A1955" s="417" t="s">
        <v>805</v>
      </c>
      <c r="B1955" s="418">
        <v>3000</v>
      </c>
      <c r="C1955" s="357">
        <v>0.79</v>
      </c>
      <c r="D1955" s="357">
        <f t="shared" si="42"/>
        <v>2370</v>
      </c>
    </row>
    <row r="1956" spans="1:5" hidden="1" outlineLevel="1">
      <c r="A1956" s="415" t="s">
        <v>457</v>
      </c>
      <c r="B1956" s="419">
        <v>185</v>
      </c>
      <c r="C1956" s="357">
        <v>105.85</v>
      </c>
      <c r="D1956" s="357">
        <f t="shared" si="42"/>
        <v>19582.25</v>
      </c>
    </row>
    <row r="1957" spans="1:5" hidden="1" outlineLevel="1">
      <c r="A1957" s="415" t="s">
        <v>965</v>
      </c>
      <c r="B1957" s="419">
        <v>101.3</v>
      </c>
      <c r="C1957" s="362">
        <v>245.46</v>
      </c>
      <c r="D1957" s="357">
        <f t="shared" si="42"/>
        <v>24865.098000000002</v>
      </c>
    </row>
    <row r="1958" spans="1:5" hidden="1" outlineLevel="1">
      <c r="A1958" s="415" t="s">
        <v>970</v>
      </c>
      <c r="B1958" s="416"/>
      <c r="C1958" s="357"/>
      <c r="D1958" s="357">
        <f t="shared" si="42"/>
        <v>0</v>
      </c>
    </row>
    <row r="1959" spans="1:5" hidden="1" outlineLevel="1">
      <c r="A1959" s="417" t="s">
        <v>971</v>
      </c>
      <c r="B1959" s="420">
        <v>22.35</v>
      </c>
      <c r="C1959" s="357">
        <v>141</v>
      </c>
      <c r="D1959" s="357">
        <f t="shared" si="42"/>
        <v>3151.3500000000004</v>
      </c>
    </row>
    <row r="1960" spans="1:5" hidden="1" outlineLevel="1">
      <c r="A1960" s="417" t="s">
        <v>972</v>
      </c>
      <c r="B1960" s="420">
        <v>43.3</v>
      </c>
      <c r="C1960" s="357">
        <v>91</v>
      </c>
      <c r="D1960" s="357">
        <f t="shared" si="42"/>
        <v>3940.2999999999997</v>
      </c>
    </row>
    <row r="1961" spans="1:5" hidden="1" outlineLevel="1">
      <c r="A1961" s="417" t="s">
        <v>973</v>
      </c>
      <c r="B1961" s="418">
        <v>1760.953</v>
      </c>
      <c r="C1961" s="357">
        <v>95</v>
      </c>
      <c r="D1961" s="357">
        <f t="shared" si="42"/>
        <v>167290.535</v>
      </c>
      <c r="E1961" s="42" t="s">
        <v>319</v>
      </c>
    </row>
    <row r="1962" spans="1:5" hidden="1" outlineLevel="1">
      <c r="A1962" s="417" t="s">
        <v>974</v>
      </c>
      <c r="B1962" s="420">
        <v>274.85000000000002</v>
      </c>
      <c r="C1962" s="357">
        <v>95</v>
      </c>
      <c r="D1962" s="357">
        <f t="shared" si="42"/>
        <v>26110.750000000004</v>
      </c>
    </row>
    <row r="1963" spans="1:5" hidden="1" outlineLevel="1">
      <c r="A1963" s="415" t="s">
        <v>161</v>
      </c>
      <c r="B1963" s="419">
        <v>13</v>
      </c>
      <c r="C1963" s="357"/>
      <c r="D1963" s="357">
        <f t="shared" si="42"/>
        <v>0</v>
      </c>
    </row>
    <row r="1964" spans="1:5" hidden="1" outlineLevel="1">
      <c r="A1964" s="417" t="s">
        <v>162</v>
      </c>
      <c r="B1964" s="420">
        <v>13</v>
      </c>
      <c r="C1964" s="357">
        <v>16.5</v>
      </c>
      <c r="D1964" s="357">
        <f t="shared" si="42"/>
        <v>214.5</v>
      </c>
    </row>
    <row r="1965" spans="1:5" hidden="1" outlineLevel="1">
      <c r="A1965" s="415" t="s">
        <v>765</v>
      </c>
      <c r="B1965" s="416">
        <v>13204</v>
      </c>
      <c r="C1965" s="357"/>
      <c r="D1965" s="357">
        <f t="shared" si="42"/>
        <v>0</v>
      </c>
    </row>
    <row r="1966" spans="1:5" hidden="1" outlineLevel="1">
      <c r="A1966" s="417" t="s">
        <v>766</v>
      </c>
      <c r="B1966" s="418">
        <v>4106</v>
      </c>
      <c r="C1966" s="357">
        <v>1.1000000000000001</v>
      </c>
      <c r="D1966" s="357">
        <f t="shared" si="42"/>
        <v>4516.6000000000004</v>
      </c>
    </row>
    <row r="1967" spans="1:5" hidden="1" outlineLevel="1">
      <c r="A1967" s="417" t="s">
        <v>979</v>
      </c>
      <c r="B1967" s="418">
        <v>9098</v>
      </c>
      <c r="C1967" s="357">
        <v>1.72</v>
      </c>
      <c r="D1967" s="357">
        <f t="shared" si="42"/>
        <v>15648.56</v>
      </c>
    </row>
    <row r="1968" spans="1:5" hidden="1" outlineLevel="1">
      <c r="A1968" s="415" t="s">
        <v>806</v>
      </c>
      <c r="B1968" s="416"/>
      <c r="C1968" s="357"/>
      <c r="D1968" s="357">
        <f t="shared" si="42"/>
        <v>0</v>
      </c>
    </row>
    <row r="1969" spans="1:4" hidden="1" outlineLevel="1">
      <c r="A1969" s="417" t="s">
        <v>983</v>
      </c>
      <c r="B1969" s="420">
        <v>41</v>
      </c>
      <c r="C1969" s="357">
        <v>2.36</v>
      </c>
      <c r="D1969" s="357">
        <f t="shared" si="42"/>
        <v>96.759999999999991</v>
      </c>
    </row>
    <row r="1970" spans="1:4" hidden="1" outlineLevel="1">
      <c r="A1970" s="417" t="s">
        <v>984</v>
      </c>
      <c r="B1970" s="418">
        <v>2002</v>
      </c>
      <c r="C1970" s="357">
        <v>2.36</v>
      </c>
      <c r="D1970" s="357">
        <f t="shared" si="42"/>
        <v>4724.7199999999993</v>
      </c>
    </row>
    <row r="1971" spans="1:4" hidden="1" outlineLevel="1">
      <c r="A1971" s="417" t="s">
        <v>985</v>
      </c>
      <c r="B1971" s="420">
        <v>973</v>
      </c>
      <c r="C1971" s="357">
        <v>2.36</v>
      </c>
      <c r="D1971" s="357">
        <f t="shared" si="42"/>
        <v>2296.2799999999997</v>
      </c>
    </row>
    <row r="1972" spans="1:4" hidden="1" outlineLevel="1">
      <c r="A1972" s="417" t="s">
        <v>987</v>
      </c>
      <c r="B1972" s="418">
        <v>3277</v>
      </c>
      <c r="C1972" s="357">
        <v>2.36</v>
      </c>
      <c r="D1972" s="357">
        <f t="shared" si="42"/>
        <v>7733.7199999999993</v>
      </c>
    </row>
    <row r="1973" spans="1:4" hidden="1" outlineLevel="1">
      <c r="A1973" s="417" t="s">
        <v>807</v>
      </c>
      <c r="B1973" s="418">
        <v>2374</v>
      </c>
      <c r="C1973" s="357">
        <v>2.36</v>
      </c>
      <c r="D1973" s="357">
        <f t="shared" si="42"/>
        <v>5602.6399999999994</v>
      </c>
    </row>
    <row r="1974" spans="1:4" hidden="1" outlineLevel="1">
      <c r="A1974" s="417" t="s">
        <v>1495</v>
      </c>
      <c r="B1974" s="420">
        <v>30</v>
      </c>
      <c r="C1974" s="357">
        <v>1.23</v>
      </c>
      <c r="D1974" s="357">
        <f t="shared" si="42"/>
        <v>36.9</v>
      </c>
    </row>
    <row r="1975" spans="1:4" hidden="1" outlineLevel="1">
      <c r="A1975" s="417" t="s">
        <v>1496</v>
      </c>
      <c r="B1975" s="418">
        <v>1281</v>
      </c>
      <c r="C1975" s="357">
        <v>2.44</v>
      </c>
      <c r="D1975" s="357">
        <f t="shared" si="42"/>
        <v>3125.64</v>
      </c>
    </row>
    <row r="1976" spans="1:4" hidden="1" outlineLevel="1">
      <c r="A1976" s="417" t="s">
        <v>988</v>
      </c>
      <c r="B1976" s="420">
        <v>114</v>
      </c>
      <c r="C1976" s="357">
        <v>2.44</v>
      </c>
      <c r="D1976" s="357">
        <f t="shared" si="42"/>
        <v>278.15999999999997</v>
      </c>
    </row>
    <row r="1977" spans="1:4" hidden="1" outlineLevel="1">
      <c r="A1977" s="417" t="s">
        <v>992</v>
      </c>
      <c r="B1977" s="420">
        <v>990</v>
      </c>
      <c r="C1977" s="357">
        <v>2.7</v>
      </c>
      <c r="D1977" s="357">
        <f t="shared" si="42"/>
        <v>2673</v>
      </c>
    </row>
    <row r="1978" spans="1:4" hidden="1" outlineLevel="1">
      <c r="A1978" s="417" t="s">
        <v>993</v>
      </c>
      <c r="B1978" s="420">
        <v>978</v>
      </c>
      <c r="C1978" s="357">
        <v>2.7</v>
      </c>
      <c r="D1978" s="357">
        <f t="shared" si="42"/>
        <v>2640.6000000000004</v>
      </c>
    </row>
    <row r="1979" spans="1:4" hidden="1" outlineLevel="1">
      <c r="A1979" s="417" t="s">
        <v>994</v>
      </c>
      <c r="B1979" s="420">
        <v>82</v>
      </c>
      <c r="C1979" s="357">
        <v>2.7</v>
      </c>
      <c r="D1979" s="357">
        <f t="shared" si="42"/>
        <v>221.4</v>
      </c>
    </row>
    <row r="1980" spans="1:4" hidden="1" outlineLevel="1">
      <c r="A1980" s="417" t="s">
        <v>995</v>
      </c>
      <c r="B1980" s="418">
        <v>2279</v>
      </c>
      <c r="C1980" s="357">
        <v>2.7</v>
      </c>
      <c r="D1980" s="357">
        <f t="shared" si="42"/>
        <v>6153.3</v>
      </c>
    </row>
    <row r="1981" spans="1:4" hidden="1" outlineLevel="1">
      <c r="A1981" s="417" t="s">
        <v>808</v>
      </c>
      <c r="B1981" s="418">
        <v>17838</v>
      </c>
      <c r="C1981" s="357">
        <v>1.23</v>
      </c>
      <c r="D1981" s="357">
        <f t="shared" si="42"/>
        <v>21940.739999999998</v>
      </c>
    </row>
    <row r="1982" spans="1:4" hidden="1" outlineLevel="1">
      <c r="A1982" s="417" t="s">
        <v>1497</v>
      </c>
      <c r="B1982" s="418">
        <v>3124</v>
      </c>
      <c r="C1982" s="357">
        <v>2.42</v>
      </c>
      <c r="D1982" s="357">
        <f t="shared" si="42"/>
        <v>7560.08</v>
      </c>
    </row>
    <row r="1983" spans="1:4" hidden="1" outlineLevel="1">
      <c r="A1983" s="417" t="s">
        <v>1498</v>
      </c>
      <c r="B1983" s="418">
        <v>1000</v>
      </c>
      <c r="C1983" s="357">
        <v>3.04</v>
      </c>
      <c r="D1983" s="357">
        <f t="shared" si="42"/>
        <v>3040</v>
      </c>
    </row>
    <row r="1984" spans="1:4" hidden="1" outlineLevel="1">
      <c r="A1984" s="415" t="s">
        <v>809</v>
      </c>
      <c r="B1984" s="416">
        <v>2597</v>
      </c>
      <c r="C1984" s="357"/>
      <c r="D1984" s="357">
        <f t="shared" si="42"/>
        <v>0</v>
      </c>
    </row>
    <row r="1985" spans="1:4" hidden="1" outlineLevel="1">
      <c r="A1985" s="417" t="s">
        <v>810</v>
      </c>
      <c r="B1985" s="418">
        <v>2597</v>
      </c>
      <c r="C1985" s="357">
        <v>0.55000000000000004</v>
      </c>
      <c r="D1985" s="357">
        <f t="shared" ref="D1985:D1999" si="43">B1985*C1985</f>
        <v>1428.3500000000001</v>
      </c>
    </row>
    <row r="1986" spans="1:4" hidden="1" outlineLevel="1">
      <c r="A1986" s="415" t="s">
        <v>1022</v>
      </c>
      <c r="B1986" s="416">
        <v>22193</v>
      </c>
      <c r="C1986" s="357">
        <v>3.1</v>
      </c>
      <c r="D1986" s="357">
        <f t="shared" si="43"/>
        <v>68798.3</v>
      </c>
    </row>
    <row r="1987" spans="1:4" hidden="1" outlineLevel="1">
      <c r="A1987" s="415" t="s">
        <v>1499</v>
      </c>
      <c r="B1987" s="419">
        <v>11</v>
      </c>
      <c r="C1987" s="357"/>
      <c r="D1987" s="357">
        <f t="shared" si="43"/>
        <v>0</v>
      </c>
    </row>
    <row r="1988" spans="1:4" hidden="1" outlineLevel="1">
      <c r="A1988" s="417"/>
      <c r="B1988" s="420">
        <v>5</v>
      </c>
      <c r="C1988" s="357">
        <v>73.239999999999995</v>
      </c>
      <c r="D1988" s="357">
        <f t="shared" si="43"/>
        <v>366.2</v>
      </c>
    </row>
    <row r="1989" spans="1:4" hidden="1" outlineLevel="1">
      <c r="A1989" s="417" t="s">
        <v>1500</v>
      </c>
      <c r="B1989" s="420">
        <v>1</v>
      </c>
      <c r="C1989" s="357">
        <v>121.74</v>
      </c>
      <c r="D1989" s="357">
        <f t="shared" si="43"/>
        <v>121.74</v>
      </c>
    </row>
    <row r="1990" spans="1:4" hidden="1" outlineLevel="1">
      <c r="A1990" s="417" t="s">
        <v>1892</v>
      </c>
      <c r="B1990" s="420">
        <v>2</v>
      </c>
      <c r="C1990" s="357">
        <v>134.91</v>
      </c>
      <c r="D1990" s="357">
        <f t="shared" si="43"/>
        <v>269.82</v>
      </c>
    </row>
    <row r="1991" spans="1:4" hidden="1" outlineLevel="1">
      <c r="A1991" s="417" t="s">
        <v>1501</v>
      </c>
      <c r="B1991" s="420">
        <v>3</v>
      </c>
      <c r="C1991" s="357">
        <v>170</v>
      </c>
      <c r="D1991" s="357">
        <f t="shared" si="43"/>
        <v>510</v>
      </c>
    </row>
    <row r="1992" spans="1:4" hidden="1" outlineLevel="1">
      <c r="A1992" s="415" t="s">
        <v>1502</v>
      </c>
      <c r="B1992" s="419">
        <v>1</v>
      </c>
      <c r="C1992" s="357"/>
      <c r="D1992" s="357">
        <f t="shared" si="43"/>
        <v>0</v>
      </c>
    </row>
    <row r="1993" spans="1:4" hidden="1" outlineLevel="1">
      <c r="A1993" s="417" t="s">
        <v>1503</v>
      </c>
      <c r="B1993" s="420">
        <v>1</v>
      </c>
      <c r="C1993" s="357">
        <v>145.35</v>
      </c>
      <c r="D1993" s="357">
        <f t="shared" si="43"/>
        <v>145.35</v>
      </c>
    </row>
    <row r="1994" spans="1:4" hidden="1" outlineLevel="1">
      <c r="A1994" s="415" t="s">
        <v>1505</v>
      </c>
      <c r="B1994" s="419">
        <v>15</v>
      </c>
      <c r="C1994" s="357"/>
      <c r="D1994" s="357">
        <f t="shared" si="43"/>
        <v>0</v>
      </c>
    </row>
    <row r="1995" spans="1:4" hidden="1" outlineLevel="1">
      <c r="A1995" s="417"/>
      <c r="B1995" s="420">
        <v>12</v>
      </c>
      <c r="C1995" s="357">
        <v>125.47</v>
      </c>
      <c r="D1995" s="357">
        <f t="shared" si="43"/>
        <v>1505.6399999999999</v>
      </c>
    </row>
    <row r="1996" spans="1:4" hidden="1" outlineLevel="1">
      <c r="A1996" s="417" t="s">
        <v>1506</v>
      </c>
      <c r="B1996" s="420">
        <v>3</v>
      </c>
      <c r="C1996" s="357">
        <v>99.53</v>
      </c>
      <c r="D1996" s="357">
        <f t="shared" si="43"/>
        <v>298.59000000000003</v>
      </c>
    </row>
    <row r="1997" spans="1:4" hidden="1" outlineLevel="1">
      <c r="A1997" s="415" t="s">
        <v>1023</v>
      </c>
      <c r="B1997" s="416">
        <v>5507420</v>
      </c>
      <c r="C1997" s="357">
        <v>0.02</v>
      </c>
      <c r="D1997" s="357">
        <f t="shared" si="43"/>
        <v>110148.40000000001</v>
      </c>
    </row>
    <row r="1998" spans="1:4" hidden="1" outlineLevel="1">
      <c r="A1998" s="415" t="s">
        <v>163</v>
      </c>
      <c r="B1998" s="416">
        <v>1525266.5</v>
      </c>
      <c r="C1998" s="357">
        <v>0.05</v>
      </c>
      <c r="D1998" s="357">
        <f t="shared" si="43"/>
        <v>76263.324999999997</v>
      </c>
    </row>
    <row r="1999" spans="1:4" hidden="1" outlineLevel="1">
      <c r="A1999" s="415" t="s">
        <v>1041</v>
      </c>
      <c r="B1999" s="416">
        <v>780000</v>
      </c>
      <c r="C1999" s="357">
        <v>0.05</v>
      </c>
      <c r="D1999" s="357">
        <f t="shared" si="43"/>
        <v>39000</v>
      </c>
    </row>
    <row r="2000" spans="1:4" hidden="1" outlineLevel="1">
      <c r="A2000" s="415" t="s">
        <v>1508</v>
      </c>
      <c r="B2000" s="419">
        <v>40</v>
      </c>
      <c r="C2000" s="357"/>
      <c r="D2000" s="357">
        <f t="shared" ref="D2000:D2021" si="44">B2000*C2000</f>
        <v>0</v>
      </c>
    </row>
    <row r="2001" spans="1:4" hidden="1" outlineLevel="1">
      <c r="A2001" s="417" t="s">
        <v>1509</v>
      </c>
      <c r="B2001" s="420">
        <v>40</v>
      </c>
      <c r="C2001" s="357">
        <v>212</v>
      </c>
      <c r="D2001" s="357">
        <f t="shared" si="44"/>
        <v>8480</v>
      </c>
    </row>
    <row r="2002" spans="1:4" hidden="1" outlineLevel="1">
      <c r="A2002" s="415" t="s">
        <v>1835</v>
      </c>
      <c r="B2002" s="419">
        <v>5</v>
      </c>
      <c r="C2002" s="357"/>
      <c r="D2002" s="357">
        <f t="shared" si="44"/>
        <v>0</v>
      </c>
    </row>
    <row r="2003" spans="1:4" hidden="1" outlineLevel="1">
      <c r="A2003" s="417" t="s">
        <v>1836</v>
      </c>
      <c r="B2003" s="420">
        <v>5</v>
      </c>
      <c r="C2003" s="357">
        <v>435.94</v>
      </c>
      <c r="D2003" s="357">
        <f t="shared" si="44"/>
        <v>2179.6999999999998</v>
      </c>
    </row>
    <row r="2004" spans="1:4" hidden="1" outlineLevel="1">
      <c r="A2004" s="415" t="s">
        <v>1510</v>
      </c>
      <c r="B2004" s="419">
        <v>8</v>
      </c>
      <c r="C2004" s="357"/>
      <c r="D2004" s="357">
        <f t="shared" si="44"/>
        <v>0</v>
      </c>
    </row>
    <row r="2005" spans="1:4" hidden="1" outlineLevel="1">
      <c r="A2005" s="417"/>
      <c r="B2005" s="420">
        <v>1</v>
      </c>
      <c r="C2005" s="357">
        <v>2038.4</v>
      </c>
      <c r="D2005" s="357">
        <f t="shared" si="44"/>
        <v>2038.4</v>
      </c>
    </row>
    <row r="2006" spans="1:4" hidden="1" outlineLevel="1">
      <c r="A2006" s="417" t="s">
        <v>1511</v>
      </c>
      <c r="B2006" s="420">
        <v>4</v>
      </c>
      <c r="C2006" s="357">
        <v>1872</v>
      </c>
      <c r="D2006" s="357">
        <f t="shared" si="44"/>
        <v>7488</v>
      </c>
    </row>
    <row r="2007" spans="1:4" hidden="1" outlineLevel="1">
      <c r="A2007" s="417" t="s">
        <v>1512</v>
      </c>
      <c r="B2007" s="420">
        <v>3</v>
      </c>
      <c r="C2007" s="357">
        <v>2038.4</v>
      </c>
      <c r="D2007" s="357">
        <f t="shared" si="44"/>
        <v>6115.2000000000007</v>
      </c>
    </row>
    <row r="2008" spans="1:4" hidden="1" outlineLevel="1">
      <c r="A2008" s="415" t="s">
        <v>1053</v>
      </c>
      <c r="B2008" s="419">
        <v>346.69</v>
      </c>
      <c r="C2008" s="357">
        <v>0.79</v>
      </c>
      <c r="D2008" s="357">
        <f t="shared" si="44"/>
        <v>273.88510000000002</v>
      </c>
    </row>
    <row r="2009" spans="1:4" hidden="1" outlineLevel="1">
      <c r="A2009" s="415" t="s">
        <v>1513</v>
      </c>
      <c r="B2009" s="419">
        <v>3</v>
      </c>
      <c r="C2009" s="357">
        <v>650</v>
      </c>
      <c r="D2009" s="357">
        <f t="shared" si="44"/>
        <v>1950</v>
      </c>
    </row>
    <row r="2010" spans="1:4" hidden="1" outlineLevel="1">
      <c r="A2010" s="415" t="s">
        <v>1514</v>
      </c>
      <c r="B2010" s="416">
        <v>1439.472</v>
      </c>
      <c r="C2010" s="357">
        <v>66.59</v>
      </c>
      <c r="D2010" s="357">
        <f t="shared" si="44"/>
        <v>95854.440480000005</v>
      </c>
    </row>
    <row r="2011" spans="1:4" hidden="1" outlineLevel="1">
      <c r="A2011" s="415" t="s">
        <v>302</v>
      </c>
      <c r="B2011" s="419">
        <v>67</v>
      </c>
      <c r="C2011" s="357">
        <v>48.5</v>
      </c>
      <c r="D2011" s="357">
        <f t="shared" si="44"/>
        <v>3249.5</v>
      </c>
    </row>
    <row r="2012" spans="1:4" hidden="1" outlineLevel="1">
      <c r="A2012" s="415" t="s">
        <v>812</v>
      </c>
      <c r="B2012" s="416">
        <v>2540</v>
      </c>
      <c r="C2012" s="357"/>
      <c r="D2012" s="357">
        <f t="shared" si="44"/>
        <v>0</v>
      </c>
    </row>
    <row r="2013" spans="1:4" hidden="1" outlineLevel="1">
      <c r="A2013" s="417" t="s">
        <v>1054</v>
      </c>
      <c r="B2013" s="418">
        <v>2540</v>
      </c>
      <c r="C2013" s="357">
        <v>0.96</v>
      </c>
      <c r="D2013" s="357">
        <f t="shared" si="44"/>
        <v>2438.4</v>
      </c>
    </row>
    <row r="2014" spans="1:4" hidden="1" outlineLevel="1">
      <c r="A2014" s="415" t="s">
        <v>1515</v>
      </c>
      <c r="B2014" s="419">
        <v>7</v>
      </c>
      <c r="C2014" s="357"/>
      <c r="D2014" s="357">
        <f t="shared" si="44"/>
        <v>0</v>
      </c>
    </row>
    <row r="2015" spans="1:4" hidden="1" outlineLevel="1">
      <c r="A2015" s="417"/>
      <c r="B2015" s="420">
        <v>4</v>
      </c>
      <c r="C2015" s="357">
        <v>4930</v>
      </c>
      <c r="D2015" s="357">
        <f t="shared" si="44"/>
        <v>19720</v>
      </c>
    </row>
    <row r="2016" spans="1:4" hidden="1" outlineLevel="1">
      <c r="A2016" s="417" t="s">
        <v>1516</v>
      </c>
      <c r="B2016" s="420">
        <v>3</v>
      </c>
      <c r="C2016" s="357">
        <v>8593</v>
      </c>
      <c r="D2016" s="357">
        <f t="shared" si="44"/>
        <v>25779</v>
      </c>
    </row>
    <row r="2017" spans="1:5" hidden="1" outlineLevel="1">
      <c r="A2017" s="415" t="s">
        <v>1517</v>
      </c>
      <c r="B2017" s="419">
        <v>100</v>
      </c>
      <c r="C2017" s="357">
        <v>68</v>
      </c>
      <c r="D2017" s="357">
        <f t="shared" si="44"/>
        <v>6800</v>
      </c>
    </row>
    <row r="2018" spans="1:5" hidden="1" outlineLevel="1">
      <c r="A2018" s="415" t="s">
        <v>1518</v>
      </c>
      <c r="B2018" s="419">
        <v>43</v>
      </c>
      <c r="C2018" s="357"/>
      <c r="D2018" s="357">
        <f t="shared" si="44"/>
        <v>0</v>
      </c>
    </row>
    <row r="2019" spans="1:5" hidden="1" outlineLevel="1">
      <c r="A2019" s="417"/>
      <c r="B2019" s="420">
        <v>9</v>
      </c>
      <c r="C2019" s="357">
        <v>420</v>
      </c>
      <c r="D2019" s="357">
        <f t="shared" si="44"/>
        <v>3780</v>
      </c>
    </row>
    <row r="2020" spans="1:5" hidden="1" outlineLevel="1">
      <c r="A2020" s="417" t="s">
        <v>1837</v>
      </c>
      <c r="B2020" s="420">
        <v>3</v>
      </c>
      <c r="C2020" s="357">
        <v>249.6</v>
      </c>
      <c r="D2020" s="357">
        <f t="shared" si="44"/>
        <v>748.8</v>
      </c>
    </row>
    <row r="2021" spans="1:5" hidden="1" outlineLevel="1">
      <c r="A2021" s="417" t="s">
        <v>1519</v>
      </c>
      <c r="B2021" s="420">
        <v>9</v>
      </c>
      <c r="C2021" s="357">
        <v>482.95</v>
      </c>
      <c r="D2021" s="357">
        <f t="shared" si="44"/>
        <v>4346.55</v>
      </c>
    </row>
    <row r="2022" spans="1:5" hidden="1" outlineLevel="1">
      <c r="A2022" s="417" t="s">
        <v>1520</v>
      </c>
      <c r="B2022" s="420">
        <v>18</v>
      </c>
      <c r="C2022" s="357">
        <v>450.23</v>
      </c>
      <c r="D2022" s="357">
        <f t="shared" ref="D2022:D2058" si="45">B2022*C2022</f>
        <v>8104.14</v>
      </c>
    </row>
    <row r="2023" spans="1:5" hidden="1" outlineLevel="1">
      <c r="A2023" s="417" t="s">
        <v>1521</v>
      </c>
      <c r="B2023" s="420">
        <v>4</v>
      </c>
      <c r="C2023" s="362">
        <v>110.01</v>
      </c>
      <c r="D2023" s="357">
        <f t="shared" si="45"/>
        <v>440.04</v>
      </c>
    </row>
    <row r="2024" spans="1:5" hidden="1" outlineLevel="1">
      <c r="A2024" s="415" t="s">
        <v>1875</v>
      </c>
      <c r="B2024" s="419">
        <v>403.55</v>
      </c>
      <c r="C2024" s="357"/>
      <c r="D2024" s="357">
        <f t="shared" si="45"/>
        <v>0</v>
      </c>
    </row>
    <row r="2025" spans="1:5" hidden="1" outlineLevel="1">
      <c r="A2025" s="417" t="s">
        <v>1876</v>
      </c>
      <c r="B2025" s="420">
        <v>403.55</v>
      </c>
      <c r="C2025" s="357">
        <v>21.32</v>
      </c>
      <c r="D2025" s="357">
        <f t="shared" si="45"/>
        <v>8603.6859999999997</v>
      </c>
      <c r="E2025" s="42" t="s">
        <v>319</v>
      </c>
    </row>
    <row r="2026" spans="1:5" hidden="1" outlineLevel="1">
      <c r="A2026" s="415" t="s">
        <v>166</v>
      </c>
      <c r="B2026" s="416">
        <v>1000</v>
      </c>
      <c r="C2026" s="357">
        <v>3.15</v>
      </c>
      <c r="D2026" s="357">
        <f t="shared" si="45"/>
        <v>3150</v>
      </c>
    </row>
    <row r="2027" spans="1:5" hidden="1" outlineLevel="1">
      <c r="A2027" s="415" t="s">
        <v>1057</v>
      </c>
      <c r="B2027" s="419">
        <v>786.12</v>
      </c>
      <c r="C2027" s="357"/>
      <c r="D2027" s="357">
        <f t="shared" si="45"/>
        <v>0</v>
      </c>
    </row>
    <row r="2028" spans="1:5" hidden="1" outlineLevel="1">
      <c r="A2028" s="422">
        <v>200</v>
      </c>
      <c r="B2028" s="420">
        <v>786.12</v>
      </c>
      <c r="C2028" s="357">
        <v>56.3</v>
      </c>
      <c r="D2028" s="357">
        <f t="shared" si="45"/>
        <v>44258.555999999997</v>
      </c>
    </row>
    <row r="2029" spans="1:5" hidden="1" outlineLevel="1">
      <c r="A2029" s="415" t="s">
        <v>1525</v>
      </c>
      <c r="B2029" s="419">
        <v>51.448</v>
      </c>
      <c r="C2029" s="357"/>
      <c r="D2029" s="357">
        <f t="shared" si="45"/>
        <v>0</v>
      </c>
    </row>
    <row r="2030" spans="1:5" hidden="1" outlineLevel="1">
      <c r="A2030" s="417" t="s">
        <v>1526</v>
      </c>
      <c r="B2030" s="420">
        <v>51.448</v>
      </c>
      <c r="C2030" s="357">
        <v>99.7</v>
      </c>
      <c r="D2030" s="357">
        <f t="shared" si="45"/>
        <v>5129.3656000000001</v>
      </c>
    </row>
    <row r="2031" spans="1:5" hidden="1" outlineLevel="1">
      <c r="A2031" s="415" t="s">
        <v>1063</v>
      </c>
      <c r="B2031" s="419">
        <v>70</v>
      </c>
      <c r="C2031" s="357"/>
      <c r="D2031" s="357">
        <f t="shared" si="45"/>
        <v>0</v>
      </c>
    </row>
    <row r="2032" spans="1:5" hidden="1" outlineLevel="1">
      <c r="A2032" s="417" t="s">
        <v>1064</v>
      </c>
      <c r="B2032" s="420">
        <v>50</v>
      </c>
      <c r="C2032" s="357">
        <v>119</v>
      </c>
      <c r="D2032" s="357">
        <f t="shared" si="45"/>
        <v>5950</v>
      </c>
    </row>
    <row r="2033" spans="1:5" hidden="1" outlineLevel="1">
      <c r="A2033" s="417" t="s">
        <v>1065</v>
      </c>
      <c r="B2033" s="420">
        <v>20</v>
      </c>
      <c r="C2033" s="357">
        <v>175.95</v>
      </c>
      <c r="D2033" s="357">
        <f t="shared" si="45"/>
        <v>3519</v>
      </c>
    </row>
    <row r="2034" spans="1:5" hidden="1" outlineLevel="1">
      <c r="A2034" s="415" t="s">
        <v>1066</v>
      </c>
      <c r="B2034" s="416">
        <v>2375.7429999999999</v>
      </c>
      <c r="C2034" s="357"/>
      <c r="D2034" s="357">
        <f t="shared" si="45"/>
        <v>0</v>
      </c>
    </row>
    <row r="2035" spans="1:5" hidden="1" outlineLevel="1">
      <c r="A2035" s="417" t="s">
        <v>1067</v>
      </c>
      <c r="B2035" s="420">
        <v>16</v>
      </c>
      <c r="C2035" s="357">
        <v>178.12</v>
      </c>
      <c r="D2035" s="357">
        <f t="shared" si="45"/>
        <v>2849.92</v>
      </c>
    </row>
    <row r="2036" spans="1:5" hidden="1" outlineLevel="1">
      <c r="A2036" s="417" t="s">
        <v>1068</v>
      </c>
      <c r="B2036" s="418">
        <v>1659.8019999999999</v>
      </c>
      <c r="C2036" s="357">
        <v>33.270000000000003</v>
      </c>
      <c r="D2036" s="357">
        <f t="shared" si="45"/>
        <v>55221.612540000002</v>
      </c>
    </row>
    <row r="2037" spans="1:5" hidden="1" outlineLevel="1">
      <c r="A2037" s="417" t="s">
        <v>792</v>
      </c>
      <c r="B2037" s="420">
        <v>639.94100000000003</v>
      </c>
      <c r="C2037" s="357">
        <v>55.45</v>
      </c>
      <c r="D2037" s="357">
        <f t="shared" si="45"/>
        <v>35484.728450000002</v>
      </c>
    </row>
    <row r="2038" spans="1:5" hidden="1" outlineLevel="1">
      <c r="A2038" s="417" t="s">
        <v>899</v>
      </c>
      <c r="B2038" s="420">
        <v>60</v>
      </c>
      <c r="C2038" s="357">
        <v>66.930000000000007</v>
      </c>
      <c r="D2038" s="357">
        <f t="shared" si="45"/>
        <v>4015.8</v>
      </c>
    </row>
    <row r="2039" spans="1:5" hidden="1" outlineLevel="1">
      <c r="A2039" s="415" t="s">
        <v>532</v>
      </c>
      <c r="B2039" s="419">
        <v>6</v>
      </c>
      <c r="C2039" s="357"/>
      <c r="D2039" s="357">
        <f t="shared" si="45"/>
        <v>0</v>
      </c>
    </row>
    <row r="2040" spans="1:5" hidden="1" outlineLevel="1">
      <c r="A2040" s="417"/>
      <c r="B2040" s="420">
        <v>4</v>
      </c>
      <c r="C2040" s="357">
        <v>136.78</v>
      </c>
      <c r="D2040" s="357">
        <f t="shared" si="45"/>
        <v>547.12</v>
      </c>
    </row>
    <row r="2041" spans="1:5" hidden="1" outlineLevel="1">
      <c r="A2041" s="417" t="s">
        <v>1893</v>
      </c>
      <c r="B2041" s="420">
        <v>2</v>
      </c>
      <c r="C2041" s="357">
        <v>40.32</v>
      </c>
      <c r="D2041" s="357">
        <f t="shared" si="45"/>
        <v>80.64</v>
      </c>
      <c r="E2041" s="42" t="s">
        <v>1800</v>
      </c>
    </row>
    <row r="2042" spans="1:5" hidden="1" outlineLevel="1">
      <c r="A2042" s="415" t="s">
        <v>857</v>
      </c>
      <c r="B2042" s="416"/>
      <c r="C2042" s="357"/>
      <c r="D2042" s="357">
        <f t="shared" si="45"/>
        <v>0</v>
      </c>
    </row>
    <row r="2043" spans="1:5" hidden="1" outlineLevel="1">
      <c r="A2043" s="422">
        <v>44</v>
      </c>
      <c r="B2043" s="418">
        <v>2500</v>
      </c>
      <c r="C2043" s="357">
        <v>0.08</v>
      </c>
      <c r="D2043" s="357">
        <f t="shared" si="45"/>
        <v>200</v>
      </c>
    </row>
    <row r="2044" spans="1:5" hidden="1" outlineLevel="1">
      <c r="A2044" s="415" t="s">
        <v>817</v>
      </c>
      <c r="B2044" s="416">
        <v>9807</v>
      </c>
      <c r="C2044" s="357"/>
      <c r="D2044" s="357">
        <f t="shared" si="45"/>
        <v>0</v>
      </c>
    </row>
    <row r="2045" spans="1:5" hidden="1" outlineLevel="1">
      <c r="A2045" s="417" t="s">
        <v>818</v>
      </c>
      <c r="B2045" s="418">
        <v>9807</v>
      </c>
      <c r="C2045" s="357">
        <v>0.55000000000000004</v>
      </c>
      <c r="D2045" s="357">
        <f t="shared" si="45"/>
        <v>5393.85</v>
      </c>
    </row>
    <row r="2046" spans="1:5" hidden="1" outlineLevel="1">
      <c r="A2046" s="415" t="s">
        <v>1528</v>
      </c>
      <c r="B2046" s="419">
        <v>2</v>
      </c>
      <c r="C2046" s="357">
        <v>290</v>
      </c>
      <c r="D2046" s="357">
        <f t="shared" si="45"/>
        <v>580</v>
      </c>
    </row>
    <row r="2047" spans="1:5" hidden="1" outlineLevel="1">
      <c r="A2047" s="415" t="s">
        <v>819</v>
      </c>
      <c r="B2047" s="416">
        <v>25991.87</v>
      </c>
      <c r="C2047" s="357"/>
      <c r="D2047" s="357">
        <f t="shared" si="45"/>
        <v>0</v>
      </c>
    </row>
    <row r="2048" spans="1:5" hidden="1" outlineLevel="1">
      <c r="A2048" s="417" t="s">
        <v>820</v>
      </c>
      <c r="B2048" s="420">
        <v>840</v>
      </c>
      <c r="C2048" s="357">
        <v>1.58</v>
      </c>
      <c r="D2048" s="357">
        <f t="shared" si="45"/>
        <v>1327.2</v>
      </c>
    </row>
    <row r="2049" spans="1:5" hidden="1" outlineLevel="1">
      <c r="A2049" s="417" t="s">
        <v>821</v>
      </c>
      <c r="B2049" s="420">
        <v>240</v>
      </c>
      <c r="C2049" s="357">
        <v>2.2000000000000002</v>
      </c>
      <c r="D2049" s="357">
        <f t="shared" si="45"/>
        <v>528</v>
      </c>
    </row>
    <row r="2050" spans="1:5" hidden="1" outlineLevel="1">
      <c r="A2050" s="417" t="s">
        <v>822</v>
      </c>
      <c r="B2050" s="418">
        <v>1317.47</v>
      </c>
      <c r="C2050" s="357">
        <v>2.14</v>
      </c>
      <c r="D2050" s="357">
        <f t="shared" si="45"/>
        <v>2819.3858</v>
      </c>
    </row>
    <row r="2051" spans="1:5" hidden="1" outlineLevel="1">
      <c r="A2051" s="417" t="s">
        <v>1070</v>
      </c>
      <c r="B2051" s="420">
        <v>40</v>
      </c>
      <c r="C2051" s="357">
        <v>6.77</v>
      </c>
      <c r="D2051" s="357">
        <f t="shared" si="45"/>
        <v>270.79999999999995</v>
      </c>
    </row>
    <row r="2052" spans="1:5" hidden="1" outlineLevel="1">
      <c r="A2052" s="417" t="s">
        <v>823</v>
      </c>
      <c r="B2052" s="418">
        <v>12432.7</v>
      </c>
      <c r="C2052" s="357">
        <v>1.56</v>
      </c>
      <c r="D2052" s="357">
        <f t="shared" si="45"/>
        <v>19395.012000000002</v>
      </c>
    </row>
    <row r="2053" spans="1:5" hidden="1" outlineLevel="1">
      <c r="A2053" s="417" t="s">
        <v>1071</v>
      </c>
      <c r="B2053" s="420">
        <v>20</v>
      </c>
      <c r="C2053" s="357">
        <v>3.06</v>
      </c>
      <c r="D2053" s="357">
        <f t="shared" si="45"/>
        <v>61.2</v>
      </c>
    </row>
    <row r="2054" spans="1:5" hidden="1" outlineLevel="1">
      <c r="A2054" s="417" t="s">
        <v>1072</v>
      </c>
      <c r="B2054" s="418">
        <v>2500.6999999999998</v>
      </c>
      <c r="C2054" s="357">
        <v>1.56</v>
      </c>
      <c r="D2054" s="357">
        <f t="shared" si="45"/>
        <v>3901.0919999999996</v>
      </c>
    </row>
    <row r="2055" spans="1:5" hidden="1" outlineLevel="1">
      <c r="A2055" s="417" t="s">
        <v>824</v>
      </c>
      <c r="B2055" s="418">
        <v>8341</v>
      </c>
      <c r="C2055" s="357">
        <v>1.19</v>
      </c>
      <c r="D2055" s="357">
        <f t="shared" si="45"/>
        <v>9925.7899999999991</v>
      </c>
    </row>
    <row r="2056" spans="1:5" hidden="1" outlineLevel="1">
      <c r="A2056" s="417" t="s">
        <v>1074</v>
      </c>
      <c r="B2056" s="420">
        <v>260</v>
      </c>
      <c r="C2056" s="357">
        <v>1.19</v>
      </c>
      <c r="D2056" s="357">
        <f t="shared" si="45"/>
        <v>309.39999999999998</v>
      </c>
    </row>
    <row r="2057" spans="1:5" hidden="1" outlineLevel="1">
      <c r="A2057" s="415" t="s">
        <v>1529</v>
      </c>
      <c r="B2057" s="419">
        <v>9</v>
      </c>
      <c r="C2057" s="357">
        <v>359.14</v>
      </c>
      <c r="D2057" s="357">
        <f t="shared" si="45"/>
        <v>3232.2599999999998</v>
      </c>
    </row>
    <row r="2058" spans="1:5" hidden="1" outlineLevel="1">
      <c r="A2058" s="415" t="s">
        <v>1530</v>
      </c>
      <c r="B2058" s="419">
        <v>13</v>
      </c>
      <c r="C2058" s="357">
        <v>170</v>
      </c>
      <c r="D2058" s="357">
        <f t="shared" si="45"/>
        <v>2210</v>
      </c>
    </row>
    <row r="2059" spans="1:5" hidden="1" outlineLevel="1">
      <c r="A2059" s="415" t="s">
        <v>1080</v>
      </c>
      <c r="B2059" s="419"/>
      <c r="C2059" s="357"/>
      <c r="D2059" s="357">
        <f t="shared" ref="D2059:D2081" si="46">B2059*C2059</f>
        <v>0</v>
      </c>
    </row>
    <row r="2060" spans="1:5" hidden="1" outlineLevel="1">
      <c r="A2060" s="417" t="s">
        <v>1081</v>
      </c>
      <c r="B2060" s="420">
        <v>60.155999999999999</v>
      </c>
      <c r="C2060" s="357">
        <v>128.91876404494383</v>
      </c>
      <c r="D2060" s="357">
        <f t="shared" si="46"/>
        <v>7755.2371698876404</v>
      </c>
      <c r="E2060" s="42" t="s">
        <v>319</v>
      </c>
    </row>
    <row r="2061" spans="1:5" hidden="1" outlineLevel="1">
      <c r="A2061" s="417" t="s">
        <v>1082</v>
      </c>
      <c r="B2061" s="420">
        <v>147.01599999999999</v>
      </c>
      <c r="C2061" s="307">
        <v>128.43</v>
      </c>
      <c r="D2061" s="357">
        <f t="shared" si="46"/>
        <v>18881.264879999999</v>
      </c>
      <c r="E2061" s="42" t="s">
        <v>319</v>
      </c>
    </row>
    <row r="2062" spans="1:5" hidden="1" outlineLevel="1">
      <c r="A2062" s="417" t="s">
        <v>1532</v>
      </c>
      <c r="B2062" s="420">
        <v>44</v>
      </c>
      <c r="C2062" s="357">
        <v>225</v>
      </c>
      <c r="D2062" s="357">
        <f t="shared" si="46"/>
        <v>9900</v>
      </c>
    </row>
    <row r="2063" spans="1:5" hidden="1" outlineLevel="1">
      <c r="A2063" s="417" t="s">
        <v>1083</v>
      </c>
      <c r="B2063" s="420">
        <v>56.6</v>
      </c>
      <c r="C2063" s="362">
        <v>131.22</v>
      </c>
      <c r="D2063" s="357">
        <f t="shared" si="46"/>
        <v>7427.0519999999997</v>
      </c>
    </row>
    <row r="2064" spans="1:5" hidden="1" outlineLevel="1">
      <c r="A2064" s="417" t="s">
        <v>1084</v>
      </c>
      <c r="B2064" s="420">
        <v>0.91600000000000004</v>
      </c>
      <c r="C2064" s="357">
        <v>129.37</v>
      </c>
      <c r="D2064" s="357">
        <f t="shared" si="46"/>
        <v>118.50292</v>
      </c>
    </row>
    <row r="2065" spans="1:5" hidden="1" outlineLevel="1">
      <c r="A2065" s="417" t="s">
        <v>1085</v>
      </c>
      <c r="B2065" s="420">
        <v>54.715000000000003</v>
      </c>
      <c r="C2065" s="307">
        <v>103</v>
      </c>
      <c r="D2065" s="357">
        <f t="shared" si="46"/>
        <v>5635.6450000000004</v>
      </c>
      <c r="E2065" s="42" t="s">
        <v>319</v>
      </c>
    </row>
    <row r="2066" spans="1:5" hidden="1" outlineLevel="1">
      <c r="A2066" s="415" t="s">
        <v>167</v>
      </c>
      <c r="B2066" s="419">
        <v>1.5</v>
      </c>
      <c r="C2066" s="357"/>
      <c r="D2066" s="357">
        <f t="shared" si="46"/>
        <v>0</v>
      </c>
    </row>
    <row r="2067" spans="1:5" hidden="1" outlineLevel="1">
      <c r="A2067" s="417" t="s">
        <v>616</v>
      </c>
      <c r="B2067" s="420">
        <v>1.5</v>
      </c>
      <c r="C2067" s="357">
        <v>300</v>
      </c>
      <c r="D2067" s="357">
        <f t="shared" si="46"/>
        <v>450</v>
      </c>
    </row>
    <row r="2068" spans="1:5" hidden="1" outlineLevel="1">
      <c r="A2068" s="415" t="s">
        <v>168</v>
      </c>
      <c r="B2068" s="419">
        <v>396</v>
      </c>
      <c r="C2068" s="357">
        <v>24.12</v>
      </c>
      <c r="D2068" s="357">
        <f t="shared" si="46"/>
        <v>9551.52</v>
      </c>
    </row>
    <row r="2069" spans="1:5" hidden="1" outlineLevel="1">
      <c r="A2069" s="415" t="s">
        <v>1087</v>
      </c>
      <c r="B2069" s="419">
        <v>289.8</v>
      </c>
      <c r="C2069" s="357"/>
      <c r="D2069" s="357">
        <f t="shared" si="46"/>
        <v>0</v>
      </c>
    </row>
    <row r="2070" spans="1:5" hidden="1" outlineLevel="1">
      <c r="A2070" s="417" t="s">
        <v>164</v>
      </c>
      <c r="B2070" s="420">
        <v>289.8</v>
      </c>
      <c r="C2070" s="357">
        <v>12.66</v>
      </c>
      <c r="D2070" s="357">
        <f t="shared" si="46"/>
        <v>3668.8680000000004</v>
      </c>
    </row>
    <row r="2071" spans="1:5" hidden="1" outlineLevel="1">
      <c r="A2071" s="415" t="s">
        <v>1089</v>
      </c>
      <c r="B2071" s="419">
        <v>24</v>
      </c>
      <c r="C2071" s="357"/>
      <c r="D2071" s="357">
        <f t="shared" si="46"/>
        <v>0</v>
      </c>
    </row>
    <row r="2072" spans="1:5" hidden="1" outlineLevel="1">
      <c r="A2072" s="417" t="s">
        <v>1090</v>
      </c>
      <c r="B2072" s="420">
        <v>24</v>
      </c>
      <c r="C2072" s="357">
        <v>158.75</v>
      </c>
      <c r="D2072" s="357">
        <f t="shared" si="46"/>
        <v>3810</v>
      </c>
    </row>
    <row r="2073" spans="1:5" hidden="1" outlineLevel="1">
      <c r="A2073" s="415" t="s">
        <v>825</v>
      </c>
      <c r="B2073" s="419">
        <v>408</v>
      </c>
      <c r="C2073" s="357">
        <v>19</v>
      </c>
      <c r="D2073" s="357">
        <f t="shared" si="46"/>
        <v>7752</v>
      </c>
    </row>
    <row r="2074" spans="1:5" hidden="1" outlineLevel="1">
      <c r="A2074" s="415" t="s">
        <v>98</v>
      </c>
      <c r="B2074" s="419">
        <v>6</v>
      </c>
      <c r="C2074" s="307">
        <v>233.09</v>
      </c>
      <c r="D2074" s="357">
        <f t="shared" si="46"/>
        <v>1398.54</v>
      </c>
    </row>
    <row r="2075" spans="1:5" hidden="1" outlineLevel="1">
      <c r="A2075" s="415" t="s">
        <v>170</v>
      </c>
      <c r="B2075" s="416">
        <v>17268</v>
      </c>
      <c r="C2075" s="357">
        <v>0.31</v>
      </c>
      <c r="D2075" s="357">
        <f t="shared" si="46"/>
        <v>5353.08</v>
      </c>
    </row>
    <row r="2076" spans="1:5" hidden="1" outlineLevel="1">
      <c r="A2076" s="415" t="s">
        <v>1536</v>
      </c>
      <c r="B2076" s="419">
        <v>4</v>
      </c>
      <c r="C2076" s="357">
        <v>11043.62</v>
      </c>
      <c r="D2076" s="357">
        <f t="shared" si="46"/>
        <v>44174.48</v>
      </c>
    </row>
    <row r="2077" spans="1:5" hidden="1" outlineLevel="1">
      <c r="A2077" s="415" t="s">
        <v>173</v>
      </c>
      <c r="B2077" s="416">
        <v>17094.79</v>
      </c>
      <c r="C2077" s="357"/>
      <c r="D2077" s="357">
        <f t="shared" si="46"/>
        <v>0</v>
      </c>
    </row>
    <row r="2078" spans="1:5" hidden="1" outlineLevel="1">
      <c r="A2078" s="417" t="s">
        <v>811</v>
      </c>
      <c r="B2078" s="418">
        <v>1189</v>
      </c>
      <c r="C2078" s="357">
        <v>1.3</v>
      </c>
      <c r="D2078" s="357">
        <f t="shared" si="46"/>
        <v>1545.7</v>
      </c>
    </row>
    <row r="2079" spans="1:5" hidden="1" outlineLevel="1">
      <c r="A2079" s="417" t="s">
        <v>1537</v>
      </c>
      <c r="B2079" s="420">
        <v>800</v>
      </c>
      <c r="C2079" s="357">
        <v>1.4</v>
      </c>
      <c r="D2079" s="357">
        <f t="shared" si="46"/>
        <v>1120</v>
      </c>
    </row>
    <row r="2080" spans="1:5" hidden="1" outlineLevel="1">
      <c r="A2080" s="417" t="s">
        <v>1431</v>
      </c>
      <c r="B2080" s="420">
        <v>208.24</v>
      </c>
      <c r="C2080" s="357">
        <v>1.4</v>
      </c>
      <c r="D2080" s="357">
        <f t="shared" si="46"/>
        <v>291.536</v>
      </c>
    </row>
    <row r="2081" spans="1:5" hidden="1" outlineLevel="1">
      <c r="A2081" s="417" t="s">
        <v>1093</v>
      </c>
      <c r="B2081" s="420">
        <v>270</v>
      </c>
      <c r="C2081" s="357">
        <v>1.4</v>
      </c>
      <c r="D2081" s="357">
        <f t="shared" si="46"/>
        <v>378</v>
      </c>
    </row>
    <row r="2082" spans="1:5" hidden="1" outlineLevel="1">
      <c r="A2082" s="417" t="s">
        <v>72</v>
      </c>
      <c r="B2082" s="418">
        <v>1400</v>
      </c>
      <c r="C2082" s="357">
        <v>1.3</v>
      </c>
      <c r="D2082" s="357">
        <f t="shared" ref="D2082:D2140" si="47">B2082*C2082</f>
        <v>1820</v>
      </c>
    </row>
    <row r="2083" spans="1:5" hidden="1" outlineLevel="1">
      <c r="A2083" s="417" t="s">
        <v>1094</v>
      </c>
      <c r="B2083" s="420">
        <v>380</v>
      </c>
      <c r="C2083" s="357">
        <v>1.4</v>
      </c>
      <c r="D2083" s="357">
        <f t="shared" si="47"/>
        <v>532</v>
      </c>
      <c r="E2083" s="42" t="s">
        <v>319</v>
      </c>
    </row>
    <row r="2084" spans="1:5" hidden="1" outlineLevel="1">
      <c r="A2084" s="417" t="s">
        <v>1095</v>
      </c>
      <c r="B2084" s="418">
        <v>3316.95</v>
      </c>
      <c r="C2084" s="357">
        <v>1.3</v>
      </c>
      <c r="D2084" s="357">
        <f t="shared" si="47"/>
        <v>4312.0349999999999</v>
      </c>
      <c r="E2084" s="42" t="s">
        <v>319</v>
      </c>
    </row>
    <row r="2085" spans="1:5" hidden="1" outlineLevel="1">
      <c r="A2085" s="417" t="s">
        <v>65</v>
      </c>
      <c r="B2085" s="418">
        <v>1700</v>
      </c>
      <c r="C2085" s="357">
        <v>1.3</v>
      </c>
      <c r="D2085" s="357">
        <f t="shared" si="47"/>
        <v>2210</v>
      </c>
    </row>
    <row r="2086" spans="1:5" hidden="1" outlineLevel="1">
      <c r="A2086" s="417" t="s">
        <v>1096</v>
      </c>
      <c r="B2086" s="418">
        <v>1300</v>
      </c>
      <c r="C2086" s="357">
        <v>1.3</v>
      </c>
      <c r="D2086" s="357">
        <f t="shared" si="47"/>
        <v>1690</v>
      </c>
    </row>
    <row r="2087" spans="1:5" hidden="1" outlineLevel="1">
      <c r="A2087" s="417" t="s">
        <v>164</v>
      </c>
      <c r="B2087" s="418">
        <v>6530.6</v>
      </c>
      <c r="C2087" s="357">
        <v>0.65</v>
      </c>
      <c r="D2087" s="357">
        <f t="shared" si="47"/>
        <v>4244.8900000000003</v>
      </c>
      <c r="E2087" s="42" t="s">
        <v>319</v>
      </c>
    </row>
    <row r="2088" spans="1:5" hidden="1" outlineLevel="1">
      <c r="A2088" s="415" t="s">
        <v>174</v>
      </c>
      <c r="B2088" s="416">
        <v>7135.4</v>
      </c>
      <c r="C2088" s="357"/>
      <c r="D2088" s="357">
        <f t="shared" si="47"/>
        <v>0</v>
      </c>
    </row>
    <row r="2089" spans="1:5" hidden="1" outlineLevel="1">
      <c r="A2089" s="417" t="s">
        <v>1538</v>
      </c>
      <c r="B2089" s="418">
        <v>2000</v>
      </c>
      <c r="C2089" s="357">
        <v>1.55</v>
      </c>
      <c r="D2089" s="357">
        <f t="shared" si="47"/>
        <v>3100</v>
      </c>
    </row>
    <row r="2090" spans="1:5" hidden="1" outlineLevel="1">
      <c r="A2090" s="417" t="s">
        <v>1099</v>
      </c>
      <c r="B2090" s="420">
        <v>520</v>
      </c>
      <c r="C2090" s="357">
        <v>1.55</v>
      </c>
      <c r="D2090" s="357">
        <f t="shared" si="47"/>
        <v>806</v>
      </c>
    </row>
    <row r="2091" spans="1:5" hidden="1" outlineLevel="1">
      <c r="A2091" s="417" t="s">
        <v>1095</v>
      </c>
      <c r="B2091" s="418">
        <v>1595.4</v>
      </c>
      <c r="C2091" s="357">
        <v>1.8</v>
      </c>
      <c r="D2091" s="357">
        <f t="shared" si="47"/>
        <v>2871.7200000000003</v>
      </c>
    </row>
    <row r="2092" spans="1:5" hidden="1" outlineLevel="1">
      <c r="A2092" s="417" t="s">
        <v>1040</v>
      </c>
      <c r="B2092" s="418">
        <v>2420</v>
      </c>
      <c r="C2092" s="357">
        <v>1.35</v>
      </c>
      <c r="D2092" s="357">
        <f t="shared" si="47"/>
        <v>3267</v>
      </c>
    </row>
    <row r="2093" spans="1:5" hidden="1" outlineLevel="1">
      <c r="A2093" s="417" t="s">
        <v>1106</v>
      </c>
      <c r="B2093" s="420">
        <v>600</v>
      </c>
      <c r="C2093" s="357">
        <v>1.55</v>
      </c>
      <c r="D2093" s="357">
        <f t="shared" si="47"/>
        <v>930</v>
      </c>
    </row>
    <row r="2094" spans="1:5" hidden="1" outlineLevel="1">
      <c r="A2094" s="415" t="s">
        <v>1108</v>
      </c>
      <c r="B2094" s="416">
        <v>32930</v>
      </c>
      <c r="C2094" s="357"/>
      <c r="D2094" s="357">
        <f t="shared" si="47"/>
        <v>0</v>
      </c>
    </row>
    <row r="2095" spans="1:5" hidden="1" outlineLevel="1">
      <c r="A2095" s="417" t="s">
        <v>1093</v>
      </c>
      <c r="B2095" s="418">
        <v>1000</v>
      </c>
      <c r="C2095" s="357">
        <v>1.4</v>
      </c>
      <c r="D2095" s="357">
        <f t="shared" si="47"/>
        <v>1400</v>
      </c>
    </row>
    <row r="2096" spans="1:5" hidden="1" outlineLevel="1">
      <c r="A2096" s="417" t="s">
        <v>1110</v>
      </c>
      <c r="B2096" s="420">
        <v>950</v>
      </c>
      <c r="C2096" s="357">
        <v>1.4</v>
      </c>
      <c r="D2096" s="357">
        <f t="shared" si="47"/>
        <v>1330</v>
      </c>
    </row>
    <row r="2097" spans="1:4" hidden="1" outlineLevel="1">
      <c r="A2097" s="417" t="s">
        <v>175</v>
      </c>
      <c r="B2097" s="418">
        <v>7600</v>
      </c>
      <c r="C2097" s="357">
        <v>1.8</v>
      </c>
      <c r="D2097" s="357">
        <f t="shared" si="47"/>
        <v>13680</v>
      </c>
    </row>
    <row r="2098" spans="1:4" hidden="1" outlineLevel="1">
      <c r="A2098" s="417" t="s">
        <v>1039</v>
      </c>
      <c r="B2098" s="418">
        <v>1000</v>
      </c>
      <c r="C2098" s="357">
        <v>1.4</v>
      </c>
      <c r="D2098" s="357">
        <f t="shared" si="47"/>
        <v>1400</v>
      </c>
    </row>
    <row r="2099" spans="1:4" hidden="1" outlineLevel="1">
      <c r="A2099" s="417" t="s">
        <v>1106</v>
      </c>
      <c r="B2099" s="418">
        <v>5300</v>
      </c>
      <c r="C2099" s="357">
        <v>1.8</v>
      </c>
      <c r="D2099" s="357">
        <f t="shared" si="47"/>
        <v>9540</v>
      </c>
    </row>
    <row r="2100" spans="1:4" hidden="1" outlineLevel="1">
      <c r="A2100" s="417" t="s">
        <v>164</v>
      </c>
      <c r="B2100" s="418">
        <v>17080</v>
      </c>
      <c r="C2100" s="357">
        <v>0.8</v>
      </c>
      <c r="D2100" s="357">
        <f t="shared" si="47"/>
        <v>13664</v>
      </c>
    </row>
    <row r="2101" spans="1:4" hidden="1" outlineLevel="1">
      <c r="A2101" s="415" t="s">
        <v>1112</v>
      </c>
      <c r="B2101" s="416">
        <v>3542.5</v>
      </c>
      <c r="C2101" s="357"/>
      <c r="D2101" s="357">
        <f t="shared" si="47"/>
        <v>0</v>
      </c>
    </row>
    <row r="2102" spans="1:4" hidden="1" outlineLevel="1">
      <c r="A2102" s="417" t="s">
        <v>1113</v>
      </c>
      <c r="B2102" s="418">
        <v>1500</v>
      </c>
      <c r="C2102" s="357">
        <v>2.4</v>
      </c>
      <c r="D2102" s="357">
        <f t="shared" si="47"/>
        <v>3600</v>
      </c>
    </row>
    <row r="2103" spans="1:4" hidden="1" outlineLevel="1">
      <c r="A2103" s="417" t="s">
        <v>1109</v>
      </c>
      <c r="B2103" s="420">
        <v>662.5</v>
      </c>
      <c r="C2103" s="357">
        <v>1.45</v>
      </c>
      <c r="D2103" s="357">
        <f t="shared" si="47"/>
        <v>960.625</v>
      </c>
    </row>
    <row r="2104" spans="1:4" hidden="1" outlineLevel="1">
      <c r="A2104" s="417" t="s">
        <v>1095</v>
      </c>
      <c r="B2104" s="418">
        <v>1180</v>
      </c>
      <c r="C2104" s="357">
        <v>1.45</v>
      </c>
      <c r="D2104" s="357">
        <f t="shared" si="47"/>
        <v>1711</v>
      </c>
    </row>
    <row r="2105" spans="1:4" hidden="1" outlineLevel="1">
      <c r="A2105" s="417" t="s">
        <v>164</v>
      </c>
      <c r="B2105" s="420">
        <v>200</v>
      </c>
      <c r="C2105" s="357">
        <v>1.45</v>
      </c>
      <c r="D2105" s="357">
        <f t="shared" si="47"/>
        <v>290</v>
      </c>
    </row>
    <row r="2106" spans="1:4" hidden="1" outlineLevel="1">
      <c r="A2106" s="415" t="s">
        <v>1117</v>
      </c>
      <c r="B2106" s="419">
        <v>234.9</v>
      </c>
      <c r="C2106" s="357"/>
      <c r="D2106" s="357">
        <f t="shared" si="47"/>
        <v>0</v>
      </c>
    </row>
    <row r="2107" spans="1:4" hidden="1" outlineLevel="1">
      <c r="A2107" s="417" t="s">
        <v>1118</v>
      </c>
      <c r="B2107" s="420">
        <v>26</v>
      </c>
      <c r="C2107" s="357">
        <v>145</v>
      </c>
      <c r="D2107" s="357">
        <f t="shared" si="47"/>
        <v>3770</v>
      </c>
    </row>
    <row r="2108" spans="1:4" hidden="1" outlineLevel="1">
      <c r="A2108" s="417" t="s">
        <v>1120</v>
      </c>
      <c r="B2108" s="420">
        <v>22.4</v>
      </c>
      <c r="C2108" s="357">
        <v>144.76</v>
      </c>
      <c r="D2108" s="357">
        <f t="shared" si="47"/>
        <v>3242.6239999999998</v>
      </c>
    </row>
    <row r="2109" spans="1:4" ht="17.25" hidden="1" customHeight="1" outlineLevel="1">
      <c r="A2109" s="417" t="s">
        <v>1121</v>
      </c>
      <c r="B2109" s="420">
        <v>67</v>
      </c>
      <c r="C2109" s="357">
        <v>145</v>
      </c>
      <c r="D2109" s="357">
        <f t="shared" si="47"/>
        <v>9715</v>
      </c>
    </row>
    <row r="2110" spans="1:4" hidden="1" outlineLevel="1">
      <c r="A2110" s="417" t="s">
        <v>1122</v>
      </c>
      <c r="B2110" s="420">
        <v>25.6</v>
      </c>
      <c r="C2110" s="357">
        <v>144.76</v>
      </c>
      <c r="D2110" s="357">
        <f t="shared" si="47"/>
        <v>3705.8559999999998</v>
      </c>
    </row>
    <row r="2111" spans="1:4" hidden="1" outlineLevel="1">
      <c r="A2111" s="417" t="s">
        <v>1539</v>
      </c>
      <c r="B2111" s="420">
        <v>24.7</v>
      </c>
      <c r="C2111" s="357">
        <v>144.76</v>
      </c>
      <c r="D2111" s="357">
        <f t="shared" si="47"/>
        <v>3575.5719999999997</v>
      </c>
    </row>
    <row r="2112" spans="1:4" hidden="1" outlineLevel="1">
      <c r="A2112" s="417" t="s">
        <v>1540</v>
      </c>
      <c r="B2112" s="420">
        <v>45.2</v>
      </c>
      <c r="C2112" s="357">
        <v>30.92</v>
      </c>
      <c r="D2112" s="357">
        <f t="shared" si="47"/>
        <v>1397.5840000000001</v>
      </c>
    </row>
    <row r="2113" spans="1:4" hidden="1" outlineLevel="1">
      <c r="A2113" s="417" t="s">
        <v>1541</v>
      </c>
      <c r="B2113" s="420">
        <v>24</v>
      </c>
      <c r="C2113" s="357">
        <v>30.92</v>
      </c>
      <c r="D2113" s="357">
        <f t="shared" si="47"/>
        <v>742.08</v>
      </c>
    </row>
    <row r="2114" spans="1:4" hidden="1" outlineLevel="1">
      <c r="A2114" s="415" t="s">
        <v>212</v>
      </c>
      <c r="B2114" s="416">
        <v>4071.4789999999998</v>
      </c>
      <c r="C2114" s="357"/>
      <c r="D2114" s="357">
        <f t="shared" si="47"/>
        <v>0</v>
      </c>
    </row>
    <row r="2115" spans="1:4" hidden="1" outlineLevel="1">
      <c r="A2115" s="417" t="s">
        <v>213</v>
      </c>
      <c r="B2115" s="420">
        <v>53.3</v>
      </c>
      <c r="C2115" s="357">
        <v>48.88</v>
      </c>
      <c r="D2115" s="357">
        <f t="shared" si="47"/>
        <v>2605.3040000000001</v>
      </c>
    </row>
    <row r="2116" spans="1:4" ht="25.5" hidden="1" outlineLevel="1">
      <c r="A2116" s="417" t="s">
        <v>218</v>
      </c>
      <c r="B2116" s="420">
        <v>70</v>
      </c>
      <c r="C2116" s="357">
        <v>29.33</v>
      </c>
      <c r="D2116" s="357">
        <f t="shared" si="47"/>
        <v>2053.1</v>
      </c>
    </row>
    <row r="2117" spans="1:4" hidden="1" outlineLevel="1">
      <c r="A2117" s="417" t="s">
        <v>1130</v>
      </c>
      <c r="B2117" s="420">
        <v>3.45</v>
      </c>
      <c r="C2117" s="357">
        <v>29.33</v>
      </c>
      <c r="D2117" s="357">
        <f t="shared" si="47"/>
        <v>101.1885</v>
      </c>
    </row>
    <row r="2118" spans="1:4" ht="25.5" hidden="1" outlineLevel="1">
      <c r="A2118" s="417" t="s">
        <v>1841</v>
      </c>
      <c r="B2118" s="420">
        <v>61.3</v>
      </c>
      <c r="C2118" s="357">
        <v>49.52</v>
      </c>
      <c r="D2118" s="357">
        <f t="shared" si="47"/>
        <v>3035.576</v>
      </c>
    </row>
    <row r="2119" spans="1:4" hidden="1" outlineLevel="1">
      <c r="A2119" s="417" t="s">
        <v>221</v>
      </c>
      <c r="B2119" s="420">
        <v>50</v>
      </c>
      <c r="C2119" s="357">
        <v>24.42</v>
      </c>
      <c r="D2119" s="357">
        <f t="shared" si="47"/>
        <v>1221</v>
      </c>
    </row>
    <row r="2120" spans="1:4" hidden="1" outlineLevel="1">
      <c r="A2120" s="417" t="s">
        <v>222</v>
      </c>
      <c r="B2120" s="420">
        <v>152.5</v>
      </c>
      <c r="C2120" s="357">
        <v>35.159999999999997</v>
      </c>
      <c r="D2120" s="357">
        <f t="shared" si="47"/>
        <v>5361.9</v>
      </c>
    </row>
    <row r="2121" spans="1:4" hidden="1" outlineLevel="1">
      <c r="A2121" s="417" t="s">
        <v>223</v>
      </c>
      <c r="B2121" s="420">
        <v>97.6</v>
      </c>
      <c r="C2121" s="357">
        <v>24.19</v>
      </c>
      <c r="D2121" s="357">
        <f t="shared" si="47"/>
        <v>2360.944</v>
      </c>
    </row>
    <row r="2122" spans="1:4" hidden="1" outlineLevel="1">
      <c r="A2122" s="417" t="s">
        <v>224</v>
      </c>
      <c r="B2122" s="420">
        <v>82.5</v>
      </c>
      <c r="C2122" s="357">
        <v>24.42</v>
      </c>
      <c r="D2122" s="357">
        <f t="shared" si="47"/>
        <v>2014.65</v>
      </c>
    </row>
    <row r="2123" spans="1:4" hidden="1" outlineLevel="1">
      <c r="A2123" s="417" t="s">
        <v>1132</v>
      </c>
      <c r="B2123" s="420">
        <v>41</v>
      </c>
      <c r="C2123" s="357">
        <v>20.23</v>
      </c>
      <c r="D2123" s="357">
        <f t="shared" si="47"/>
        <v>829.43000000000006</v>
      </c>
    </row>
    <row r="2124" spans="1:4" hidden="1" outlineLevel="1">
      <c r="A2124" s="417" t="s">
        <v>225</v>
      </c>
      <c r="B2124" s="420">
        <v>197.3</v>
      </c>
      <c r="C2124" s="357">
        <v>24.19</v>
      </c>
      <c r="D2124" s="357">
        <f t="shared" si="47"/>
        <v>4772.6870000000008</v>
      </c>
    </row>
    <row r="2125" spans="1:4" hidden="1" outlineLevel="1">
      <c r="A2125" s="417" t="s">
        <v>1133</v>
      </c>
      <c r="B2125" s="420">
        <v>38</v>
      </c>
      <c r="C2125" s="357">
        <v>24.42</v>
      </c>
      <c r="D2125" s="357">
        <f t="shared" si="47"/>
        <v>927.96</v>
      </c>
    </row>
    <row r="2126" spans="1:4" hidden="1" outlineLevel="1">
      <c r="A2126" s="417" t="s">
        <v>227</v>
      </c>
      <c r="B2126" s="420">
        <v>249.4</v>
      </c>
      <c r="C2126" s="357">
        <v>24.42</v>
      </c>
      <c r="D2126" s="357">
        <f t="shared" si="47"/>
        <v>6090.3480000000009</v>
      </c>
    </row>
    <row r="2127" spans="1:4" hidden="1" outlineLevel="1">
      <c r="A2127" s="417" t="s">
        <v>1134</v>
      </c>
      <c r="B2127" s="420">
        <v>63.5</v>
      </c>
      <c r="C2127" s="357">
        <v>20.23</v>
      </c>
      <c r="D2127" s="357">
        <f t="shared" si="47"/>
        <v>1284.605</v>
      </c>
    </row>
    <row r="2128" spans="1:4" hidden="1" outlineLevel="1">
      <c r="A2128" s="417" t="s">
        <v>228</v>
      </c>
      <c r="B2128" s="420">
        <v>141.1</v>
      </c>
      <c r="C2128" s="357">
        <v>39.619999999999997</v>
      </c>
      <c r="D2128" s="357">
        <f t="shared" si="47"/>
        <v>5590.3819999999996</v>
      </c>
    </row>
    <row r="2129" spans="1:4" hidden="1" outlineLevel="1">
      <c r="A2129" s="417" t="s">
        <v>229</v>
      </c>
      <c r="B2129" s="420">
        <v>25.6</v>
      </c>
      <c r="C2129" s="357">
        <v>24.42</v>
      </c>
      <c r="D2129" s="357">
        <f t="shared" si="47"/>
        <v>625.15200000000004</v>
      </c>
    </row>
    <row r="2130" spans="1:4" hidden="1" outlineLevel="1">
      <c r="A2130" s="417" t="s">
        <v>230</v>
      </c>
      <c r="B2130" s="420">
        <v>126.6</v>
      </c>
      <c r="C2130" s="357">
        <v>39.619999999999997</v>
      </c>
      <c r="D2130" s="357">
        <f t="shared" si="47"/>
        <v>5015.8919999999998</v>
      </c>
    </row>
    <row r="2131" spans="1:4" hidden="1" outlineLevel="1">
      <c r="A2131" s="417" t="s">
        <v>231</v>
      </c>
      <c r="B2131" s="420">
        <v>5.8559999999999999</v>
      </c>
      <c r="C2131" s="357">
        <v>39.89</v>
      </c>
      <c r="D2131" s="357">
        <f t="shared" si="47"/>
        <v>233.59584000000001</v>
      </c>
    </row>
    <row r="2132" spans="1:4" hidden="1" outlineLevel="1">
      <c r="A2132" s="417" t="s">
        <v>234</v>
      </c>
      <c r="B2132" s="420">
        <v>65.599999999999994</v>
      </c>
      <c r="C2132" s="357">
        <v>148.57</v>
      </c>
      <c r="D2132" s="357">
        <f t="shared" si="47"/>
        <v>9746.1919999999991</v>
      </c>
    </row>
    <row r="2133" spans="1:4" hidden="1" outlineLevel="1">
      <c r="A2133" s="417" t="s">
        <v>236</v>
      </c>
      <c r="B2133" s="420">
        <v>97</v>
      </c>
      <c r="C2133" s="357">
        <v>135.97999999999999</v>
      </c>
      <c r="D2133" s="357">
        <f t="shared" si="47"/>
        <v>13190.06</v>
      </c>
    </row>
    <row r="2134" spans="1:4" hidden="1" outlineLevel="1">
      <c r="A2134" s="417" t="s">
        <v>1135</v>
      </c>
      <c r="B2134" s="420">
        <v>74.900000000000006</v>
      </c>
      <c r="C2134" s="357">
        <v>37.450000000000003</v>
      </c>
      <c r="D2134" s="357">
        <f t="shared" si="47"/>
        <v>2805.0050000000006</v>
      </c>
    </row>
    <row r="2135" spans="1:4" hidden="1" outlineLevel="1">
      <c r="A2135" s="417" t="s">
        <v>237</v>
      </c>
      <c r="B2135" s="420">
        <v>51</v>
      </c>
      <c r="C2135" s="357">
        <v>37.450000000000003</v>
      </c>
      <c r="D2135" s="357">
        <f t="shared" si="47"/>
        <v>1909.95</v>
      </c>
    </row>
    <row r="2136" spans="1:4" hidden="1" outlineLevel="1">
      <c r="A2136" s="417" t="s">
        <v>238</v>
      </c>
      <c r="B2136" s="420">
        <v>51.975000000000001</v>
      </c>
      <c r="C2136" s="357">
        <v>62.13</v>
      </c>
      <c r="D2136" s="357">
        <f t="shared" si="47"/>
        <v>3229.2067500000003</v>
      </c>
    </row>
    <row r="2137" spans="1:4" hidden="1" outlineLevel="1">
      <c r="A2137" s="417" t="s">
        <v>240</v>
      </c>
      <c r="B2137" s="420">
        <v>37.4</v>
      </c>
      <c r="C2137" s="357">
        <v>68.430000000000007</v>
      </c>
      <c r="D2137" s="357">
        <f t="shared" si="47"/>
        <v>2559.2820000000002</v>
      </c>
    </row>
    <row r="2138" spans="1:4" hidden="1" outlineLevel="1">
      <c r="A2138" s="417" t="s">
        <v>1136</v>
      </c>
      <c r="B2138" s="420">
        <v>83</v>
      </c>
      <c r="C2138" s="357">
        <v>68.430000000000007</v>
      </c>
      <c r="D2138" s="357">
        <f t="shared" si="47"/>
        <v>5679.6900000000005</v>
      </c>
    </row>
    <row r="2139" spans="1:4" hidden="1" outlineLevel="1">
      <c r="A2139" s="417" t="s">
        <v>1543</v>
      </c>
      <c r="B2139" s="420">
        <v>3.3</v>
      </c>
      <c r="C2139" s="357">
        <v>1</v>
      </c>
      <c r="D2139" s="357">
        <f t="shared" si="47"/>
        <v>3.3</v>
      </c>
    </row>
    <row r="2140" spans="1:4" hidden="1" outlineLevel="1">
      <c r="A2140" s="417" t="s">
        <v>1139</v>
      </c>
      <c r="B2140" s="420">
        <v>105.6</v>
      </c>
      <c r="C2140" s="357">
        <v>82.84</v>
      </c>
      <c r="D2140" s="357">
        <f t="shared" si="47"/>
        <v>8747.9040000000005</v>
      </c>
    </row>
    <row r="2141" spans="1:4" hidden="1" outlineLevel="1">
      <c r="A2141" s="417" t="s">
        <v>1140</v>
      </c>
      <c r="B2141" s="420">
        <v>14.3</v>
      </c>
      <c r="C2141" s="357">
        <v>82.84</v>
      </c>
      <c r="D2141" s="357">
        <f t="shared" ref="D2141:D2185" si="48">B2141*C2141</f>
        <v>1184.6120000000001</v>
      </c>
    </row>
    <row r="2142" spans="1:4" hidden="1" outlineLevel="1">
      <c r="A2142" s="417" t="s">
        <v>1144</v>
      </c>
      <c r="B2142" s="420">
        <v>80.8</v>
      </c>
      <c r="C2142" s="357">
        <v>82.84</v>
      </c>
      <c r="D2142" s="357">
        <f t="shared" si="48"/>
        <v>6693.4719999999998</v>
      </c>
    </row>
    <row r="2143" spans="1:4" hidden="1" outlineLevel="1">
      <c r="A2143" s="417" t="s">
        <v>1145</v>
      </c>
      <c r="B2143" s="420">
        <v>77.3</v>
      </c>
      <c r="C2143" s="357">
        <v>50.57</v>
      </c>
      <c r="D2143" s="357">
        <f t="shared" si="48"/>
        <v>3909.0609999999997</v>
      </c>
    </row>
    <row r="2144" spans="1:4" hidden="1" outlineLevel="1">
      <c r="A2144" s="417" t="s">
        <v>1146</v>
      </c>
      <c r="B2144" s="420">
        <v>32</v>
      </c>
      <c r="C2144" s="357">
        <v>83.4</v>
      </c>
      <c r="D2144" s="357">
        <f t="shared" si="48"/>
        <v>2668.8</v>
      </c>
    </row>
    <row r="2145" spans="1:5" hidden="1" outlineLevel="1">
      <c r="A2145" s="417" t="s">
        <v>1147</v>
      </c>
      <c r="B2145" s="420">
        <v>31</v>
      </c>
      <c r="C2145" s="357">
        <v>65.959999999999994</v>
      </c>
      <c r="D2145" s="357">
        <f t="shared" si="48"/>
        <v>2044.7599999999998</v>
      </c>
    </row>
    <row r="2146" spans="1:5" hidden="1" outlineLevel="1">
      <c r="A2146" s="417" t="s">
        <v>1151</v>
      </c>
      <c r="B2146" s="420">
        <v>98</v>
      </c>
      <c r="C2146" s="357">
        <v>65.959999999999994</v>
      </c>
      <c r="D2146" s="357">
        <f t="shared" si="48"/>
        <v>6464.079999999999</v>
      </c>
    </row>
    <row r="2147" spans="1:5" ht="25.5" hidden="1" outlineLevel="1">
      <c r="A2147" s="417" t="s">
        <v>252</v>
      </c>
      <c r="B2147" s="420">
        <v>334.2</v>
      </c>
      <c r="C2147" s="357">
        <v>37.049999999999997</v>
      </c>
      <c r="D2147" s="357">
        <f t="shared" si="48"/>
        <v>12382.109999999999</v>
      </c>
    </row>
    <row r="2148" spans="1:5" hidden="1" outlineLevel="1">
      <c r="A2148" s="417" t="s">
        <v>1152</v>
      </c>
      <c r="B2148" s="420">
        <v>97.5</v>
      </c>
      <c r="C2148" s="357">
        <v>72.03</v>
      </c>
      <c r="D2148" s="357">
        <f t="shared" si="48"/>
        <v>7022.9250000000002</v>
      </c>
    </row>
    <row r="2149" spans="1:5" hidden="1" outlineLevel="1">
      <c r="A2149" s="417" t="s">
        <v>1155</v>
      </c>
      <c r="B2149" s="420">
        <v>200.3</v>
      </c>
      <c r="C2149" s="424">
        <v>72.03</v>
      </c>
      <c r="D2149" s="357">
        <f t="shared" si="48"/>
        <v>14427.609</v>
      </c>
      <c r="E2149" s="42" t="s">
        <v>319</v>
      </c>
    </row>
    <row r="2150" spans="1:5" hidden="1" outlineLevel="1">
      <c r="A2150" s="417" t="s">
        <v>254</v>
      </c>
      <c r="B2150" s="420">
        <v>55.2</v>
      </c>
      <c r="C2150" s="357">
        <v>72.03</v>
      </c>
      <c r="D2150" s="357">
        <f t="shared" si="48"/>
        <v>3976.0560000000005</v>
      </c>
    </row>
    <row r="2151" spans="1:5" hidden="1" outlineLevel="1">
      <c r="A2151" s="417" t="s">
        <v>1157</v>
      </c>
      <c r="B2151" s="420">
        <v>37.4</v>
      </c>
      <c r="C2151" s="357">
        <v>72.03</v>
      </c>
      <c r="D2151" s="357">
        <f t="shared" si="48"/>
        <v>2693.922</v>
      </c>
    </row>
    <row r="2152" spans="1:5" hidden="1" outlineLevel="1">
      <c r="A2152" s="417" t="s">
        <v>1158</v>
      </c>
      <c r="B2152" s="420">
        <v>38.200000000000003</v>
      </c>
      <c r="C2152" s="357">
        <v>72.03</v>
      </c>
      <c r="D2152" s="357">
        <f t="shared" si="48"/>
        <v>2751.5460000000003</v>
      </c>
    </row>
    <row r="2153" spans="1:5" hidden="1" outlineLevel="1">
      <c r="A2153" s="417" t="s">
        <v>1160</v>
      </c>
      <c r="B2153" s="420">
        <v>96.4</v>
      </c>
      <c r="C2153" s="357">
        <v>72.03</v>
      </c>
      <c r="D2153" s="357">
        <f t="shared" si="48"/>
        <v>6943.6920000000009</v>
      </c>
    </row>
    <row r="2154" spans="1:5" ht="25.5" hidden="1" outlineLevel="1">
      <c r="A2154" s="417" t="s">
        <v>255</v>
      </c>
      <c r="B2154" s="420">
        <v>76.849999999999994</v>
      </c>
      <c r="C2154" s="357">
        <v>72.03</v>
      </c>
      <c r="D2154" s="357">
        <f t="shared" si="48"/>
        <v>5535.5054999999993</v>
      </c>
    </row>
    <row r="2155" spans="1:5" hidden="1" outlineLevel="1">
      <c r="A2155" s="417" t="s">
        <v>1162</v>
      </c>
      <c r="B2155" s="420">
        <v>121.2</v>
      </c>
      <c r="C2155" s="357">
        <v>32.840000000000003</v>
      </c>
      <c r="D2155" s="357">
        <f t="shared" si="48"/>
        <v>3980.2080000000005</v>
      </c>
    </row>
    <row r="2156" spans="1:5" hidden="1" outlineLevel="1">
      <c r="A2156" s="417" t="s">
        <v>256</v>
      </c>
      <c r="B2156" s="420">
        <v>104.7</v>
      </c>
      <c r="C2156" s="357">
        <v>32.840000000000003</v>
      </c>
      <c r="D2156" s="357">
        <f t="shared" si="48"/>
        <v>3438.3480000000004</v>
      </c>
    </row>
    <row r="2157" spans="1:5" hidden="1" outlineLevel="1">
      <c r="A2157" s="417" t="s">
        <v>258</v>
      </c>
      <c r="B2157" s="421"/>
      <c r="C2157" s="357">
        <v>32.840000000000003</v>
      </c>
      <c r="D2157" s="357">
        <f t="shared" si="48"/>
        <v>0</v>
      </c>
    </row>
    <row r="2158" spans="1:5" hidden="1" outlineLevel="1">
      <c r="A2158" s="417" t="s">
        <v>1163</v>
      </c>
      <c r="B2158" s="420">
        <v>92.8</v>
      </c>
      <c r="C2158" s="357">
        <v>37.380000000000003</v>
      </c>
      <c r="D2158" s="357">
        <f t="shared" si="48"/>
        <v>3468.864</v>
      </c>
    </row>
    <row r="2159" spans="1:5" hidden="1" outlineLevel="1">
      <c r="A2159" s="417" t="s">
        <v>269</v>
      </c>
      <c r="B2159" s="420">
        <v>29</v>
      </c>
      <c r="C2159" s="357">
        <v>54.25</v>
      </c>
      <c r="D2159" s="357">
        <f t="shared" si="48"/>
        <v>1573.25</v>
      </c>
    </row>
    <row r="2160" spans="1:5" hidden="1" outlineLevel="1">
      <c r="A2160" s="417" t="s">
        <v>271</v>
      </c>
      <c r="B2160" s="420">
        <v>55.08</v>
      </c>
      <c r="C2160" s="357">
        <v>103.8</v>
      </c>
      <c r="D2160" s="357">
        <f t="shared" si="48"/>
        <v>5717.3040000000001</v>
      </c>
    </row>
    <row r="2161" spans="1:4" hidden="1" outlineLevel="1">
      <c r="A2161" s="417" t="s">
        <v>1544</v>
      </c>
      <c r="B2161" s="420">
        <v>1.2</v>
      </c>
      <c r="C2161" s="357">
        <v>103.8</v>
      </c>
      <c r="D2161" s="357">
        <f t="shared" si="48"/>
        <v>124.55999999999999</v>
      </c>
    </row>
    <row r="2162" spans="1:4" hidden="1" outlineLevel="1">
      <c r="A2162" s="417" t="s">
        <v>1167</v>
      </c>
      <c r="B2162" s="420">
        <v>24.456</v>
      </c>
      <c r="C2162" s="357">
        <v>103.08</v>
      </c>
      <c r="D2162" s="357">
        <f t="shared" si="48"/>
        <v>2520.9244800000001</v>
      </c>
    </row>
    <row r="2163" spans="1:4" ht="25.5" hidden="1" outlineLevel="1">
      <c r="A2163" s="417" t="s">
        <v>1168</v>
      </c>
      <c r="B2163" s="420">
        <v>85</v>
      </c>
      <c r="C2163" s="357">
        <v>54.25</v>
      </c>
      <c r="D2163" s="357">
        <f t="shared" si="48"/>
        <v>4611.25</v>
      </c>
    </row>
    <row r="2164" spans="1:4" hidden="1" outlineLevel="1">
      <c r="A2164" s="417" t="s">
        <v>282</v>
      </c>
      <c r="B2164" s="420">
        <v>218.21199999999999</v>
      </c>
      <c r="C2164" s="357">
        <v>103.35</v>
      </c>
      <c r="D2164" s="357">
        <f t="shared" si="48"/>
        <v>22552.210199999998</v>
      </c>
    </row>
    <row r="2165" spans="1:4" hidden="1" outlineLevel="1">
      <c r="A2165" s="417" t="s">
        <v>284</v>
      </c>
      <c r="B2165" s="420">
        <v>41.6</v>
      </c>
      <c r="C2165" s="357">
        <v>82.67</v>
      </c>
      <c r="D2165" s="357">
        <f t="shared" si="48"/>
        <v>3439.0720000000001</v>
      </c>
    </row>
    <row r="2166" spans="1:4" hidden="1" outlineLevel="1">
      <c r="A2166" s="415" t="s">
        <v>1169</v>
      </c>
      <c r="B2166" s="419">
        <v>100</v>
      </c>
      <c r="C2166" s="357"/>
      <c r="D2166" s="357">
        <f t="shared" si="48"/>
        <v>0</v>
      </c>
    </row>
    <row r="2167" spans="1:4" hidden="1" outlineLevel="1">
      <c r="A2167" s="417" t="s">
        <v>1171</v>
      </c>
      <c r="B2167" s="420">
        <v>65</v>
      </c>
      <c r="C2167" s="357">
        <v>190</v>
      </c>
      <c r="D2167" s="357">
        <f t="shared" si="48"/>
        <v>12350</v>
      </c>
    </row>
    <row r="2168" spans="1:4" hidden="1" outlineLevel="1">
      <c r="A2168" s="417" t="s">
        <v>1545</v>
      </c>
      <c r="B2168" s="420">
        <v>35</v>
      </c>
      <c r="C2168" s="357">
        <v>95</v>
      </c>
      <c r="D2168" s="357">
        <f t="shared" si="48"/>
        <v>3325</v>
      </c>
    </row>
    <row r="2169" spans="1:4" hidden="1" outlineLevel="1">
      <c r="A2169" s="415" t="s">
        <v>1181</v>
      </c>
      <c r="B2169" s="419">
        <v>75</v>
      </c>
      <c r="C2169" s="357">
        <v>30.92</v>
      </c>
      <c r="D2169" s="357">
        <f t="shared" si="48"/>
        <v>2319</v>
      </c>
    </row>
    <row r="2170" spans="1:4" hidden="1" outlineLevel="1">
      <c r="A2170" s="415" t="s">
        <v>1186</v>
      </c>
      <c r="B2170" s="419">
        <v>46</v>
      </c>
      <c r="C2170" s="357">
        <v>2.0099999999999998</v>
      </c>
      <c r="D2170" s="357">
        <f t="shared" si="48"/>
        <v>92.46</v>
      </c>
    </row>
    <row r="2171" spans="1:4" hidden="1" outlineLevel="1">
      <c r="A2171" s="415" t="s">
        <v>1546</v>
      </c>
      <c r="B2171" s="419">
        <v>41.4</v>
      </c>
      <c r="C2171" s="357">
        <v>220.39</v>
      </c>
      <c r="D2171" s="357">
        <f t="shared" si="48"/>
        <v>9124.1459999999988</v>
      </c>
    </row>
    <row r="2172" spans="1:4" hidden="1" outlineLevel="1">
      <c r="A2172" s="415" t="s">
        <v>1548</v>
      </c>
      <c r="B2172" s="419">
        <v>19.899999999999999</v>
      </c>
      <c r="C2172" s="357">
        <v>360.66</v>
      </c>
      <c r="D2172" s="357">
        <f t="shared" si="48"/>
        <v>7177.134</v>
      </c>
    </row>
    <row r="2173" spans="1:4" hidden="1" outlineLevel="1">
      <c r="A2173" s="415" t="s">
        <v>1189</v>
      </c>
      <c r="B2173" s="416">
        <v>2106.5300000000002</v>
      </c>
      <c r="C2173" s="357"/>
      <c r="D2173" s="357">
        <f t="shared" si="48"/>
        <v>0</v>
      </c>
    </row>
    <row r="2174" spans="1:4" hidden="1" outlineLevel="1">
      <c r="A2174" s="417" t="s">
        <v>1549</v>
      </c>
      <c r="B2174" s="420">
        <v>39.799999999999997</v>
      </c>
      <c r="C2174" s="426">
        <v>224.07</v>
      </c>
      <c r="D2174" s="357">
        <f t="shared" si="48"/>
        <v>8917.985999999999</v>
      </c>
    </row>
    <row r="2175" spans="1:4" ht="25.5" hidden="1" outlineLevel="1">
      <c r="A2175" s="417" t="s">
        <v>1550</v>
      </c>
      <c r="B2175" s="420">
        <v>641</v>
      </c>
      <c r="C2175" s="426">
        <v>245.27</v>
      </c>
      <c r="D2175" s="357">
        <f t="shared" si="48"/>
        <v>157218.07</v>
      </c>
    </row>
    <row r="2176" spans="1:4" hidden="1" outlineLevel="1">
      <c r="A2176" s="417" t="s">
        <v>1551</v>
      </c>
      <c r="B2176" s="420">
        <v>8.1999999999999993</v>
      </c>
      <c r="C2176" s="426">
        <v>224.07</v>
      </c>
      <c r="D2176" s="357">
        <f t="shared" si="48"/>
        <v>1837.3739999999998</v>
      </c>
    </row>
    <row r="2177" spans="1:4" hidden="1" outlineLevel="1">
      <c r="A2177" s="417" t="s">
        <v>1552</v>
      </c>
      <c r="B2177" s="420">
        <v>28.4</v>
      </c>
      <c r="C2177" s="426">
        <v>245.27</v>
      </c>
      <c r="D2177" s="357">
        <f t="shared" si="48"/>
        <v>6965.6679999999997</v>
      </c>
    </row>
    <row r="2178" spans="1:4" hidden="1" outlineLevel="1">
      <c r="A2178" s="417" t="s">
        <v>1553</v>
      </c>
      <c r="B2178" s="420">
        <v>38.9</v>
      </c>
      <c r="C2178" s="426">
        <v>224.07</v>
      </c>
      <c r="D2178" s="357">
        <f t="shared" si="48"/>
        <v>8716.3230000000003</v>
      </c>
    </row>
    <row r="2179" spans="1:4" hidden="1" outlineLevel="1">
      <c r="A2179" s="417" t="s">
        <v>1554</v>
      </c>
      <c r="B2179" s="420">
        <v>403.9</v>
      </c>
      <c r="C2179" s="426">
        <v>224.07</v>
      </c>
      <c r="D2179" s="357">
        <f t="shared" si="48"/>
        <v>90501.872999999992</v>
      </c>
    </row>
    <row r="2180" spans="1:4" hidden="1" outlineLevel="1">
      <c r="A2180" s="417" t="s">
        <v>1448</v>
      </c>
      <c r="B2180" s="420">
        <v>546.20000000000005</v>
      </c>
      <c r="C2180" s="426">
        <v>245.27</v>
      </c>
      <c r="D2180" s="357">
        <f t="shared" si="48"/>
        <v>133966.47400000002</v>
      </c>
    </row>
    <row r="2181" spans="1:4" hidden="1" outlineLevel="1">
      <c r="A2181" s="417" t="s">
        <v>1555</v>
      </c>
      <c r="B2181" s="420">
        <v>176.3</v>
      </c>
      <c r="C2181" s="426">
        <v>224.07</v>
      </c>
      <c r="D2181" s="357">
        <f t="shared" si="48"/>
        <v>39503.541000000005</v>
      </c>
    </row>
    <row r="2182" spans="1:4" hidden="1" outlineLevel="1">
      <c r="A2182" s="417" t="s">
        <v>1556</v>
      </c>
      <c r="B2182" s="420">
        <v>2.2999999999999998</v>
      </c>
      <c r="C2182" s="426">
        <v>224.07</v>
      </c>
      <c r="D2182" s="357">
        <f t="shared" si="48"/>
        <v>515.36099999999999</v>
      </c>
    </row>
    <row r="2183" spans="1:4" hidden="1" outlineLevel="1">
      <c r="A2183" s="417" t="s">
        <v>1558</v>
      </c>
      <c r="B2183" s="420">
        <v>42.6</v>
      </c>
      <c r="C2183" s="426">
        <v>245.27</v>
      </c>
      <c r="D2183" s="357">
        <f t="shared" si="48"/>
        <v>10448.502</v>
      </c>
    </row>
    <row r="2184" spans="1:4" hidden="1" outlineLevel="1">
      <c r="A2184" s="417" t="s">
        <v>1842</v>
      </c>
      <c r="B2184" s="420">
        <v>6.8</v>
      </c>
      <c r="C2184" s="426">
        <v>224.07</v>
      </c>
      <c r="D2184" s="357">
        <f t="shared" si="48"/>
        <v>1523.6759999999999</v>
      </c>
    </row>
    <row r="2185" spans="1:4" hidden="1" outlineLevel="1">
      <c r="A2185" s="417" t="s">
        <v>1559</v>
      </c>
      <c r="B2185" s="420">
        <v>3</v>
      </c>
      <c r="C2185" s="426">
        <v>224.07</v>
      </c>
      <c r="D2185" s="357">
        <f t="shared" si="48"/>
        <v>672.21</v>
      </c>
    </row>
    <row r="2186" spans="1:4" hidden="1" outlineLevel="1">
      <c r="A2186" s="417" t="s">
        <v>1561</v>
      </c>
      <c r="B2186" s="420">
        <v>14.8</v>
      </c>
      <c r="C2186" s="426">
        <v>224.07</v>
      </c>
      <c r="D2186" s="357">
        <f t="shared" ref="D2186:D2228" si="49">B2186*C2186</f>
        <v>3316.2359999999999</v>
      </c>
    </row>
    <row r="2187" spans="1:4" hidden="1" outlineLevel="1">
      <c r="A2187" s="417" t="s">
        <v>1566</v>
      </c>
      <c r="B2187" s="420">
        <v>17.899999999999999</v>
      </c>
      <c r="C2187" s="426">
        <v>305.13</v>
      </c>
      <c r="D2187" s="357">
        <f t="shared" si="49"/>
        <v>5461.8269999999993</v>
      </c>
    </row>
    <row r="2188" spans="1:4" hidden="1" outlineLevel="1">
      <c r="A2188" s="417" t="s">
        <v>1843</v>
      </c>
      <c r="B2188" s="420">
        <v>6.8</v>
      </c>
      <c r="C2188" s="426">
        <v>284.52999999999997</v>
      </c>
      <c r="D2188" s="357">
        <f t="shared" si="49"/>
        <v>1934.8039999999999</v>
      </c>
    </row>
    <row r="2189" spans="1:4" hidden="1" outlineLevel="1">
      <c r="A2189" s="417" t="s">
        <v>1567</v>
      </c>
      <c r="B2189" s="420">
        <v>18.3</v>
      </c>
      <c r="C2189" s="426">
        <v>284.52999999999997</v>
      </c>
      <c r="D2189" s="357">
        <f t="shared" si="49"/>
        <v>5206.8989999999994</v>
      </c>
    </row>
    <row r="2190" spans="1:4" hidden="1" outlineLevel="1">
      <c r="A2190" s="417" t="s">
        <v>1568</v>
      </c>
      <c r="B2190" s="420">
        <v>23.9</v>
      </c>
      <c r="C2190" s="426">
        <v>284.52999999999997</v>
      </c>
      <c r="D2190" s="357">
        <f t="shared" si="49"/>
        <v>6800.2669999999989</v>
      </c>
    </row>
    <row r="2191" spans="1:4" hidden="1" outlineLevel="1">
      <c r="A2191" s="417" t="s">
        <v>1569</v>
      </c>
      <c r="B2191" s="420">
        <v>17.5</v>
      </c>
      <c r="C2191" s="426">
        <v>284.52999999999997</v>
      </c>
      <c r="D2191" s="357">
        <f t="shared" si="49"/>
        <v>4979.2749999999996</v>
      </c>
    </row>
    <row r="2192" spans="1:4" hidden="1" outlineLevel="1">
      <c r="A2192" s="417" t="s">
        <v>1570</v>
      </c>
      <c r="B2192" s="420">
        <v>30.2</v>
      </c>
      <c r="C2192" s="426">
        <v>254.48</v>
      </c>
      <c r="D2192" s="357">
        <f t="shared" si="49"/>
        <v>7685.2959999999994</v>
      </c>
    </row>
    <row r="2193" spans="1:4" ht="25.5" hidden="1" outlineLevel="1">
      <c r="A2193" s="417" t="s">
        <v>1894</v>
      </c>
      <c r="B2193" s="420">
        <v>0.03</v>
      </c>
      <c r="C2193" s="426">
        <v>224.07</v>
      </c>
      <c r="D2193" s="357">
        <f t="shared" si="49"/>
        <v>6.7220999999999993</v>
      </c>
    </row>
    <row r="2194" spans="1:4" hidden="1" outlineLevel="1">
      <c r="A2194" s="417" t="s">
        <v>1574</v>
      </c>
      <c r="B2194" s="420">
        <v>39.700000000000003</v>
      </c>
      <c r="C2194" s="426">
        <v>238.23</v>
      </c>
      <c r="D2194" s="357">
        <f t="shared" si="49"/>
        <v>9457.7309999999998</v>
      </c>
    </row>
    <row r="2195" spans="1:4" hidden="1" outlineLevel="1">
      <c r="A2195" s="415" t="s">
        <v>1190</v>
      </c>
      <c r="B2195" s="416">
        <v>1661.72</v>
      </c>
      <c r="C2195" s="357"/>
      <c r="D2195" s="357">
        <f t="shared" si="49"/>
        <v>0</v>
      </c>
    </row>
    <row r="2196" spans="1:4" ht="25.5" hidden="1" outlineLevel="1">
      <c r="A2196" s="417" t="s">
        <v>1575</v>
      </c>
      <c r="B2196" s="420">
        <v>30</v>
      </c>
      <c r="C2196" s="357">
        <v>115.16</v>
      </c>
      <c r="D2196" s="357">
        <f t="shared" si="49"/>
        <v>3454.7999999999997</v>
      </c>
    </row>
    <row r="2197" spans="1:4" hidden="1" outlineLevel="1">
      <c r="A2197" s="417" t="s">
        <v>1576</v>
      </c>
      <c r="B2197" s="420">
        <v>396.4</v>
      </c>
      <c r="C2197" s="357">
        <v>115.16</v>
      </c>
      <c r="D2197" s="357">
        <f t="shared" si="49"/>
        <v>45649.423999999999</v>
      </c>
    </row>
    <row r="2198" spans="1:4" hidden="1" outlineLevel="1">
      <c r="A2198" s="417" t="s">
        <v>1577</v>
      </c>
      <c r="B2198" s="420">
        <v>424</v>
      </c>
      <c r="C2198" s="357">
        <v>115.16</v>
      </c>
      <c r="D2198" s="357">
        <f t="shared" si="49"/>
        <v>48827.839999999997</v>
      </c>
    </row>
    <row r="2199" spans="1:4" hidden="1" outlineLevel="1">
      <c r="A2199" s="417" t="s">
        <v>1578</v>
      </c>
      <c r="B2199" s="420">
        <v>30.3</v>
      </c>
      <c r="C2199" s="357">
        <v>115.16</v>
      </c>
      <c r="D2199" s="357">
        <f t="shared" si="49"/>
        <v>3489.348</v>
      </c>
    </row>
    <row r="2200" spans="1:4" hidden="1" outlineLevel="1">
      <c r="A2200" s="417" t="s">
        <v>1579</v>
      </c>
      <c r="B2200" s="420">
        <v>44</v>
      </c>
      <c r="C2200" s="357">
        <v>115.16</v>
      </c>
      <c r="D2200" s="357">
        <f t="shared" si="49"/>
        <v>5067.04</v>
      </c>
    </row>
    <row r="2201" spans="1:4" hidden="1" outlineLevel="1">
      <c r="A2201" s="417" t="s">
        <v>1580</v>
      </c>
      <c r="B2201" s="420">
        <v>50.4</v>
      </c>
      <c r="C2201" s="357">
        <v>115.16</v>
      </c>
      <c r="D2201" s="357">
        <f t="shared" si="49"/>
        <v>5804.0639999999994</v>
      </c>
    </row>
    <row r="2202" spans="1:4" hidden="1" outlineLevel="1">
      <c r="A2202" s="417" t="s">
        <v>1444</v>
      </c>
      <c r="B2202" s="420">
        <v>7</v>
      </c>
      <c r="C2202" s="357">
        <v>115.16</v>
      </c>
      <c r="D2202" s="357">
        <f t="shared" si="49"/>
        <v>806.12</v>
      </c>
    </row>
    <row r="2203" spans="1:4" hidden="1" outlineLevel="1">
      <c r="A2203" s="417" t="s">
        <v>1581</v>
      </c>
      <c r="B2203" s="420">
        <v>32.1</v>
      </c>
      <c r="C2203" s="357">
        <v>115.16</v>
      </c>
      <c r="D2203" s="357">
        <f t="shared" si="49"/>
        <v>3696.636</v>
      </c>
    </row>
    <row r="2204" spans="1:4" hidden="1" outlineLevel="1">
      <c r="A2204" s="417" t="s">
        <v>1582</v>
      </c>
      <c r="B2204" s="420">
        <v>48</v>
      </c>
      <c r="C2204" s="357">
        <v>115.16</v>
      </c>
      <c r="D2204" s="357">
        <f t="shared" si="49"/>
        <v>5527.68</v>
      </c>
    </row>
    <row r="2205" spans="1:4" hidden="1" outlineLevel="1">
      <c r="A2205" s="417" t="s">
        <v>1583</v>
      </c>
      <c r="B2205" s="420">
        <v>169.82</v>
      </c>
      <c r="C2205" s="357">
        <v>115.16</v>
      </c>
      <c r="D2205" s="357">
        <f t="shared" si="49"/>
        <v>19556.4712</v>
      </c>
    </row>
    <row r="2206" spans="1:4" hidden="1" outlineLevel="1">
      <c r="A2206" s="417" t="s">
        <v>1191</v>
      </c>
      <c r="B2206" s="420">
        <v>9.6999999999999993</v>
      </c>
      <c r="C2206" s="357">
        <v>93.65</v>
      </c>
      <c r="D2206" s="357">
        <f t="shared" si="49"/>
        <v>908.40499999999997</v>
      </c>
    </row>
    <row r="2207" spans="1:4" hidden="1" outlineLevel="1">
      <c r="A2207" s="417" t="s">
        <v>1584</v>
      </c>
      <c r="B2207" s="420">
        <v>43.6</v>
      </c>
      <c r="C2207" s="357">
        <v>130.13999999999999</v>
      </c>
      <c r="D2207" s="357">
        <f t="shared" si="49"/>
        <v>5674.1039999999994</v>
      </c>
    </row>
    <row r="2208" spans="1:4" hidden="1" outlineLevel="1">
      <c r="A2208" s="417" t="s">
        <v>1585</v>
      </c>
      <c r="B2208" s="420">
        <v>98</v>
      </c>
      <c r="C2208" s="357">
        <v>154.99</v>
      </c>
      <c r="D2208" s="357">
        <f t="shared" si="49"/>
        <v>15189.02</v>
      </c>
    </row>
    <row r="2209" spans="1:4" hidden="1" outlineLevel="1">
      <c r="A2209" s="417" t="s">
        <v>1586</v>
      </c>
      <c r="B2209" s="420">
        <v>26.9</v>
      </c>
      <c r="C2209" s="357">
        <v>154.99</v>
      </c>
      <c r="D2209" s="357">
        <f t="shared" si="49"/>
        <v>4169.2309999999998</v>
      </c>
    </row>
    <row r="2210" spans="1:4" hidden="1" outlineLevel="1">
      <c r="A2210" s="417" t="s">
        <v>1587</v>
      </c>
      <c r="B2210" s="420">
        <v>14</v>
      </c>
      <c r="C2210" s="357">
        <v>154.99</v>
      </c>
      <c r="D2210" s="357">
        <f t="shared" si="49"/>
        <v>2169.86</v>
      </c>
    </row>
    <row r="2211" spans="1:4" hidden="1" outlineLevel="1">
      <c r="A2211" s="417" t="s">
        <v>1588</v>
      </c>
      <c r="B2211" s="420">
        <v>44</v>
      </c>
      <c r="C2211" s="357">
        <v>154.99</v>
      </c>
      <c r="D2211" s="357">
        <f t="shared" si="49"/>
        <v>6819.56</v>
      </c>
    </row>
    <row r="2212" spans="1:4" hidden="1" outlineLevel="1">
      <c r="A2212" s="417" t="s">
        <v>1844</v>
      </c>
      <c r="B2212" s="420">
        <v>41</v>
      </c>
      <c r="C2212" s="357">
        <v>113.02</v>
      </c>
      <c r="D2212" s="357">
        <f t="shared" si="49"/>
        <v>4633.82</v>
      </c>
    </row>
    <row r="2213" spans="1:4" hidden="1" outlineLevel="1">
      <c r="A2213" s="417" t="s">
        <v>1589</v>
      </c>
      <c r="B2213" s="420">
        <v>13.6</v>
      </c>
      <c r="C2213" s="357">
        <v>143.81</v>
      </c>
      <c r="D2213" s="357">
        <f t="shared" si="49"/>
        <v>1955.816</v>
      </c>
    </row>
    <row r="2214" spans="1:4" hidden="1" outlineLevel="1">
      <c r="A2214" s="417" t="s">
        <v>1845</v>
      </c>
      <c r="B2214" s="420">
        <v>3.4</v>
      </c>
      <c r="C2214" s="357">
        <v>143.81</v>
      </c>
      <c r="D2214" s="357">
        <f t="shared" si="49"/>
        <v>488.95400000000001</v>
      </c>
    </row>
    <row r="2215" spans="1:4" hidden="1" outlineLevel="1">
      <c r="A2215" s="417" t="s">
        <v>1590</v>
      </c>
      <c r="B2215" s="420">
        <v>13.4</v>
      </c>
      <c r="C2215" s="357">
        <v>113.02</v>
      </c>
      <c r="D2215" s="357">
        <f t="shared" si="49"/>
        <v>1514.4680000000001</v>
      </c>
    </row>
    <row r="2216" spans="1:4" hidden="1" outlineLevel="1">
      <c r="A2216" s="417" t="s">
        <v>1193</v>
      </c>
      <c r="B2216" s="420">
        <v>41.6</v>
      </c>
      <c r="C2216" s="357">
        <v>173.44</v>
      </c>
      <c r="D2216" s="357">
        <f t="shared" si="49"/>
        <v>7215.1040000000003</v>
      </c>
    </row>
    <row r="2217" spans="1:4" hidden="1" outlineLevel="1">
      <c r="A2217" s="417" t="s">
        <v>1592</v>
      </c>
      <c r="B2217" s="420">
        <v>40.5</v>
      </c>
      <c r="C2217" s="357">
        <v>255.03</v>
      </c>
      <c r="D2217" s="357">
        <f t="shared" si="49"/>
        <v>10328.715</v>
      </c>
    </row>
    <row r="2218" spans="1:4" hidden="1" outlineLevel="1">
      <c r="A2218" s="417" t="s">
        <v>1593</v>
      </c>
      <c r="B2218" s="420">
        <v>40</v>
      </c>
      <c r="C2218" s="357">
        <v>255.03</v>
      </c>
      <c r="D2218" s="357">
        <f t="shared" si="49"/>
        <v>10201.200000000001</v>
      </c>
    </row>
    <row r="2219" spans="1:4" hidden="1" outlineLevel="1">
      <c r="A2219" s="415" t="s">
        <v>1596</v>
      </c>
      <c r="B2219" s="419">
        <v>41</v>
      </c>
      <c r="C2219" s="357"/>
      <c r="D2219" s="357">
        <f t="shared" si="49"/>
        <v>0</v>
      </c>
    </row>
    <row r="2220" spans="1:4" hidden="1" outlineLevel="1">
      <c r="A2220" s="417" t="s">
        <v>1598</v>
      </c>
      <c r="B2220" s="420">
        <v>1.4</v>
      </c>
      <c r="C2220" s="357">
        <v>239.6</v>
      </c>
      <c r="D2220" s="357">
        <f t="shared" si="49"/>
        <v>335.44</v>
      </c>
    </row>
    <row r="2221" spans="1:4" hidden="1" outlineLevel="1">
      <c r="A2221" s="417" t="s">
        <v>1599</v>
      </c>
      <c r="B2221" s="420">
        <v>19.100000000000001</v>
      </c>
      <c r="C2221" s="357">
        <v>239.6</v>
      </c>
      <c r="D2221" s="357">
        <f t="shared" si="49"/>
        <v>4576.3600000000006</v>
      </c>
    </row>
    <row r="2222" spans="1:4" hidden="1" outlineLevel="1">
      <c r="A2222" s="417" t="s">
        <v>1601</v>
      </c>
      <c r="B2222" s="420">
        <v>3.4</v>
      </c>
      <c r="C2222" s="357">
        <v>155.06</v>
      </c>
      <c r="D2222" s="357">
        <f t="shared" si="49"/>
        <v>527.20399999999995</v>
      </c>
    </row>
    <row r="2223" spans="1:4" hidden="1" outlineLevel="1">
      <c r="A2223" s="417" t="s">
        <v>1602</v>
      </c>
      <c r="B2223" s="420">
        <v>17.100000000000001</v>
      </c>
      <c r="C2223" s="357">
        <v>155.06</v>
      </c>
      <c r="D2223" s="357">
        <f t="shared" si="49"/>
        <v>2651.5260000000003</v>
      </c>
    </row>
    <row r="2224" spans="1:4" hidden="1" outlineLevel="1">
      <c r="A2224" s="415" t="s">
        <v>1603</v>
      </c>
      <c r="B2224" s="419">
        <v>132.5</v>
      </c>
      <c r="C2224" s="357">
        <v>190.62</v>
      </c>
      <c r="D2224" s="357">
        <f t="shared" si="49"/>
        <v>25257.15</v>
      </c>
    </row>
    <row r="2225" spans="1:5" hidden="1" outlineLevel="1">
      <c r="A2225" s="415" t="s">
        <v>1604</v>
      </c>
      <c r="B2225" s="419">
        <v>13.3</v>
      </c>
      <c r="C2225" s="357">
        <v>271.89</v>
      </c>
      <c r="D2225" s="357">
        <f t="shared" si="49"/>
        <v>3616.1370000000002</v>
      </c>
    </row>
    <row r="2226" spans="1:5" hidden="1" outlineLevel="1">
      <c r="A2226" s="415" t="s">
        <v>1895</v>
      </c>
      <c r="B2226" s="419">
        <v>24.643999999999998</v>
      </c>
      <c r="C2226" s="357">
        <v>242.81</v>
      </c>
      <c r="D2226" s="357">
        <f t="shared" si="49"/>
        <v>5983.8096399999995</v>
      </c>
    </row>
    <row r="2227" spans="1:5" hidden="1" outlineLevel="1">
      <c r="A2227" s="415" t="s">
        <v>1605</v>
      </c>
      <c r="B2227" s="419">
        <v>340.5</v>
      </c>
      <c r="C2227" s="357">
        <v>155.4</v>
      </c>
      <c r="D2227" s="357">
        <f t="shared" si="49"/>
        <v>52913.700000000004</v>
      </c>
    </row>
    <row r="2228" spans="1:5" hidden="1" outlineLevel="1">
      <c r="A2228" s="415" t="s">
        <v>1846</v>
      </c>
      <c r="B2228" s="419">
        <v>81</v>
      </c>
      <c r="C2228" s="357">
        <v>287.43</v>
      </c>
      <c r="D2228" s="357">
        <f t="shared" si="49"/>
        <v>23281.83</v>
      </c>
    </row>
    <row r="2229" spans="1:5" hidden="1" outlineLevel="1">
      <c r="A2229" s="415" t="s">
        <v>656</v>
      </c>
      <c r="B2229" s="419">
        <v>2</v>
      </c>
      <c r="C2229" s="357">
        <v>2023.575</v>
      </c>
      <c r="D2229" s="357">
        <f t="shared" ref="D2229:D2268" si="50">B2229*C2229</f>
        <v>4047.15</v>
      </c>
    </row>
    <row r="2230" spans="1:5" hidden="1" outlineLevel="1">
      <c r="A2230" s="415" t="s">
        <v>827</v>
      </c>
      <c r="B2230" s="416">
        <v>34130</v>
      </c>
      <c r="C2230" s="357"/>
      <c r="D2230" s="357">
        <f t="shared" si="50"/>
        <v>0</v>
      </c>
    </row>
    <row r="2231" spans="1:5" hidden="1" outlineLevel="1">
      <c r="A2231" s="417" t="s">
        <v>828</v>
      </c>
      <c r="B2231" s="420">
        <v>944</v>
      </c>
      <c r="C2231" s="357">
        <v>0.75</v>
      </c>
      <c r="D2231" s="357">
        <f t="shared" si="50"/>
        <v>708</v>
      </c>
      <c r="E2231" s="42" t="s">
        <v>319</v>
      </c>
    </row>
    <row r="2232" spans="1:5" hidden="1" outlineLevel="1">
      <c r="A2232" s="417" t="s">
        <v>829</v>
      </c>
      <c r="B2232" s="420">
        <v>46</v>
      </c>
      <c r="C2232" s="357">
        <v>0.48</v>
      </c>
      <c r="D2232" s="357">
        <f t="shared" si="50"/>
        <v>22.08</v>
      </c>
    </row>
    <row r="2233" spans="1:5" hidden="1" outlineLevel="1">
      <c r="A2233" s="417" t="s">
        <v>830</v>
      </c>
      <c r="B2233" s="418">
        <v>7515</v>
      </c>
      <c r="C2233" s="357">
        <v>0.83</v>
      </c>
      <c r="D2233" s="357">
        <f t="shared" si="50"/>
        <v>6237.45</v>
      </c>
      <c r="E2233" s="42" t="s">
        <v>319</v>
      </c>
    </row>
    <row r="2234" spans="1:5" hidden="1" outlineLevel="1">
      <c r="A2234" s="417" t="s">
        <v>831</v>
      </c>
      <c r="B2234" s="418">
        <v>25505</v>
      </c>
      <c r="C2234" s="357">
        <v>0.72</v>
      </c>
      <c r="D2234" s="357">
        <f t="shared" si="50"/>
        <v>18363.599999999999</v>
      </c>
      <c r="E2234" s="42" t="s">
        <v>319</v>
      </c>
    </row>
    <row r="2235" spans="1:5" hidden="1" outlineLevel="1">
      <c r="A2235" s="417" t="s">
        <v>1196</v>
      </c>
      <c r="B2235" s="420">
        <v>120</v>
      </c>
      <c r="C2235" s="357">
        <v>0.43</v>
      </c>
      <c r="D2235" s="357">
        <f t="shared" si="50"/>
        <v>51.6</v>
      </c>
    </row>
    <row r="2236" spans="1:5" hidden="1" outlineLevel="1">
      <c r="A2236" s="415" t="s">
        <v>1198</v>
      </c>
      <c r="B2236" s="419">
        <v>181.9</v>
      </c>
      <c r="C2236" s="357"/>
      <c r="D2236" s="357">
        <f t="shared" si="50"/>
        <v>0</v>
      </c>
    </row>
    <row r="2237" spans="1:5" hidden="1" outlineLevel="1">
      <c r="A2237" s="417" t="s">
        <v>1201</v>
      </c>
      <c r="B2237" s="420">
        <v>22.7</v>
      </c>
      <c r="C2237" s="357">
        <v>310.95</v>
      </c>
      <c r="D2237" s="357">
        <f t="shared" si="50"/>
        <v>7058.5649999999996</v>
      </c>
    </row>
    <row r="2238" spans="1:5" hidden="1" outlineLevel="1">
      <c r="A2238" s="417" t="s">
        <v>1202</v>
      </c>
      <c r="B2238" s="420">
        <v>10.8</v>
      </c>
      <c r="C2238" s="357">
        <v>310.95</v>
      </c>
      <c r="D2238" s="357">
        <f t="shared" si="50"/>
        <v>3358.26</v>
      </c>
    </row>
    <row r="2239" spans="1:5" hidden="1" outlineLevel="1">
      <c r="A2239" s="417" t="s">
        <v>1203</v>
      </c>
      <c r="B2239" s="420">
        <v>15.8</v>
      </c>
      <c r="C2239" s="357">
        <v>310.95</v>
      </c>
      <c r="D2239" s="357">
        <f t="shared" si="50"/>
        <v>4913.01</v>
      </c>
    </row>
    <row r="2240" spans="1:5" hidden="1" outlineLevel="1">
      <c r="A2240" s="417" t="s">
        <v>1204</v>
      </c>
      <c r="B2240" s="420">
        <v>30</v>
      </c>
      <c r="C2240" s="357">
        <v>293.18</v>
      </c>
      <c r="D2240" s="357">
        <f t="shared" si="50"/>
        <v>8795.4</v>
      </c>
      <c r="E2240" s="42" t="s">
        <v>319</v>
      </c>
    </row>
    <row r="2241" spans="1:5" hidden="1" outlineLevel="1">
      <c r="A2241" s="417" t="s">
        <v>1208</v>
      </c>
      <c r="B2241" s="420">
        <v>29</v>
      </c>
      <c r="C2241" s="357">
        <v>293.18</v>
      </c>
      <c r="D2241" s="357">
        <f t="shared" si="50"/>
        <v>8502.2199999999993</v>
      </c>
      <c r="E2241" s="42" t="s">
        <v>319</v>
      </c>
    </row>
    <row r="2242" spans="1:5" hidden="1" outlineLevel="1">
      <c r="A2242" s="417" t="s">
        <v>1212</v>
      </c>
      <c r="B2242" s="420">
        <v>33.6</v>
      </c>
      <c r="C2242" s="357">
        <v>293.18</v>
      </c>
      <c r="D2242" s="357">
        <f t="shared" si="50"/>
        <v>9850.848</v>
      </c>
    </row>
    <row r="2243" spans="1:5" hidden="1" outlineLevel="1">
      <c r="A2243" s="417" t="s">
        <v>1213</v>
      </c>
      <c r="B2243" s="420">
        <v>40</v>
      </c>
      <c r="C2243" s="357">
        <v>293.18</v>
      </c>
      <c r="D2243" s="357">
        <f t="shared" si="50"/>
        <v>11727.2</v>
      </c>
      <c r="E2243" s="42" t="s">
        <v>319</v>
      </c>
    </row>
    <row r="2244" spans="1:5" hidden="1" outlineLevel="1">
      <c r="A2244" s="415" t="s">
        <v>1214</v>
      </c>
      <c r="B2244" s="419">
        <v>782.58</v>
      </c>
      <c r="C2244" s="357"/>
      <c r="D2244" s="357">
        <f t="shared" si="50"/>
        <v>0</v>
      </c>
    </row>
    <row r="2245" spans="1:5" hidden="1" outlineLevel="1">
      <c r="A2245" s="417" t="s">
        <v>1215</v>
      </c>
      <c r="B2245" s="420">
        <v>25.8</v>
      </c>
      <c r="C2245" s="357">
        <v>150.62</v>
      </c>
      <c r="D2245" s="357">
        <f t="shared" si="50"/>
        <v>3885.9960000000001</v>
      </c>
    </row>
    <row r="2246" spans="1:5" hidden="1" outlineLevel="1">
      <c r="A2246" s="417" t="s">
        <v>966</v>
      </c>
      <c r="B2246" s="420">
        <v>11.4</v>
      </c>
      <c r="C2246" s="357">
        <v>202.51</v>
      </c>
      <c r="D2246" s="357">
        <f t="shared" si="50"/>
        <v>2308.614</v>
      </c>
    </row>
    <row r="2247" spans="1:5" hidden="1" outlineLevel="1">
      <c r="A2247" s="417" t="s">
        <v>1218</v>
      </c>
      <c r="B2247" s="420">
        <v>46</v>
      </c>
      <c r="C2247" s="362">
        <f>(20.2*215.68+25.8*220.22)/46</f>
        <v>218.22634782608696</v>
      </c>
      <c r="D2247" s="357">
        <f t="shared" si="50"/>
        <v>10038.412</v>
      </c>
      <c r="E2247" s="42" t="s">
        <v>319</v>
      </c>
    </row>
    <row r="2248" spans="1:5" hidden="1" outlineLevel="1">
      <c r="A2248" s="417" t="s">
        <v>1220</v>
      </c>
      <c r="B2248" s="420">
        <v>28.9</v>
      </c>
      <c r="C2248" s="357">
        <v>150.62</v>
      </c>
      <c r="D2248" s="357">
        <f t="shared" si="50"/>
        <v>4352.9179999999997</v>
      </c>
    </row>
    <row r="2249" spans="1:5" hidden="1" outlineLevel="1">
      <c r="A2249" s="417" t="s">
        <v>1221</v>
      </c>
      <c r="B2249" s="420">
        <v>13.7</v>
      </c>
      <c r="C2249" s="357">
        <v>150.62</v>
      </c>
      <c r="D2249" s="357">
        <f t="shared" si="50"/>
        <v>2063.4940000000001</v>
      </c>
    </row>
    <row r="2250" spans="1:5" hidden="1" outlineLevel="1">
      <c r="A2250" s="417" t="s">
        <v>1222</v>
      </c>
      <c r="B2250" s="420">
        <v>141.69999999999999</v>
      </c>
      <c r="C2250" s="357">
        <v>226.55</v>
      </c>
      <c r="D2250" s="357">
        <f t="shared" si="50"/>
        <v>32102.134999999998</v>
      </c>
    </row>
    <row r="2251" spans="1:5" hidden="1" outlineLevel="1">
      <c r="A2251" s="417" t="s">
        <v>1223</v>
      </c>
      <c r="B2251" s="420">
        <v>8.1</v>
      </c>
      <c r="C2251" s="357">
        <v>226.55</v>
      </c>
      <c r="D2251" s="357">
        <f t="shared" si="50"/>
        <v>1835.0550000000001</v>
      </c>
    </row>
    <row r="2252" spans="1:5" hidden="1" outlineLevel="1">
      <c r="A2252" s="417" t="s">
        <v>1224</v>
      </c>
      <c r="B2252" s="420">
        <v>25</v>
      </c>
      <c r="C2252" s="357">
        <v>199.09</v>
      </c>
      <c r="D2252" s="357">
        <f t="shared" si="50"/>
        <v>4977.25</v>
      </c>
    </row>
    <row r="2253" spans="1:5" hidden="1" outlineLevel="1">
      <c r="A2253" s="417" t="s">
        <v>1227</v>
      </c>
      <c r="B2253" s="420">
        <v>28.68</v>
      </c>
      <c r="C2253" s="357">
        <v>215.68</v>
      </c>
      <c r="D2253" s="357">
        <f t="shared" si="50"/>
        <v>6185.7024000000001</v>
      </c>
    </row>
    <row r="2254" spans="1:5" hidden="1" outlineLevel="1">
      <c r="A2254" s="417" t="s">
        <v>1229</v>
      </c>
      <c r="B2254" s="420">
        <v>27</v>
      </c>
      <c r="C2254" s="357">
        <v>229.51</v>
      </c>
      <c r="D2254" s="357">
        <f t="shared" si="50"/>
        <v>6196.7699999999995</v>
      </c>
    </row>
    <row r="2255" spans="1:5" hidden="1" outlineLevel="1">
      <c r="A2255" s="417" t="s">
        <v>1230</v>
      </c>
      <c r="B2255" s="420">
        <v>25.5</v>
      </c>
      <c r="C2255" s="357">
        <v>215.68</v>
      </c>
      <c r="D2255" s="357">
        <f>B2255*C2254</f>
        <v>5852.5050000000001</v>
      </c>
      <c r="E2255" s="42" t="s">
        <v>319</v>
      </c>
    </row>
    <row r="2256" spans="1:5" hidden="1" outlineLevel="1">
      <c r="A2256" s="417" t="s">
        <v>967</v>
      </c>
      <c r="B2256" s="420">
        <v>22.36</v>
      </c>
      <c r="C2256" s="357">
        <v>199.09</v>
      </c>
      <c r="D2256" s="357">
        <f t="shared" si="50"/>
        <v>4451.6523999999999</v>
      </c>
    </row>
    <row r="2257" spans="1:5" hidden="1" outlineLevel="1">
      <c r="A2257" s="417" t="s">
        <v>1231</v>
      </c>
      <c r="B2257" s="420">
        <v>43.7</v>
      </c>
      <c r="C2257" s="357">
        <v>199.09</v>
      </c>
      <c r="D2257" s="357">
        <f t="shared" si="50"/>
        <v>8700.2330000000002</v>
      </c>
    </row>
    <row r="2258" spans="1:5" hidden="1" outlineLevel="1">
      <c r="A2258" s="417" t="s">
        <v>1491</v>
      </c>
      <c r="B2258" s="420">
        <v>334.74</v>
      </c>
      <c r="C2258" s="307">
        <v>208.51</v>
      </c>
      <c r="D2258" s="357">
        <f t="shared" si="50"/>
        <v>69796.637399999992</v>
      </c>
      <c r="E2258" s="42" t="s">
        <v>319</v>
      </c>
    </row>
    <row r="2259" spans="1:5" hidden="1" outlineLevel="1">
      <c r="A2259" s="415" t="s">
        <v>1606</v>
      </c>
      <c r="B2259" s="419">
        <v>17</v>
      </c>
      <c r="C2259" s="357"/>
      <c r="D2259" s="357">
        <f t="shared" si="50"/>
        <v>0</v>
      </c>
    </row>
    <row r="2260" spans="1:5" hidden="1" outlineLevel="1">
      <c r="A2260" s="417"/>
      <c r="B2260" s="420">
        <v>4</v>
      </c>
      <c r="C2260" s="357">
        <v>1889.28</v>
      </c>
      <c r="D2260" s="357">
        <f t="shared" si="50"/>
        <v>7557.12</v>
      </c>
    </row>
    <row r="2261" spans="1:5" hidden="1" outlineLevel="1">
      <c r="A2261" s="417" t="s">
        <v>1607</v>
      </c>
      <c r="B2261" s="420">
        <v>8</v>
      </c>
      <c r="C2261" s="357">
        <v>3300</v>
      </c>
      <c r="D2261" s="357">
        <f t="shared" si="50"/>
        <v>26400</v>
      </c>
    </row>
    <row r="2262" spans="1:5" hidden="1" outlineLevel="1">
      <c r="A2262" s="417" t="s">
        <v>1608</v>
      </c>
      <c r="B2262" s="420">
        <v>5</v>
      </c>
      <c r="C2262" s="362">
        <f>(1065.6*2+1290*5)/7</f>
        <v>1225.8857142857144</v>
      </c>
      <c r="D2262" s="357">
        <f t="shared" si="50"/>
        <v>6129.4285714285716</v>
      </c>
    </row>
    <row r="2263" spans="1:5" hidden="1" outlineLevel="1">
      <c r="A2263" s="415" t="s">
        <v>1896</v>
      </c>
      <c r="B2263" s="419">
        <v>2</v>
      </c>
      <c r="C2263" s="357"/>
      <c r="D2263" s="357">
        <f t="shared" si="50"/>
        <v>0</v>
      </c>
    </row>
    <row r="2264" spans="1:5" hidden="1" outlineLevel="1">
      <c r="A2264" s="417" t="s">
        <v>1897</v>
      </c>
      <c r="B2264" s="420">
        <v>2</v>
      </c>
      <c r="C2264" s="357">
        <v>38.1</v>
      </c>
      <c r="D2264" s="357">
        <f t="shared" si="50"/>
        <v>76.2</v>
      </c>
    </row>
    <row r="2265" spans="1:5" hidden="1" outlineLevel="1">
      <c r="A2265" s="415" t="s">
        <v>1610</v>
      </c>
      <c r="B2265" s="419">
        <v>20</v>
      </c>
      <c r="C2265" s="357">
        <v>601.33000000000004</v>
      </c>
      <c r="D2265" s="357">
        <f t="shared" si="50"/>
        <v>12026.6</v>
      </c>
    </row>
    <row r="2266" spans="1:5" hidden="1" outlineLevel="1">
      <c r="A2266" s="415" t="s">
        <v>1234</v>
      </c>
      <c r="B2266" s="416">
        <v>1626.8</v>
      </c>
      <c r="C2266" s="357"/>
      <c r="D2266" s="357">
        <f t="shared" si="50"/>
        <v>0</v>
      </c>
    </row>
    <row r="2267" spans="1:5" hidden="1" outlineLevel="1">
      <c r="A2267" s="417" t="s">
        <v>1235</v>
      </c>
      <c r="B2267" s="418">
        <v>1626.8</v>
      </c>
      <c r="C2267" s="357">
        <v>1</v>
      </c>
      <c r="D2267" s="357">
        <f t="shared" si="50"/>
        <v>1626.8</v>
      </c>
      <c r="E2267" s="42" t="s">
        <v>319</v>
      </c>
    </row>
    <row r="2268" spans="1:5" hidden="1" outlineLevel="1">
      <c r="A2268" s="415" t="s">
        <v>832</v>
      </c>
      <c r="B2268" s="416">
        <v>1468</v>
      </c>
      <c r="C2268" s="357"/>
      <c r="D2268" s="357">
        <f t="shared" si="50"/>
        <v>0</v>
      </c>
    </row>
    <row r="2269" spans="1:5" hidden="1" outlineLevel="1">
      <c r="A2269" s="417" t="s">
        <v>1237</v>
      </c>
      <c r="B2269" s="420">
        <v>466</v>
      </c>
      <c r="C2269" s="357">
        <v>3.8</v>
      </c>
      <c r="D2269" s="357">
        <f t="shared" ref="D2269:D2317" si="51">B2269*C2269</f>
        <v>1770.8</v>
      </c>
    </row>
    <row r="2270" spans="1:5" hidden="1" outlineLevel="1">
      <c r="A2270" s="417" t="s">
        <v>1238</v>
      </c>
      <c r="B2270" s="418">
        <v>1002</v>
      </c>
      <c r="C2270" s="357">
        <v>5.2</v>
      </c>
      <c r="D2270" s="357">
        <f t="shared" si="51"/>
        <v>5210.4000000000005</v>
      </c>
    </row>
    <row r="2271" spans="1:5" hidden="1" outlineLevel="1">
      <c r="A2271" s="415" t="s">
        <v>1611</v>
      </c>
      <c r="B2271" s="419">
        <v>29</v>
      </c>
      <c r="C2271" s="357"/>
      <c r="D2271" s="357">
        <f t="shared" si="51"/>
        <v>0</v>
      </c>
    </row>
    <row r="2272" spans="1:5" hidden="1" outlineLevel="1">
      <c r="A2272" s="417"/>
      <c r="B2272" s="420">
        <v>26</v>
      </c>
      <c r="C2272" s="357">
        <v>129.80000000000001</v>
      </c>
      <c r="D2272" s="357">
        <f t="shared" si="51"/>
        <v>3374.8</v>
      </c>
    </row>
    <row r="2273" spans="1:5" hidden="1" outlineLevel="1">
      <c r="A2273" s="417" t="s">
        <v>1612</v>
      </c>
      <c r="B2273" s="420">
        <v>3</v>
      </c>
      <c r="C2273" s="362">
        <f>(153.6*1+184.32*3)/4</f>
        <v>176.64000000000001</v>
      </c>
      <c r="D2273" s="357">
        <f t="shared" si="51"/>
        <v>529.92000000000007</v>
      </c>
    </row>
    <row r="2274" spans="1:5" hidden="1" outlineLevel="1">
      <c r="A2274" s="415" t="s">
        <v>1613</v>
      </c>
      <c r="B2274" s="419">
        <v>11</v>
      </c>
      <c r="C2274" s="357"/>
      <c r="D2274" s="357">
        <f t="shared" si="51"/>
        <v>0</v>
      </c>
    </row>
    <row r="2275" spans="1:5" hidden="1" outlineLevel="1">
      <c r="A2275" s="417"/>
      <c r="B2275" s="420">
        <v>10</v>
      </c>
      <c r="C2275" s="357">
        <v>62.06</v>
      </c>
      <c r="D2275" s="357">
        <f t="shared" si="51"/>
        <v>620.6</v>
      </c>
    </row>
    <row r="2276" spans="1:5" hidden="1" outlineLevel="1">
      <c r="A2276" s="417" t="s">
        <v>1614</v>
      </c>
      <c r="B2276" s="420">
        <v>1</v>
      </c>
      <c r="C2276" s="357">
        <v>92.09</v>
      </c>
      <c r="D2276" s="357">
        <f t="shared" si="51"/>
        <v>92.09</v>
      </c>
    </row>
    <row r="2277" spans="1:5" hidden="1" outlineLevel="1">
      <c r="A2277" s="415" t="s">
        <v>1615</v>
      </c>
      <c r="B2277" s="419">
        <v>4</v>
      </c>
      <c r="C2277" s="357"/>
      <c r="D2277" s="357">
        <f t="shared" si="51"/>
        <v>0</v>
      </c>
    </row>
    <row r="2278" spans="1:5" hidden="1" outlineLevel="1">
      <c r="A2278" s="417"/>
      <c r="B2278" s="420">
        <v>2</v>
      </c>
      <c r="C2278" s="357">
        <v>2729.1</v>
      </c>
      <c r="D2278" s="357">
        <f t="shared" si="51"/>
        <v>5458.2</v>
      </c>
    </row>
    <row r="2279" spans="1:5" hidden="1" outlineLevel="1">
      <c r="A2279" s="417" t="s">
        <v>1616</v>
      </c>
      <c r="B2279" s="420">
        <v>2</v>
      </c>
      <c r="C2279" s="357">
        <v>1126.21</v>
      </c>
      <c r="D2279" s="357">
        <f t="shared" si="51"/>
        <v>2252.42</v>
      </c>
    </row>
    <row r="2280" spans="1:5" hidden="1" outlineLevel="1">
      <c r="A2280" s="415" t="s">
        <v>206</v>
      </c>
      <c r="B2280" s="419">
        <v>16</v>
      </c>
      <c r="C2280" s="362">
        <f>(575.66*7+787.13*9)/16</f>
        <v>694.61187500000005</v>
      </c>
      <c r="D2280" s="357">
        <f t="shared" si="51"/>
        <v>11113.79</v>
      </c>
      <c r="E2280" s="42" t="s">
        <v>319</v>
      </c>
    </row>
    <row r="2281" spans="1:5" hidden="1" outlineLevel="1">
      <c r="A2281" s="415" t="s">
        <v>1240</v>
      </c>
      <c r="B2281" s="416">
        <v>12709</v>
      </c>
      <c r="C2281" s="357">
        <v>0.6</v>
      </c>
      <c r="D2281" s="357">
        <f t="shared" si="51"/>
        <v>7625.4</v>
      </c>
    </row>
    <row r="2282" spans="1:5" hidden="1" outlineLevel="1">
      <c r="A2282" s="415" t="s">
        <v>305</v>
      </c>
      <c r="B2282" s="416">
        <v>34588</v>
      </c>
      <c r="C2282" s="357"/>
      <c r="D2282" s="357">
        <f t="shared" si="51"/>
        <v>0</v>
      </c>
    </row>
    <row r="2283" spans="1:5" hidden="1" outlineLevel="1">
      <c r="A2283" s="417"/>
      <c r="B2283" s="418">
        <v>4942</v>
      </c>
      <c r="C2283" s="357">
        <v>0.6</v>
      </c>
      <c r="D2283" s="357">
        <f t="shared" si="51"/>
        <v>2965.2</v>
      </c>
    </row>
    <row r="2284" spans="1:5" hidden="1" outlineLevel="1">
      <c r="A2284" s="417" t="s">
        <v>1242</v>
      </c>
      <c r="B2284" s="418">
        <v>1447</v>
      </c>
      <c r="C2284" s="357">
        <v>0.6</v>
      </c>
      <c r="D2284" s="357">
        <f t="shared" si="51"/>
        <v>868.19999999999993</v>
      </c>
    </row>
    <row r="2285" spans="1:5" hidden="1" outlineLevel="1">
      <c r="A2285" s="417" t="s">
        <v>1245</v>
      </c>
      <c r="B2285" s="420">
        <v>362</v>
      </c>
      <c r="C2285" s="357">
        <v>0.64</v>
      </c>
      <c r="D2285" s="357">
        <f t="shared" si="51"/>
        <v>231.68</v>
      </c>
    </row>
    <row r="2286" spans="1:5" hidden="1" outlineLevel="1">
      <c r="A2286" s="417" t="s">
        <v>1248</v>
      </c>
      <c r="B2286" s="418">
        <v>3170</v>
      </c>
      <c r="C2286" s="357">
        <v>0.6</v>
      </c>
      <c r="D2286" s="357">
        <f t="shared" si="51"/>
        <v>1902</v>
      </c>
    </row>
    <row r="2287" spans="1:5" hidden="1" outlineLevel="1">
      <c r="A2287" s="417" t="s">
        <v>1249</v>
      </c>
      <c r="B2287" s="418">
        <v>1026</v>
      </c>
      <c r="C2287" s="357">
        <v>0.6</v>
      </c>
      <c r="D2287" s="357">
        <f t="shared" si="51"/>
        <v>615.6</v>
      </c>
    </row>
    <row r="2288" spans="1:5" hidden="1" outlineLevel="1">
      <c r="A2288" s="417" t="s">
        <v>1251</v>
      </c>
      <c r="B2288" s="420">
        <v>382</v>
      </c>
      <c r="C2288" s="357">
        <v>0.6</v>
      </c>
      <c r="D2288" s="357">
        <f t="shared" si="51"/>
        <v>229.2</v>
      </c>
    </row>
    <row r="2289" spans="1:4" hidden="1" outlineLevel="1">
      <c r="A2289" s="417" t="s">
        <v>1252</v>
      </c>
      <c r="B2289" s="420">
        <v>250</v>
      </c>
      <c r="C2289" s="357">
        <v>0.6</v>
      </c>
      <c r="D2289" s="357">
        <f t="shared" si="51"/>
        <v>150</v>
      </c>
    </row>
    <row r="2290" spans="1:4" hidden="1" outlineLevel="1">
      <c r="A2290" s="417" t="s">
        <v>1254</v>
      </c>
      <c r="B2290" s="420">
        <v>99</v>
      </c>
      <c r="C2290" s="357">
        <v>0.6</v>
      </c>
      <c r="D2290" s="357">
        <f t="shared" si="51"/>
        <v>59.4</v>
      </c>
    </row>
    <row r="2291" spans="1:4" hidden="1" outlineLevel="1">
      <c r="A2291" s="417" t="s">
        <v>1617</v>
      </c>
      <c r="B2291" s="420">
        <v>577</v>
      </c>
      <c r="C2291" s="357">
        <v>0.6</v>
      </c>
      <c r="D2291" s="357">
        <f t="shared" si="51"/>
        <v>346.2</v>
      </c>
    </row>
    <row r="2292" spans="1:4" hidden="1" outlineLevel="1">
      <c r="A2292" s="417" t="s">
        <v>1256</v>
      </c>
      <c r="B2292" s="420">
        <v>13</v>
      </c>
      <c r="C2292" s="357">
        <v>0.6</v>
      </c>
      <c r="D2292" s="357">
        <f t="shared" si="51"/>
        <v>7.8</v>
      </c>
    </row>
    <row r="2293" spans="1:4" hidden="1" outlineLevel="1">
      <c r="A2293" s="417" t="s">
        <v>1257</v>
      </c>
      <c r="B2293" s="418">
        <v>1480</v>
      </c>
      <c r="C2293" s="357">
        <v>0.6</v>
      </c>
      <c r="D2293" s="357">
        <f t="shared" si="51"/>
        <v>888</v>
      </c>
    </row>
    <row r="2294" spans="1:4" hidden="1" outlineLevel="1">
      <c r="A2294" s="417" t="s">
        <v>1260</v>
      </c>
      <c r="B2294" s="420">
        <v>319</v>
      </c>
      <c r="C2294" s="357">
        <v>0.6</v>
      </c>
      <c r="D2294" s="357">
        <f t="shared" si="51"/>
        <v>191.4</v>
      </c>
    </row>
    <row r="2295" spans="1:4" hidden="1" outlineLevel="1">
      <c r="A2295" s="417" t="s">
        <v>1618</v>
      </c>
      <c r="B2295" s="418">
        <v>2000</v>
      </c>
      <c r="C2295" s="357">
        <v>0.6</v>
      </c>
      <c r="D2295" s="357">
        <f t="shared" si="51"/>
        <v>1200</v>
      </c>
    </row>
    <row r="2296" spans="1:4" hidden="1" outlineLevel="1">
      <c r="A2296" s="417" t="s">
        <v>1261</v>
      </c>
      <c r="B2296" s="418">
        <v>7500</v>
      </c>
      <c r="C2296" s="357">
        <v>0.6</v>
      </c>
      <c r="D2296" s="357">
        <f t="shared" si="51"/>
        <v>4500</v>
      </c>
    </row>
    <row r="2297" spans="1:4" hidden="1" outlineLevel="1">
      <c r="A2297" s="417" t="s">
        <v>1263</v>
      </c>
      <c r="B2297" s="420">
        <v>313</v>
      </c>
      <c r="C2297" s="357">
        <v>0.6</v>
      </c>
      <c r="D2297" s="357">
        <f t="shared" si="51"/>
        <v>187.79999999999998</v>
      </c>
    </row>
    <row r="2298" spans="1:4" hidden="1" outlineLevel="1">
      <c r="A2298" s="417" t="s">
        <v>1265</v>
      </c>
      <c r="B2298" s="420">
        <v>87</v>
      </c>
      <c r="C2298" s="357">
        <v>0.64</v>
      </c>
      <c r="D2298" s="357">
        <f t="shared" si="51"/>
        <v>55.68</v>
      </c>
    </row>
    <row r="2299" spans="1:4" hidden="1" outlineLevel="1">
      <c r="A2299" s="417" t="s">
        <v>1268</v>
      </c>
      <c r="B2299" s="418">
        <v>1000</v>
      </c>
      <c r="C2299" s="357">
        <v>0.54</v>
      </c>
      <c r="D2299" s="357">
        <f t="shared" si="51"/>
        <v>540</v>
      </c>
    </row>
    <row r="2300" spans="1:4" hidden="1" outlineLevel="1">
      <c r="A2300" s="417" t="s">
        <v>1269</v>
      </c>
      <c r="B2300" s="418">
        <v>3250</v>
      </c>
      <c r="C2300" s="357">
        <v>0.6</v>
      </c>
      <c r="D2300" s="357">
        <f t="shared" si="51"/>
        <v>1950</v>
      </c>
    </row>
    <row r="2301" spans="1:4" hidden="1" outlineLevel="1">
      <c r="A2301" s="417" t="s">
        <v>768</v>
      </c>
      <c r="B2301" s="418">
        <v>1500</v>
      </c>
      <c r="C2301" s="357">
        <v>0.6</v>
      </c>
      <c r="D2301" s="357">
        <f t="shared" si="51"/>
        <v>900</v>
      </c>
    </row>
    <row r="2302" spans="1:4" hidden="1" outlineLevel="1">
      <c r="A2302" s="417" t="s">
        <v>1270</v>
      </c>
      <c r="B2302" s="420">
        <v>2</v>
      </c>
      <c r="C2302" s="357">
        <v>0.6</v>
      </c>
      <c r="D2302" s="357">
        <f t="shared" si="51"/>
        <v>1.2</v>
      </c>
    </row>
    <row r="2303" spans="1:4" hidden="1" outlineLevel="1">
      <c r="A2303" s="417" t="s">
        <v>769</v>
      </c>
      <c r="B2303" s="418">
        <v>1900</v>
      </c>
      <c r="C2303" s="357">
        <v>0.6</v>
      </c>
      <c r="D2303" s="357">
        <f t="shared" si="51"/>
        <v>1140</v>
      </c>
    </row>
    <row r="2304" spans="1:4" hidden="1" outlineLevel="1">
      <c r="A2304" s="417" t="s">
        <v>1619</v>
      </c>
      <c r="B2304" s="418">
        <v>2500</v>
      </c>
      <c r="C2304" s="357">
        <v>0.6</v>
      </c>
      <c r="D2304" s="357">
        <f t="shared" si="51"/>
        <v>1500</v>
      </c>
    </row>
    <row r="2305" spans="1:5" hidden="1" outlineLevel="1">
      <c r="A2305" s="417" t="s">
        <v>1763</v>
      </c>
      <c r="B2305" s="420">
        <v>360</v>
      </c>
      <c r="C2305" s="357">
        <v>0.54</v>
      </c>
      <c r="D2305" s="357">
        <f t="shared" si="51"/>
        <v>194.4</v>
      </c>
      <c r="E2305" s="42" t="s">
        <v>319</v>
      </c>
    </row>
    <row r="2306" spans="1:5" hidden="1" outlineLevel="1">
      <c r="A2306" s="417" t="s">
        <v>1271</v>
      </c>
      <c r="B2306" s="420">
        <v>10</v>
      </c>
      <c r="C2306" s="357">
        <v>0.6</v>
      </c>
      <c r="D2306" s="357">
        <f t="shared" si="51"/>
        <v>6</v>
      </c>
    </row>
    <row r="2307" spans="1:5" hidden="1" outlineLevel="1">
      <c r="A2307" s="417" t="s">
        <v>1272</v>
      </c>
      <c r="B2307" s="420">
        <v>99</v>
      </c>
      <c r="C2307" s="357">
        <v>0.6</v>
      </c>
      <c r="D2307" s="357">
        <f t="shared" si="51"/>
        <v>59.4</v>
      </c>
    </row>
    <row r="2308" spans="1:5" hidden="1" outlineLevel="1">
      <c r="A2308" s="415" t="s">
        <v>306</v>
      </c>
      <c r="B2308" s="416">
        <v>45334</v>
      </c>
      <c r="C2308" s="357"/>
      <c r="D2308" s="357">
        <f t="shared" si="51"/>
        <v>0</v>
      </c>
    </row>
    <row r="2309" spans="1:5" hidden="1" outlineLevel="1">
      <c r="A2309" s="417"/>
      <c r="B2309" s="420">
        <v>968</v>
      </c>
      <c r="C2309" s="357">
        <v>0.6</v>
      </c>
      <c r="D2309" s="357">
        <f t="shared" si="51"/>
        <v>580.79999999999995</v>
      </c>
    </row>
    <row r="2310" spans="1:5" hidden="1" outlineLevel="1">
      <c r="A2310" s="417" t="s">
        <v>1274</v>
      </c>
      <c r="B2310" s="420">
        <v>130</v>
      </c>
      <c r="C2310" s="357">
        <v>0.6</v>
      </c>
      <c r="D2310" s="357">
        <f t="shared" si="51"/>
        <v>78</v>
      </c>
    </row>
    <row r="2311" spans="1:5" hidden="1" outlineLevel="1">
      <c r="A2311" s="417" t="s">
        <v>1620</v>
      </c>
      <c r="B2311" s="418">
        <v>1400</v>
      </c>
      <c r="C2311" s="357">
        <v>0.6</v>
      </c>
      <c r="D2311" s="357">
        <f t="shared" si="51"/>
        <v>840</v>
      </c>
    </row>
    <row r="2312" spans="1:5" hidden="1" outlineLevel="1">
      <c r="A2312" s="417" t="s">
        <v>1275</v>
      </c>
      <c r="B2312" s="418">
        <v>5261</v>
      </c>
      <c r="C2312" s="357">
        <v>0.6</v>
      </c>
      <c r="D2312" s="357">
        <f t="shared" si="51"/>
        <v>3156.6</v>
      </c>
    </row>
    <row r="2313" spans="1:5" hidden="1" outlineLevel="1">
      <c r="A2313" s="417" t="s">
        <v>1276</v>
      </c>
      <c r="B2313" s="418">
        <v>8560</v>
      </c>
      <c r="C2313" s="357">
        <v>0.64</v>
      </c>
      <c r="D2313" s="357">
        <f t="shared" si="51"/>
        <v>5478.4000000000005</v>
      </c>
      <c r="E2313" s="42" t="s">
        <v>319</v>
      </c>
    </row>
    <row r="2314" spans="1:5" hidden="1" outlineLevel="1">
      <c r="A2314" s="417" t="s">
        <v>1278</v>
      </c>
      <c r="B2314" s="420">
        <v>40</v>
      </c>
      <c r="C2314" s="357">
        <v>0.54</v>
      </c>
      <c r="D2314" s="357">
        <f t="shared" si="51"/>
        <v>21.6</v>
      </c>
    </row>
    <row r="2315" spans="1:5" hidden="1" outlineLevel="1">
      <c r="A2315" s="417" t="s">
        <v>1279</v>
      </c>
      <c r="B2315" s="418">
        <v>1092</v>
      </c>
      <c r="C2315" s="357">
        <v>0.6</v>
      </c>
      <c r="D2315" s="357">
        <f t="shared" si="51"/>
        <v>655.19999999999993</v>
      </c>
    </row>
    <row r="2316" spans="1:5" hidden="1" outlineLevel="1">
      <c r="A2316" s="417" t="s">
        <v>1280</v>
      </c>
      <c r="B2316" s="420">
        <v>359</v>
      </c>
      <c r="C2316" s="357">
        <v>0.6</v>
      </c>
      <c r="D2316" s="357">
        <f t="shared" si="51"/>
        <v>215.4</v>
      </c>
    </row>
    <row r="2317" spans="1:5" hidden="1" outlineLevel="1">
      <c r="A2317" s="417" t="s">
        <v>1282</v>
      </c>
      <c r="B2317" s="420">
        <v>30</v>
      </c>
      <c r="C2317" s="357">
        <v>0.54</v>
      </c>
      <c r="D2317" s="357">
        <f t="shared" si="51"/>
        <v>16.200000000000003</v>
      </c>
    </row>
    <row r="2318" spans="1:5" hidden="1" outlineLevel="1">
      <c r="A2318" s="417" t="s">
        <v>1283</v>
      </c>
      <c r="B2318" s="420">
        <v>498</v>
      </c>
      <c r="C2318" s="357">
        <v>0.6</v>
      </c>
      <c r="D2318" s="357">
        <f t="shared" ref="D2318:D2343" si="52">B2318*C2318</f>
        <v>298.8</v>
      </c>
    </row>
    <row r="2319" spans="1:5" hidden="1" outlineLevel="1">
      <c r="A2319" s="417" t="s">
        <v>1284</v>
      </c>
      <c r="B2319" s="418">
        <v>6816</v>
      </c>
      <c r="C2319" s="362">
        <f>(2240*0.54+4576*0.6)/6816</f>
        <v>0.58028169014084507</v>
      </c>
      <c r="D2319" s="357">
        <f t="shared" si="52"/>
        <v>3955.2</v>
      </c>
    </row>
    <row r="2320" spans="1:5" hidden="1" outlineLevel="1">
      <c r="A2320" s="417" t="s">
        <v>1764</v>
      </c>
      <c r="B2320" s="420">
        <v>440</v>
      </c>
      <c r="C2320" s="357">
        <v>0.54</v>
      </c>
      <c r="D2320" s="357">
        <f t="shared" si="52"/>
        <v>237.60000000000002</v>
      </c>
    </row>
    <row r="2321" spans="1:5" hidden="1" outlineLevel="1">
      <c r="A2321" s="417" t="s">
        <v>1288</v>
      </c>
      <c r="B2321" s="420">
        <v>651</v>
      </c>
      <c r="C2321" s="357">
        <v>0.6</v>
      </c>
      <c r="D2321" s="357">
        <f t="shared" si="52"/>
        <v>390.59999999999997</v>
      </c>
    </row>
    <row r="2322" spans="1:5" hidden="1" outlineLevel="1">
      <c r="A2322" s="417" t="s">
        <v>1289</v>
      </c>
      <c r="B2322" s="420">
        <v>84</v>
      </c>
      <c r="C2322" s="357">
        <v>0.6</v>
      </c>
      <c r="D2322" s="357">
        <f t="shared" si="52"/>
        <v>50.4</v>
      </c>
    </row>
    <row r="2323" spans="1:5" hidden="1" outlineLevel="1">
      <c r="A2323" s="417" t="s">
        <v>1621</v>
      </c>
      <c r="B2323" s="418">
        <v>7800</v>
      </c>
      <c r="C2323" s="357">
        <v>0.6</v>
      </c>
      <c r="D2323" s="357">
        <f t="shared" si="52"/>
        <v>4680</v>
      </c>
    </row>
    <row r="2324" spans="1:5" hidden="1" outlineLevel="1">
      <c r="A2324" s="417" t="s">
        <v>1290</v>
      </c>
      <c r="B2324" s="418">
        <v>6486</v>
      </c>
      <c r="C2324" s="357">
        <v>0.6</v>
      </c>
      <c r="D2324" s="357">
        <f t="shared" si="52"/>
        <v>3891.6</v>
      </c>
    </row>
    <row r="2325" spans="1:5" hidden="1" outlineLevel="1">
      <c r="A2325" s="417" t="s">
        <v>1291</v>
      </c>
      <c r="B2325" s="418">
        <v>1062</v>
      </c>
      <c r="C2325" s="357">
        <v>0.6</v>
      </c>
      <c r="D2325" s="357">
        <f t="shared" si="52"/>
        <v>637.19999999999993</v>
      </c>
    </row>
    <row r="2326" spans="1:5" hidden="1" outlineLevel="1">
      <c r="A2326" s="417" t="s">
        <v>1293</v>
      </c>
      <c r="B2326" s="420">
        <v>564</v>
      </c>
      <c r="C2326" s="357">
        <v>0.54</v>
      </c>
      <c r="D2326" s="357">
        <f t="shared" si="52"/>
        <v>304.56</v>
      </c>
    </row>
    <row r="2327" spans="1:5" hidden="1" outlineLevel="1">
      <c r="A2327" s="417" t="s">
        <v>1295</v>
      </c>
      <c r="B2327" s="420">
        <v>455</v>
      </c>
      <c r="C2327" s="357">
        <v>0.54</v>
      </c>
      <c r="D2327" s="357">
        <f t="shared" si="52"/>
        <v>245.70000000000002</v>
      </c>
    </row>
    <row r="2328" spans="1:5" hidden="1" outlineLevel="1">
      <c r="A2328" s="417" t="s">
        <v>1813</v>
      </c>
      <c r="B2328" s="418">
        <v>2298</v>
      </c>
      <c r="C2328" s="357">
        <v>0.54</v>
      </c>
      <c r="D2328" s="357">
        <f t="shared" si="52"/>
        <v>1240.92</v>
      </c>
    </row>
    <row r="2329" spans="1:5" hidden="1" outlineLevel="1">
      <c r="A2329" s="417" t="s">
        <v>865</v>
      </c>
      <c r="B2329" s="420">
        <v>340</v>
      </c>
      <c r="C2329" s="357">
        <v>0.6</v>
      </c>
      <c r="D2329" s="357">
        <f t="shared" si="52"/>
        <v>204</v>
      </c>
    </row>
    <row r="2330" spans="1:5" hidden="1" outlineLevel="1">
      <c r="A2330" s="415" t="s">
        <v>308</v>
      </c>
      <c r="B2330" s="419">
        <v>314</v>
      </c>
      <c r="C2330" s="357"/>
      <c r="D2330" s="357">
        <f t="shared" si="52"/>
        <v>0</v>
      </c>
    </row>
    <row r="2331" spans="1:5" hidden="1" outlineLevel="1">
      <c r="A2331" s="417" t="s">
        <v>785</v>
      </c>
      <c r="B2331" s="420">
        <v>314</v>
      </c>
      <c r="C2331" s="357">
        <v>2.2200000000000002</v>
      </c>
      <c r="D2331" s="357">
        <f t="shared" si="52"/>
        <v>697.08</v>
      </c>
    </row>
    <row r="2332" spans="1:5" hidden="1" outlineLevel="1">
      <c r="A2332" s="415" t="s">
        <v>310</v>
      </c>
      <c r="B2332" s="416">
        <v>3660</v>
      </c>
      <c r="C2332" s="357"/>
      <c r="D2332" s="357">
        <f t="shared" si="52"/>
        <v>0</v>
      </c>
    </row>
    <row r="2333" spans="1:5" hidden="1" outlineLevel="1">
      <c r="A2333" s="417" t="s">
        <v>1304</v>
      </c>
      <c r="B2333" s="418">
        <v>3660</v>
      </c>
      <c r="C2333" s="357">
        <v>0.39</v>
      </c>
      <c r="D2333" s="357">
        <f t="shared" si="52"/>
        <v>1427.4</v>
      </c>
      <c r="E2333" s="42" t="s">
        <v>1898</v>
      </c>
    </row>
    <row r="2334" spans="1:5" hidden="1" outlineLevel="1">
      <c r="A2334" s="415" t="s">
        <v>207</v>
      </c>
      <c r="B2334" s="416">
        <v>4846</v>
      </c>
      <c r="C2334" s="357"/>
      <c r="D2334" s="357">
        <f t="shared" si="52"/>
        <v>0</v>
      </c>
    </row>
    <row r="2335" spans="1:5" hidden="1" outlineLevel="1">
      <c r="A2335" s="417" t="s">
        <v>1306</v>
      </c>
      <c r="B2335" s="420">
        <v>4</v>
      </c>
      <c r="C2335" s="357">
        <v>31.91</v>
      </c>
      <c r="D2335" s="357">
        <f t="shared" si="52"/>
        <v>127.64</v>
      </c>
    </row>
    <row r="2336" spans="1:5" hidden="1" outlineLevel="1">
      <c r="A2336" s="417" t="s">
        <v>880</v>
      </c>
      <c r="B2336" s="420">
        <v>600</v>
      </c>
      <c r="C2336" s="357">
        <v>23.4</v>
      </c>
      <c r="D2336" s="357">
        <f t="shared" si="52"/>
        <v>14040</v>
      </c>
    </row>
    <row r="2337" spans="1:5" hidden="1" outlineLevel="1">
      <c r="A2337" s="417" t="s">
        <v>208</v>
      </c>
      <c r="B2337" s="420">
        <v>133</v>
      </c>
      <c r="C2337" s="362">
        <f>(40*31.75+93*30.82)/133</f>
        <v>31.099699248120302</v>
      </c>
      <c r="D2337" s="357">
        <f t="shared" si="52"/>
        <v>4136.26</v>
      </c>
      <c r="E2337" s="42" t="s">
        <v>319</v>
      </c>
    </row>
    <row r="2338" spans="1:5" hidden="1" outlineLevel="1">
      <c r="A2338" s="417" t="s">
        <v>1622</v>
      </c>
      <c r="B2338" s="420">
        <v>12</v>
      </c>
      <c r="C2338" s="357">
        <v>32.549999999999997</v>
      </c>
      <c r="D2338" s="357">
        <f t="shared" si="52"/>
        <v>390.59999999999997</v>
      </c>
    </row>
    <row r="2339" spans="1:5" hidden="1" outlineLevel="1">
      <c r="A2339" s="417" t="s">
        <v>1307</v>
      </c>
      <c r="B2339" s="420">
        <v>13</v>
      </c>
      <c r="C2339" s="357">
        <v>35.22</v>
      </c>
      <c r="D2339" s="357">
        <f t="shared" si="52"/>
        <v>457.86</v>
      </c>
      <c r="E2339" s="42" t="s">
        <v>319</v>
      </c>
    </row>
    <row r="2340" spans="1:5" hidden="1" outlineLevel="1">
      <c r="A2340" s="417" t="s">
        <v>881</v>
      </c>
      <c r="B2340" s="420">
        <v>14</v>
      </c>
      <c r="C2340" s="357">
        <v>49.47</v>
      </c>
      <c r="D2340" s="357">
        <f t="shared" si="52"/>
        <v>692.57999999999993</v>
      </c>
      <c r="E2340" s="42" t="s">
        <v>319</v>
      </c>
    </row>
    <row r="2341" spans="1:5" hidden="1" outlineLevel="1">
      <c r="A2341" s="417" t="s">
        <v>313</v>
      </c>
      <c r="B2341" s="420">
        <v>904</v>
      </c>
      <c r="C2341" s="362">
        <f>(450*37.13+454*35.76)/904</f>
        <v>36.441969026548676</v>
      </c>
      <c r="D2341" s="357">
        <f t="shared" si="52"/>
        <v>32943.54</v>
      </c>
      <c r="E2341" s="42" t="s">
        <v>319</v>
      </c>
    </row>
    <row r="2342" spans="1:5" hidden="1" outlineLevel="1">
      <c r="A2342" s="417" t="s">
        <v>209</v>
      </c>
      <c r="B2342" s="418">
        <v>3025</v>
      </c>
      <c r="C2342" s="357">
        <v>42.25</v>
      </c>
      <c r="D2342" s="357">
        <f t="shared" si="52"/>
        <v>127806.25</v>
      </c>
      <c r="E2342" s="42" t="s">
        <v>319</v>
      </c>
    </row>
    <row r="2343" spans="1:5" hidden="1" outlineLevel="1">
      <c r="A2343" s="417" t="s">
        <v>315</v>
      </c>
      <c r="B2343" s="420">
        <v>141</v>
      </c>
      <c r="C2343" s="362">
        <f>(120*62.11+21*60.4)/141</f>
        <v>61.855319148936175</v>
      </c>
      <c r="D2343" s="357">
        <f t="shared" si="52"/>
        <v>8721.6</v>
      </c>
      <c r="E2343" s="42" t="s">
        <v>319</v>
      </c>
    </row>
    <row r="2344" spans="1:5" collapsed="1">
      <c r="A2344" s="10" t="s">
        <v>763</v>
      </c>
      <c r="B2344" s="23"/>
      <c r="C2344" s="64"/>
      <c r="D2344" s="17">
        <f>SUM(D1834:D2343)</f>
        <v>3735316.680398623</v>
      </c>
      <c r="E2344" s="411"/>
    </row>
    <row r="2346" spans="1:5">
      <c r="A2346" s="20" t="s">
        <v>1623</v>
      </c>
      <c r="B2346" s="4" t="s">
        <v>2</v>
      </c>
    </row>
    <row r="2347" spans="1:5" hidden="1" outlineLevel="1">
      <c r="A2347" s="112" t="s">
        <v>1310</v>
      </c>
      <c r="B2347" s="149"/>
    </row>
    <row r="2348" spans="1:5" hidden="1" outlineLevel="1">
      <c r="A2348" s="150"/>
      <c r="B2348" s="187">
        <v>11.8</v>
      </c>
    </row>
    <row r="2349" spans="1:5" hidden="1" outlineLevel="1">
      <c r="A2349" s="150" t="s">
        <v>1624</v>
      </c>
      <c r="B2349" s="430">
        <v>104.05</v>
      </c>
      <c r="C2349" t="s">
        <v>1939</v>
      </c>
    </row>
    <row r="2350" spans="1:5" hidden="1" outlineLevel="1">
      <c r="A2350" s="154" t="s">
        <v>1433</v>
      </c>
      <c r="B2350" s="183">
        <v>1</v>
      </c>
    </row>
    <row r="2351" spans="1:5" hidden="1" outlineLevel="1">
      <c r="A2351" s="155" t="s">
        <v>1439</v>
      </c>
      <c r="B2351" s="184">
        <v>257.53199999999998</v>
      </c>
    </row>
    <row r="2352" spans="1:5" hidden="1" outlineLevel="1">
      <c r="A2352" s="156" t="s">
        <v>1535</v>
      </c>
      <c r="B2352" s="182">
        <v>1</v>
      </c>
    </row>
    <row r="2353" spans="1:2" hidden="1" outlineLevel="1">
      <c r="A2353" s="156" t="s">
        <v>1533</v>
      </c>
      <c r="B2353" s="193">
        <v>2</v>
      </c>
    </row>
    <row r="2354" spans="1:2" hidden="1" outlineLevel="1">
      <c r="A2354" s="158"/>
      <c r="B2354" s="193">
        <v>1</v>
      </c>
    </row>
    <row r="2355" spans="1:2" hidden="1" outlineLevel="1">
      <c r="A2355" s="158" t="s">
        <v>1534</v>
      </c>
      <c r="B2355" s="193">
        <v>1</v>
      </c>
    </row>
    <row r="2356" spans="1:2" hidden="1" outlineLevel="1">
      <c r="A2356" s="156" t="s">
        <v>1504</v>
      </c>
      <c r="B2356" s="182">
        <v>1</v>
      </c>
    </row>
    <row r="2357" spans="1:2" hidden="1" outlineLevel="1">
      <c r="A2357" s="154" t="s">
        <v>1507</v>
      </c>
      <c r="B2357" s="183">
        <v>1</v>
      </c>
    </row>
    <row r="2358" spans="1:2" hidden="1" outlineLevel="1">
      <c r="A2358" s="156" t="s">
        <v>39</v>
      </c>
      <c r="B2358" s="182">
        <v>540</v>
      </c>
    </row>
    <row r="2359" spans="1:2" hidden="1" outlineLevel="1">
      <c r="A2359" s="156" t="s">
        <v>1490</v>
      </c>
      <c r="B2359" s="182">
        <v>8</v>
      </c>
    </row>
    <row r="2360" spans="1:2" hidden="1" outlineLevel="1">
      <c r="A2360" s="156" t="s">
        <v>1485</v>
      </c>
      <c r="B2360" s="182">
        <v>15</v>
      </c>
    </row>
    <row r="2361" spans="1:2" hidden="1" outlineLevel="1">
      <c r="A2361" s="156" t="s">
        <v>1626</v>
      </c>
      <c r="B2361" s="157"/>
    </row>
    <row r="2362" spans="1:2" hidden="1" outlineLevel="1">
      <c r="A2362" s="159" t="s">
        <v>1476</v>
      </c>
      <c r="B2362" s="185">
        <v>475</v>
      </c>
    </row>
    <row r="2363" spans="1:2" hidden="1" outlineLevel="1">
      <c r="A2363" s="160" t="s">
        <v>1479</v>
      </c>
      <c r="B2363" s="186">
        <v>50</v>
      </c>
    </row>
    <row r="2364" spans="1:2" hidden="1" outlineLevel="1">
      <c r="A2364" s="156" t="s">
        <v>457</v>
      </c>
      <c r="B2364" s="185">
        <v>120</v>
      </c>
    </row>
    <row r="2365" spans="1:2" hidden="1" outlineLevel="1">
      <c r="A2365" s="156" t="s">
        <v>1471</v>
      </c>
      <c r="B2365" s="182">
        <v>24</v>
      </c>
    </row>
    <row r="2366" spans="1:2" hidden="1" outlineLevel="1">
      <c r="A2366" s="156" t="s">
        <v>1432</v>
      </c>
      <c r="B2366" s="182">
        <v>14</v>
      </c>
    </row>
    <row r="2367" spans="1:2" hidden="1" outlineLevel="1">
      <c r="A2367" s="156" t="s">
        <v>1482</v>
      </c>
      <c r="B2367" s="182">
        <v>1</v>
      </c>
    </row>
    <row r="2368" spans="1:2" hidden="1" outlineLevel="1">
      <c r="A2368" s="154" t="s">
        <v>1483</v>
      </c>
      <c r="B2368" s="183">
        <v>2</v>
      </c>
    </row>
    <row r="2369" spans="1:3" hidden="1" outlineLevel="1">
      <c r="A2369" s="112" t="s">
        <v>960</v>
      </c>
      <c r="B2369" s="183">
        <v>13258.4</v>
      </c>
    </row>
    <row r="2370" spans="1:3" hidden="1" outlineLevel="1">
      <c r="A2370" s="112" t="s">
        <v>1627</v>
      </c>
      <c r="B2370" s="125">
        <v>18.399999999999999</v>
      </c>
    </row>
    <row r="2371" spans="1:3" hidden="1" outlineLevel="1">
      <c r="A2371" s="112" t="s">
        <v>1547</v>
      </c>
      <c r="B2371" s="125">
        <v>18.100000000000001</v>
      </c>
    </row>
    <row r="2372" spans="1:3" hidden="1" outlineLevel="1">
      <c r="A2372" s="112" t="s">
        <v>1311</v>
      </c>
      <c r="B2372" s="188">
        <v>20.3</v>
      </c>
    </row>
    <row r="2373" spans="1:3" hidden="1" outlineLevel="1">
      <c r="A2373" s="112" t="s">
        <v>980</v>
      </c>
      <c r="B2373" s="109">
        <v>12</v>
      </c>
    </row>
    <row r="2374" spans="1:3" hidden="1" outlineLevel="1">
      <c r="A2374" s="151" t="s">
        <v>857</v>
      </c>
      <c r="B2374" s="189">
        <v>8000</v>
      </c>
    </row>
    <row r="2375" spans="1:3" hidden="1" outlineLevel="1">
      <c r="A2375" s="112" t="s">
        <v>1086</v>
      </c>
      <c r="B2375" s="125">
        <v>13.1</v>
      </c>
    </row>
    <row r="2376" spans="1:3" hidden="1" outlineLevel="1">
      <c r="A2376" s="190" t="s">
        <v>1080</v>
      </c>
      <c r="B2376" s="423"/>
    </row>
    <row r="2377" spans="1:3" hidden="1" outlineLevel="1">
      <c r="A2377" s="192" t="s">
        <v>1531</v>
      </c>
      <c r="B2377" s="188">
        <v>0.2</v>
      </c>
    </row>
    <row r="2378" spans="1:3" hidden="1" outlineLevel="1">
      <c r="A2378" s="111" t="s">
        <v>1643</v>
      </c>
      <c r="B2378" s="109">
        <v>6</v>
      </c>
    </row>
    <row r="2379" spans="1:3" hidden="1" outlineLevel="1">
      <c r="A2379" s="192" t="s">
        <v>1838</v>
      </c>
      <c r="B2379" s="109">
        <v>68.909000000000006</v>
      </c>
    </row>
    <row r="2380" spans="1:3" hidden="1" outlineLevel="1">
      <c r="A2380" s="190" t="s">
        <v>1839</v>
      </c>
      <c r="B2380" s="423"/>
    </row>
    <row r="2381" spans="1:3" hidden="1" outlineLevel="1">
      <c r="A2381" s="192" t="s">
        <v>1840</v>
      </c>
      <c r="B2381" s="109">
        <v>477</v>
      </c>
    </row>
    <row r="2382" spans="1:3" hidden="1" outlineLevel="1">
      <c r="A2382" s="112" t="s">
        <v>1630</v>
      </c>
      <c r="B2382" s="431">
        <v>22.8</v>
      </c>
      <c r="C2382" t="s">
        <v>1939</v>
      </c>
    </row>
    <row r="2383" spans="1:3" collapsed="1">
      <c r="A2383" s="152"/>
      <c r="B2383" s="153">
        <f>SUM(B2347:B2382)</f>
        <v>23545.590999999997</v>
      </c>
    </row>
    <row r="2385" spans="1:4">
      <c r="A2385" s="161" t="s">
        <v>1632</v>
      </c>
      <c r="B2385" s="162"/>
      <c r="C2385" s="163"/>
      <c r="D2385" s="11">
        <f>D184+D207+D232+D313+D351+D780+D837+D911+D993+D1017+D1631+D1822+D1831+D2344</f>
        <v>68828595.151588157</v>
      </c>
    </row>
    <row r="2386" spans="1:4" ht="15.75" thickBot="1">
      <c r="A2386" s="301"/>
      <c r="B2386" s="301"/>
      <c r="C2386" s="301"/>
      <c r="D2386" s="312"/>
    </row>
    <row r="2387" spans="1:4" ht="16.5">
      <c r="A2387" s="367" t="s">
        <v>1633</v>
      </c>
      <c r="B2387" s="373"/>
      <c r="C2387" s="373"/>
      <c r="D2387" s="368">
        <f>D2385</f>
        <v>68828595.151588157</v>
      </c>
    </row>
    <row r="2388" spans="1:4" ht="16.5">
      <c r="A2388" s="171" t="s">
        <v>1634</v>
      </c>
      <c r="B2388" s="371">
        <v>47037.326999999997</v>
      </c>
      <c r="C2388" s="371">
        <v>118.47</v>
      </c>
      <c r="D2388" s="374">
        <f>B2388*C2388</f>
        <v>5572512.1296899999</v>
      </c>
    </row>
    <row r="2389" spans="1:4" ht="16.5">
      <c r="A2389" s="171" t="s">
        <v>1635</v>
      </c>
      <c r="B2389" s="371">
        <v>75427.634000000005</v>
      </c>
      <c r="C2389" s="371">
        <v>132.22</v>
      </c>
      <c r="D2389" s="374">
        <f>B2389*C2389</f>
        <v>9973041.7674800009</v>
      </c>
    </row>
    <row r="2390" spans="1:4" ht="16.5">
      <c r="A2390" s="171" t="s">
        <v>1636</v>
      </c>
      <c r="B2390" s="371">
        <f>B173</f>
        <v>31323.27</v>
      </c>
      <c r="C2390" s="371"/>
      <c r="D2390" s="375">
        <f>D173</f>
        <v>3368081.3421668354</v>
      </c>
    </row>
    <row r="2391" spans="1:4" ht="16.5">
      <c r="A2391" s="171" t="s">
        <v>1637</v>
      </c>
      <c r="B2391" s="371"/>
      <c r="C2391" s="371"/>
      <c r="D2391" s="375">
        <f>D126+D185</f>
        <v>10758849.714880003</v>
      </c>
    </row>
    <row r="2392" spans="1:4" ht="16.5">
      <c r="A2392" s="171" t="s">
        <v>1638</v>
      </c>
      <c r="B2392" s="371">
        <v>1618.06</v>
      </c>
      <c r="C2392" s="371"/>
      <c r="D2392" s="375"/>
    </row>
    <row r="2393" spans="1:4" ht="16.5">
      <c r="A2393" s="171" t="s">
        <v>1639</v>
      </c>
      <c r="B2393" s="371">
        <v>1134.3230000000001</v>
      </c>
      <c r="C2393" s="371"/>
      <c r="D2393" s="375"/>
    </row>
    <row r="2394" spans="1:4" ht="16.5">
      <c r="A2394" s="171" t="s">
        <v>1640</v>
      </c>
      <c r="B2394" s="371">
        <v>17435.260999999999</v>
      </c>
      <c r="C2394" s="371">
        <v>106.53</v>
      </c>
      <c r="D2394" s="375">
        <f>B2394*C2394</f>
        <v>1857378.3543299998</v>
      </c>
    </row>
    <row r="2395" spans="1:4" ht="17.25" thickBot="1">
      <c r="A2395" s="369" t="s">
        <v>1641</v>
      </c>
      <c r="B2395" s="376"/>
      <c r="C2395" s="377"/>
      <c r="D2395" s="370">
        <f>SUM(D2388:D2394)</f>
        <v>31529863.308546837</v>
      </c>
    </row>
    <row r="2396" spans="1:4" ht="15.75" thickBot="1">
      <c r="B2396" s="97"/>
      <c r="C2396" s="59"/>
      <c r="D2396" s="59"/>
    </row>
    <row r="2397" spans="1:4" ht="15.75" thickBot="1">
      <c r="B2397" s="97"/>
      <c r="C2397" s="59"/>
      <c r="D2397" s="178">
        <f>D2387+D2395+D2399</f>
        <v>100358458.460135</v>
      </c>
    </row>
  </sheetData>
  <pageMargins left="0.70866141732283472" right="0.11811023622047245" top="0.15748031496062992" bottom="0.15748031496062992" header="0.31496062992125984" footer="0.31496062992125984"/>
  <pageSetup paperSize="9" scale="8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00"/>
  <sheetViews>
    <sheetView topLeftCell="A327" workbookViewId="0">
      <selection activeCell="D356" sqref="D356"/>
    </sheetView>
  </sheetViews>
  <sheetFormatPr defaultRowHeight="15" outlineLevelRow="1"/>
  <cols>
    <col min="1" max="1" width="57.140625" style="432" customWidth="1"/>
    <col min="2" max="2" width="19.42578125" style="432" customWidth="1"/>
    <col min="3" max="4" width="20.140625" style="432" customWidth="1"/>
    <col min="5" max="5" width="9.140625" style="42"/>
    <col min="6" max="16384" width="9.140625" style="432"/>
  </cols>
  <sheetData>
    <row r="1" spans="1:5" ht="21">
      <c r="A1" s="380" t="s">
        <v>0</v>
      </c>
    </row>
    <row r="2" spans="1:5" ht="21">
      <c r="A2" s="380" t="s">
        <v>1902</v>
      </c>
    </row>
    <row r="3" spans="1:5" s="433" customFormat="1">
      <c r="A3" s="437" t="s">
        <v>1</v>
      </c>
      <c r="B3" s="438" t="s">
        <v>2</v>
      </c>
      <c r="C3" s="438" t="s">
        <v>3</v>
      </c>
      <c r="D3" s="438" t="s">
        <v>4</v>
      </c>
      <c r="E3" s="427"/>
    </row>
    <row r="4" spans="1:5" ht="25.5" hidden="1" outlineLevel="1">
      <c r="A4" s="439" t="s">
        <v>6</v>
      </c>
      <c r="B4" s="440">
        <v>990</v>
      </c>
      <c r="C4" s="357">
        <v>123.27</v>
      </c>
      <c r="D4" s="357">
        <f>B4*C4</f>
        <v>122037.3</v>
      </c>
    </row>
    <row r="5" spans="1:5" ht="25.5" hidden="1" outlineLevel="1">
      <c r="A5" s="439" t="s">
        <v>7</v>
      </c>
      <c r="B5" s="440">
        <v>245.95</v>
      </c>
      <c r="C5" s="357">
        <v>119.18</v>
      </c>
      <c r="D5" s="357">
        <f t="shared" ref="D5:D61" si="0">B5*C5</f>
        <v>29312.321</v>
      </c>
    </row>
    <row r="6" spans="1:5" hidden="1" outlineLevel="1">
      <c r="A6" s="439" t="s">
        <v>8</v>
      </c>
      <c r="B6" s="440">
        <v>19</v>
      </c>
      <c r="C6" s="357"/>
      <c r="D6" s="357">
        <f t="shared" si="0"/>
        <v>0</v>
      </c>
    </row>
    <row r="7" spans="1:5" hidden="1" outlineLevel="1">
      <c r="A7" s="441" t="s">
        <v>9</v>
      </c>
      <c r="B7" s="442">
        <v>19</v>
      </c>
      <c r="C7" s="357">
        <v>107.5</v>
      </c>
      <c r="D7" s="357">
        <f t="shared" si="0"/>
        <v>2042.5</v>
      </c>
    </row>
    <row r="8" spans="1:5" hidden="1" outlineLevel="1">
      <c r="A8" s="439" t="s">
        <v>1903</v>
      </c>
      <c r="B8" s="440">
        <v>1</v>
      </c>
      <c r="C8" s="357"/>
      <c r="D8" s="357"/>
    </row>
    <row r="9" spans="1:5" hidden="1" outlineLevel="1">
      <c r="A9" s="441" t="s">
        <v>1904</v>
      </c>
      <c r="B9" s="442">
        <v>1</v>
      </c>
      <c r="C9" s="357">
        <v>84400</v>
      </c>
      <c r="D9" s="357">
        <f t="shared" si="0"/>
        <v>84400</v>
      </c>
    </row>
    <row r="10" spans="1:5" hidden="1" outlineLevel="1">
      <c r="A10" s="439" t="s">
        <v>10</v>
      </c>
      <c r="B10" s="440">
        <v>100.18</v>
      </c>
      <c r="C10" s="357"/>
      <c r="D10" s="357">
        <f t="shared" si="0"/>
        <v>0</v>
      </c>
    </row>
    <row r="11" spans="1:5" hidden="1" outlineLevel="1">
      <c r="A11" s="441" t="s">
        <v>11</v>
      </c>
      <c r="B11" s="442">
        <v>100</v>
      </c>
      <c r="C11" s="357">
        <v>169.37</v>
      </c>
      <c r="D11" s="357">
        <f t="shared" si="0"/>
        <v>16937</v>
      </c>
    </row>
    <row r="12" spans="1:5" hidden="1" outlineLevel="1">
      <c r="A12" s="441" t="s">
        <v>12</v>
      </c>
      <c r="B12" s="442">
        <v>0.18</v>
      </c>
      <c r="C12" s="357" t="s">
        <v>13</v>
      </c>
      <c r="D12" s="357"/>
    </row>
    <row r="13" spans="1:5" ht="16.5" hidden="1" customHeight="1" outlineLevel="1">
      <c r="A13" s="439" t="s">
        <v>14</v>
      </c>
      <c r="B13" s="443">
        <v>12756.772000000001</v>
      </c>
      <c r="C13" s="357"/>
      <c r="D13" s="357">
        <f t="shared" si="0"/>
        <v>0</v>
      </c>
    </row>
    <row r="14" spans="1:5" hidden="1" outlineLevel="1">
      <c r="A14" s="441"/>
      <c r="B14" s="442">
        <v>48.2</v>
      </c>
      <c r="C14" s="357">
        <v>142</v>
      </c>
      <c r="D14" s="357">
        <f t="shared" si="0"/>
        <v>6844.4000000000005</v>
      </c>
    </row>
    <row r="15" spans="1:5" hidden="1" outlineLevel="1">
      <c r="A15" s="441" t="s">
        <v>15</v>
      </c>
      <c r="B15" s="442">
        <v>684.8</v>
      </c>
      <c r="C15" s="357">
        <v>139</v>
      </c>
      <c r="D15" s="357">
        <f t="shared" si="0"/>
        <v>95187.199999999997</v>
      </c>
    </row>
    <row r="16" spans="1:5" hidden="1" outlineLevel="1">
      <c r="A16" s="441" t="s">
        <v>16</v>
      </c>
      <c r="B16" s="444">
        <v>4874.0450000000001</v>
      </c>
      <c r="C16" s="357">
        <v>277.52999999999997</v>
      </c>
      <c r="D16" s="357">
        <f t="shared" si="0"/>
        <v>1352693.7088499998</v>
      </c>
    </row>
    <row r="17" spans="1:4" hidden="1" outlineLevel="1">
      <c r="A17" s="441" t="s">
        <v>17</v>
      </c>
      <c r="B17" s="444">
        <v>7149.7269999999999</v>
      </c>
      <c r="C17" s="357">
        <v>315.20999999999998</v>
      </c>
      <c r="D17" s="357">
        <f t="shared" si="0"/>
        <v>2253665.4476699997</v>
      </c>
    </row>
    <row r="18" spans="1:4" hidden="1" outlineLevel="1">
      <c r="A18" s="439" t="s">
        <v>18</v>
      </c>
      <c r="B18" s="440">
        <v>50</v>
      </c>
      <c r="C18" s="357"/>
      <c r="D18" s="357">
        <f t="shared" si="0"/>
        <v>0</v>
      </c>
    </row>
    <row r="19" spans="1:4" hidden="1" outlineLevel="1">
      <c r="A19" s="445">
        <v>4010</v>
      </c>
      <c r="B19" s="442">
        <v>25</v>
      </c>
      <c r="C19" s="357">
        <v>652.29999999999995</v>
      </c>
      <c r="D19" s="357">
        <f t="shared" si="0"/>
        <v>16307.499999999998</v>
      </c>
    </row>
    <row r="20" spans="1:4" hidden="1" outlineLevel="1">
      <c r="A20" s="441" t="s">
        <v>19</v>
      </c>
      <c r="B20" s="442">
        <v>25</v>
      </c>
      <c r="C20" s="357">
        <v>691.93</v>
      </c>
      <c r="D20" s="357">
        <f t="shared" si="0"/>
        <v>17298.25</v>
      </c>
    </row>
    <row r="21" spans="1:4" hidden="1" outlineLevel="1">
      <c r="A21" s="439" t="s">
        <v>122</v>
      </c>
      <c r="B21" s="440">
        <v>1</v>
      </c>
      <c r="C21" s="357"/>
      <c r="D21" s="357">
        <f t="shared" si="0"/>
        <v>0</v>
      </c>
    </row>
    <row r="22" spans="1:4" hidden="1" outlineLevel="1">
      <c r="A22" s="441" t="s">
        <v>123</v>
      </c>
      <c r="B22" s="442">
        <v>1</v>
      </c>
      <c r="C22" s="357">
        <v>479</v>
      </c>
      <c r="D22" s="357">
        <f t="shared" si="0"/>
        <v>479</v>
      </c>
    </row>
    <row r="23" spans="1:4" hidden="1" outlineLevel="1">
      <c r="A23" s="439" t="s">
        <v>20</v>
      </c>
      <c r="B23" s="443">
        <v>2202.1109999999999</v>
      </c>
      <c r="C23" s="357"/>
      <c r="D23" s="357">
        <f t="shared" si="0"/>
        <v>0</v>
      </c>
    </row>
    <row r="24" spans="1:4" hidden="1" outlineLevel="1">
      <c r="A24" s="441" t="s">
        <v>21</v>
      </c>
      <c r="B24" s="442">
        <v>469.38</v>
      </c>
      <c r="C24" s="357">
        <v>220</v>
      </c>
      <c r="D24" s="357">
        <f t="shared" si="0"/>
        <v>103263.6</v>
      </c>
    </row>
    <row r="25" spans="1:4" hidden="1" outlineLevel="1">
      <c r="A25" s="441" t="s">
        <v>22</v>
      </c>
      <c r="B25" s="444">
        <v>1125.4000000000001</v>
      </c>
      <c r="C25" s="357">
        <v>100</v>
      </c>
      <c r="D25" s="357">
        <f t="shared" si="0"/>
        <v>112540.00000000001</v>
      </c>
    </row>
    <row r="26" spans="1:4" hidden="1" outlineLevel="1">
      <c r="A26" s="441" t="s">
        <v>23</v>
      </c>
      <c r="B26" s="442">
        <v>428.6</v>
      </c>
      <c r="C26" s="357">
        <v>250.01</v>
      </c>
      <c r="D26" s="357">
        <f t="shared" si="0"/>
        <v>107154.28600000001</v>
      </c>
    </row>
    <row r="27" spans="1:4" hidden="1" outlineLevel="1">
      <c r="A27" s="441" t="s">
        <v>24</v>
      </c>
      <c r="B27" s="442">
        <v>178.73099999999999</v>
      </c>
      <c r="C27" s="357">
        <v>287.66000000000003</v>
      </c>
      <c r="D27" s="357">
        <f t="shared" si="0"/>
        <v>51413.759460000001</v>
      </c>
    </row>
    <row r="28" spans="1:4" hidden="1" outlineLevel="1">
      <c r="A28" s="439" t="s">
        <v>25</v>
      </c>
      <c r="B28" s="443">
        <v>13183.424999999999</v>
      </c>
      <c r="C28" s="357"/>
      <c r="D28" s="357">
        <f t="shared" si="0"/>
        <v>0</v>
      </c>
    </row>
    <row r="29" spans="1:4" hidden="1" outlineLevel="1">
      <c r="A29" s="445">
        <v>7447</v>
      </c>
      <c r="B29" s="444">
        <v>12629.475</v>
      </c>
      <c r="C29" s="357">
        <v>158.69999999999999</v>
      </c>
      <c r="D29" s="357">
        <f t="shared" si="0"/>
        <v>2004297.6824999999</v>
      </c>
    </row>
    <row r="30" spans="1:4" hidden="1" outlineLevel="1">
      <c r="A30" s="445">
        <v>7467</v>
      </c>
      <c r="B30" s="442">
        <v>347.95</v>
      </c>
      <c r="C30" s="357">
        <v>155.94999999999999</v>
      </c>
      <c r="D30" s="357">
        <f t="shared" si="0"/>
        <v>54262.802499999991</v>
      </c>
    </row>
    <row r="31" spans="1:4" hidden="1" outlineLevel="1">
      <c r="A31" s="445">
        <v>8200</v>
      </c>
      <c r="B31" s="442">
        <v>14.7</v>
      </c>
      <c r="C31" s="357">
        <v>234.5</v>
      </c>
      <c r="D31" s="357">
        <f t="shared" si="0"/>
        <v>3447.1499999999996</v>
      </c>
    </row>
    <row r="32" spans="1:4" hidden="1" outlineLevel="1">
      <c r="A32" s="445">
        <v>8407</v>
      </c>
      <c r="B32" s="442">
        <v>161.65</v>
      </c>
      <c r="C32" s="357">
        <v>140.16</v>
      </c>
      <c r="D32" s="357">
        <f t="shared" si="0"/>
        <v>22656.864000000001</v>
      </c>
    </row>
    <row r="33" spans="1:4" hidden="1" outlineLevel="1">
      <c r="A33" s="445">
        <v>8842</v>
      </c>
      <c r="B33" s="442">
        <v>29.65</v>
      </c>
      <c r="C33" s="357">
        <v>161.66</v>
      </c>
      <c r="D33" s="357">
        <f t="shared" si="0"/>
        <v>4793.2190000000001</v>
      </c>
    </row>
    <row r="34" spans="1:4" hidden="1" outlineLevel="1">
      <c r="A34" s="439" t="s">
        <v>26</v>
      </c>
      <c r="B34" s="440">
        <v>576</v>
      </c>
      <c r="C34" s="434"/>
      <c r="D34" s="357">
        <f t="shared" si="0"/>
        <v>0</v>
      </c>
    </row>
    <row r="35" spans="1:4" hidden="1" outlineLevel="1">
      <c r="A35" s="445">
        <v>4725</v>
      </c>
      <c r="B35" s="442">
        <v>12.7</v>
      </c>
      <c r="C35" s="357">
        <v>163.92</v>
      </c>
      <c r="D35" s="357">
        <f t="shared" si="0"/>
        <v>2081.7839999999997</v>
      </c>
    </row>
    <row r="36" spans="1:4" hidden="1" outlineLevel="1">
      <c r="A36" s="445">
        <v>4770</v>
      </c>
      <c r="B36" s="442">
        <v>100</v>
      </c>
      <c r="C36" s="357">
        <v>163.92</v>
      </c>
      <c r="D36" s="357">
        <f t="shared" si="0"/>
        <v>16392</v>
      </c>
    </row>
    <row r="37" spans="1:4" hidden="1" outlineLevel="1">
      <c r="A37" s="441" t="s">
        <v>27</v>
      </c>
      <c r="B37" s="442">
        <v>42.3</v>
      </c>
      <c r="C37" s="357">
        <v>146.80000000000001</v>
      </c>
      <c r="D37" s="357">
        <f t="shared" si="0"/>
        <v>6209.64</v>
      </c>
    </row>
    <row r="38" spans="1:4" hidden="1" outlineLevel="1">
      <c r="A38" s="441" t="s">
        <v>28</v>
      </c>
      <c r="B38" s="442">
        <v>331</v>
      </c>
      <c r="C38" s="357">
        <v>150</v>
      </c>
      <c r="D38" s="357">
        <f t="shared" si="0"/>
        <v>49650</v>
      </c>
    </row>
    <row r="39" spans="1:4" hidden="1" outlineLevel="1">
      <c r="A39" s="441" t="s">
        <v>160</v>
      </c>
      <c r="B39" s="442">
        <v>60</v>
      </c>
      <c r="C39" s="357">
        <v>136</v>
      </c>
      <c r="D39" s="357">
        <f t="shared" si="0"/>
        <v>8160</v>
      </c>
    </row>
    <row r="40" spans="1:4" hidden="1" outlineLevel="1">
      <c r="A40" s="441" t="s">
        <v>29</v>
      </c>
      <c r="B40" s="442">
        <v>30</v>
      </c>
      <c r="C40" s="357">
        <v>163.92</v>
      </c>
      <c r="D40" s="357">
        <f t="shared" si="0"/>
        <v>4917.5999999999995</v>
      </c>
    </row>
    <row r="41" spans="1:4" hidden="1" outlineLevel="1">
      <c r="A41" s="439" t="s">
        <v>30</v>
      </c>
      <c r="B41" s="440">
        <v>142.69999999999999</v>
      </c>
      <c r="C41" s="434"/>
      <c r="D41" s="357">
        <f t="shared" si="0"/>
        <v>0</v>
      </c>
    </row>
    <row r="42" spans="1:4" hidden="1" outlineLevel="1">
      <c r="A42" s="441" t="s">
        <v>31</v>
      </c>
      <c r="B42" s="442">
        <v>142.69999999999999</v>
      </c>
      <c r="C42" s="357">
        <v>155</v>
      </c>
      <c r="D42" s="357">
        <f t="shared" si="0"/>
        <v>22118.5</v>
      </c>
    </row>
    <row r="43" spans="1:4" hidden="1" outlineLevel="1">
      <c r="A43" s="439" t="s">
        <v>32</v>
      </c>
      <c r="B43" s="440">
        <v>1</v>
      </c>
      <c r="C43" s="434"/>
      <c r="D43" s="357">
        <f t="shared" si="0"/>
        <v>0</v>
      </c>
    </row>
    <row r="44" spans="1:4" hidden="1" outlineLevel="1">
      <c r="A44" s="441" t="s">
        <v>33</v>
      </c>
      <c r="B44" s="442">
        <v>1</v>
      </c>
      <c r="C44" s="357">
        <v>272738.90999999997</v>
      </c>
      <c r="D44" s="357">
        <f t="shared" si="0"/>
        <v>272738.90999999997</v>
      </c>
    </row>
    <row r="45" spans="1:4" hidden="1" outlineLevel="1">
      <c r="A45" s="439" t="s">
        <v>36</v>
      </c>
      <c r="B45" s="440">
        <v>83.45</v>
      </c>
      <c r="C45" s="434"/>
      <c r="D45" s="357">
        <f t="shared" si="0"/>
        <v>0</v>
      </c>
    </row>
    <row r="46" spans="1:4" hidden="1" outlineLevel="1">
      <c r="A46" s="441" t="s">
        <v>37</v>
      </c>
      <c r="B46" s="442">
        <v>83.45</v>
      </c>
      <c r="C46" s="357">
        <v>306.92</v>
      </c>
      <c r="D46" s="357">
        <f t="shared" si="0"/>
        <v>25612.474000000002</v>
      </c>
    </row>
    <row r="47" spans="1:4" hidden="1" outlineLevel="1">
      <c r="A47" s="439" t="s">
        <v>39</v>
      </c>
      <c r="B47" s="443">
        <v>23650.734</v>
      </c>
      <c r="C47" s="309"/>
      <c r="D47" s="357">
        <f t="shared" si="0"/>
        <v>0</v>
      </c>
    </row>
    <row r="48" spans="1:4" hidden="1" outlineLevel="1">
      <c r="A48" s="441" t="s">
        <v>40</v>
      </c>
      <c r="B48" s="444">
        <v>23650.734</v>
      </c>
      <c r="C48" s="357">
        <v>9.9</v>
      </c>
      <c r="D48" s="357">
        <f t="shared" si="0"/>
        <v>234142.2666</v>
      </c>
    </row>
    <row r="49" spans="1:5" hidden="1" outlineLevel="1">
      <c r="A49" s="439" t="s">
        <v>161</v>
      </c>
      <c r="B49" s="440">
        <v>100</v>
      </c>
      <c r="C49" s="385"/>
      <c r="D49" s="357">
        <f t="shared" si="0"/>
        <v>0</v>
      </c>
    </row>
    <row r="50" spans="1:5" hidden="1" outlineLevel="1">
      <c r="A50" s="441" t="s">
        <v>162</v>
      </c>
      <c r="B50" s="442">
        <v>100</v>
      </c>
      <c r="C50" s="357">
        <v>16.3</v>
      </c>
      <c r="D50" s="357">
        <f t="shared" si="0"/>
        <v>1630</v>
      </c>
    </row>
    <row r="51" spans="1:5" hidden="1" outlineLevel="1">
      <c r="A51" s="439" t="s">
        <v>41</v>
      </c>
      <c r="B51" s="443">
        <v>5000</v>
      </c>
      <c r="C51" s="309"/>
      <c r="D51" s="357">
        <f t="shared" si="0"/>
        <v>0</v>
      </c>
    </row>
    <row r="52" spans="1:5" hidden="1" outlineLevel="1">
      <c r="A52" s="441" t="s">
        <v>42</v>
      </c>
      <c r="B52" s="444">
        <v>5000</v>
      </c>
      <c r="C52" s="357">
        <v>9.8000000000000007</v>
      </c>
      <c r="D52" s="357">
        <f t="shared" si="0"/>
        <v>49000</v>
      </c>
    </row>
    <row r="53" spans="1:5" hidden="1" outlineLevel="1">
      <c r="A53" s="439" t="s">
        <v>43</v>
      </c>
      <c r="B53" s="440">
        <v>6</v>
      </c>
      <c r="C53" s="357">
        <v>4433.33</v>
      </c>
      <c r="D53" s="357">
        <f t="shared" si="0"/>
        <v>26599.98</v>
      </c>
    </row>
    <row r="54" spans="1:5" hidden="1" outlineLevel="1">
      <c r="A54" s="439" t="s">
        <v>44</v>
      </c>
      <c r="B54" s="443">
        <v>9612.7999999999993</v>
      </c>
      <c r="C54" s="434"/>
      <c r="D54" s="357">
        <f t="shared" si="0"/>
        <v>0</v>
      </c>
    </row>
    <row r="55" spans="1:5" hidden="1" outlineLevel="1">
      <c r="A55" s="441" t="s">
        <v>45</v>
      </c>
      <c r="B55" s="444">
        <v>9612.7999999999993</v>
      </c>
      <c r="C55" s="357">
        <v>10.199999999999999</v>
      </c>
      <c r="D55" s="357">
        <f t="shared" si="0"/>
        <v>98050.559999999983</v>
      </c>
    </row>
    <row r="56" spans="1:5" hidden="1" outlineLevel="1">
      <c r="A56" s="439" t="s">
        <v>46</v>
      </c>
      <c r="B56" s="440">
        <v>106</v>
      </c>
      <c r="C56" s="357">
        <v>98</v>
      </c>
      <c r="D56" s="357">
        <f t="shared" si="0"/>
        <v>10388</v>
      </c>
    </row>
    <row r="57" spans="1:5" hidden="1" outlineLevel="1">
      <c r="A57" s="439" t="s">
        <v>47</v>
      </c>
      <c r="B57" s="440">
        <v>27.1</v>
      </c>
      <c r="C57" s="309"/>
      <c r="D57" s="357">
        <f t="shared" si="0"/>
        <v>0</v>
      </c>
    </row>
    <row r="58" spans="1:5" hidden="1" outlineLevel="1">
      <c r="A58" s="441" t="s">
        <v>48</v>
      </c>
      <c r="B58" s="442">
        <v>27.1</v>
      </c>
      <c r="C58" s="357">
        <v>298.18</v>
      </c>
      <c r="D58" s="357">
        <f t="shared" si="0"/>
        <v>8080.6780000000008</v>
      </c>
    </row>
    <row r="59" spans="1:5" hidden="1" outlineLevel="1">
      <c r="A59" s="439" t="s">
        <v>49</v>
      </c>
      <c r="B59" s="443">
        <v>7482.4179999999997</v>
      </c>
      <c r="C59" s="434"/>
      <c r="D59" s="357">
        <f t="shared" si="0"/>
        <v>0</v>
      </c>
    </row>
    <row r="60" spans="1:5" hidden="1" outlineLevel="1">
      <c r="A60" s="441" t="s">
        <v>165</v>
      </c>
      <c r="B60" s="444">
        <v>4739.55</v>
      </c>
      <c r="C60" s="357">
        <v>460</v>
      </c>
      <c r="D60" s="357">
        <f t="shared" si="0"/>
        <v>2180193</v>
      </c>
    </row>
    <row r="61" spans="1:5" hidden="1" outlineLevel="1">
      <c r="A61" s="441" t="s">
        <v>50</v>
      </c>
      <c r="B61" s="444">
        <v>2742.8679999999999</v>
      </c>
      <c r="C61" s="357">
        <v>535.57000000000005</v>
      </c>
      <c r="D61" s="357">
        <f t="shared" si="0"/>
        <v>1468997.8147600002</v>
      </c>
    </row>
    <row r="62" spans="1:5" hidden="1" outlineLevel="1">
      <c r="A62" s="439" t="s">
        <v>202</v>
      </c>
      <c r="B62" s="440">
        <v>250</v>
      </c>
      <c r="C62" s="357">
        <f>(300*10.84+500*9.8)/800</f>
        <v>10.19</v>
      </c>
      <c r="D62" s="357">
        <f t="shared" ref="D62:D118" si="1">B62*C62</f>
        <v>2547.5</v>
      </c>
      <c r="E62" s="42" t="s">
        <v>319</v>
      </c>
    </row>
    <row r="63" spans="1:5" hidden="1" outlineLevel="1">
      <c r="A63" s="439" t="s">
        <v>51</v>
      </c>
      <c r="B63" s="443">
        <v>4647.9669999999996</v>
      </c>
      <c r="C63" s="434"/>
      <c r="D63" s="357">
        <f t="shared" si="1"/>
        <v>0</v>
      </c>
    </row>
    <row r="64" spans="1:5" hidden="1" outlineLevel="1">
      <c r="A64" s="441" t="s">
        <v>52</v>
      </c>
      <c r="B64" s="442">
        <v>692.89800000000002</v>
      </c>
      <c r="C64" s="357">
        <v>579.12</v>
      </c>
      <c r="D64" s="357">
        <f t="shared" si="1"/>
        <v>401271.08976</v>
      </c>
    </row>
    <row r="65" spans="1:4" hidden="1" outlineLevel="1">
      <c r="A65" s="441" t="s">
        <v>53</v>
      </c>
      <c r="B65" s="444">
        <v>1794.9069999999999</v>
      </c>
      <c r="C65" s="357">
        <v>480.68</v>
      </c>
      <c r="D65" s="357">
        <f t="shared" si="1"/>
        <v>862775.89676000003</v>
      </c>
    </row>
    <row r="66" spans="1:4" hidden="1" outlineLevel="1">
      <c r="A66" s="441" t="s">
        <v>54</v>
      </c>
      <c r="B66" s="442">
        <v>330.52499999999998</v>
      </c>
      <c r="C66" s="357">
        <v>782.57</v>
      </c>
      <c r="D66" s="357">
        <f t="shared" si="1"/>
        <v>258658.94925000001</v>
      </c>
    </row>
    <row r="67" spans="1:4" hidden="1" outlineLevel="1">
      <c r="A67" s="441" t="s">
        <v>55</v>
      </c>
      <c r="B67" s="442">
        <v>0.6</v>
      </c>
      <c r="C67" s="357">
        <v>318.24</v>
      </c>
      <c r="D67" s="357">
        <f t="shared" si="1"/>
        <v>190.94399999999999</v>
      </c>
    </row>
    <row r="68" spans="1:4" hidden="1" outlineLevel="1">
      <c r="A68" s="441" t="s">
        <v>56</v>
      </c>
      <c r="B68" s="442">
        <v>319.45</v>
      </c>
      <c r="C68" s="357">
        <v>1317.09</v>
      </c>
      <c r="D68" s="357">
        <f t="shared" si="1"/>
        <v>420744.40049999993</v>
      </c>
    </row>
    <row r="69" spans="1:4" hidden="1" outlineLevel="1">
      <c r="A69" s="441" t="s">
        <v>57</v>
      </c>
      <c r="B69" s="442">
        <v>25</v>
      </c>
      <c r="C69" s="357">
        <v>298</v>
      </c>
      <c r="D69" s="357">
        <f t="shared" si="1"/>
        <v>7450</v>
      </c>
    </row>
    <row r="70" spans="1:4" hidden="1" outlineLevel="1">
      <c r="A70" s="441" t="s">
        <v>58</v>
      </c>
      <c r="B70" s="442">
        <v>157.84</v>
      </c>
      <c r="C70" s="357">
        <v>661.47</v>
      </c>
      <c r="D70" s="357">
        <f t="shared" si="1"/>
        <v>104406.42480000001</v>
      </c>
    </row>
    <row r="71" spans="1:4" hidden="1" outlineLevel="1">
      <c r="A71" s="441" t="s">
        <v>59</v>
      </c>
      <c r="B71" s="442">
        <v>15.8</v>
      </c>
      <c r="C71" s="357">
        <v>2810.39</v>
      </c>
      <c r="D71" s="357">
        <f t="shared" si="1"/>
        <v>44404.161999999997</v>
      </c>
    </row>
    <row r="72" spans="1:4" hidden="1" outlineLevel="1">
      <c r="A72" s="441" t="s">
        <v>1785</v>
      </c>
      <c r="B72" s="442">
        <v>540.19399999999996</v>
      </c>
      <c r="C72" s="357">
        <v>924.97</v>
      </c>
      <c r="D72" s="357">
        <f t="shared" si="1"/>
        <v>499663.24417999998</v>
      </c>
    </row>
    <row r="73" spans="1:4" hidden="1" outlineLevel="1">
      <c r="A73" s="441" t="s">
        <v>60</v>
      </c>
      <c r="B73" s="442">
        <v>313.89999999999998</v>
      </c>
      <c r="C73" s="357">
        <v>1001.81</v>
      </c>
      <c r="D73" s="357">
        <f t="shared" si="1"/>
        <v>314468.15899999999</v>
      </c>
    </row>
    <row r="74" spans="1:4" hidden="1" outlineLevel="1">
      <c r="A74" s="441" t="s">
        <v>1852</v>
      </c>
      <c r="B74" s="442">
        <v>25</v>
      </c>
      <c r="C74" s="357">
        <v>1289.05</v>
      </c>
      <c r="D74" s="357">
        <f t="shared" si="1"/>
        <v>32226.25</v>
      </c>
    </row>
    <row r="75" spans="1:4" hidden="1" outlineLevel="1">
      <c r="A75" s="441" t="s">
        <v>61</v>
      </c>
      <c r="B75" s="442">
        <v>35.402000000000001</v>
      </c>
      <c r="C75" s="357">
        <v>662.56</v>
      </c>
      <c r="D75" s="357">
        <f t="shared" si="1"/>
        <v>23455.949119999997</v>
      </c>
    </row>
    <row r="76" spans="1:4" hidden="1" outlineLevel="1">
      <c r="A76" s="441" t="s">
        <v>62</v>
      </c>
      <c r="B76" s="442">
        <v>10.074999999999999</v>
      </c>
      <c r="C76" s="357">
        <v>552.89</v>
      </c>
      <c r="D76" s="357">
        <f t="shared" si="1"/>
        <v>5570.3667499999992</v>
      </c>
    </row>
    <row r="77" spans="1:4" hidden="1" outlineLevel="1">
      <c r="A77" s="441" t="s">
        <v>63</v>
      </c>
      <c r="B77" s="442">
        <v>16.75</v>
      </c>
      <c r="C77" s="357">
        <v>541.59</v>
      </c>
      <c r="D77" s="357">
        <f t="shared" si="1"/>
        <v>9071.6324999999997</v>
      </c>
    </row>
    <row r="78" spans="1:4" hidden="1" outlineLevel="1">
      <c r="A78" s="441" t="s">
        <v>64</v>
      </c>
      <c r="B78" s="442">
        <v>27.937999999999999</v>
      </c>
      <c r="C78" s="357">
        <v>773.08</v>
      </c>
      <c r="D78" s="357">
        <f t="shared" si="1"/>
        <v>21598.30904</v>
      </c>
    </row>
    <row r="79" spans="1:4" hidden="1" outlineLevel="1">
      <c r="A79" s="441" t="s">
        <v>66</v>
      </c>
      <c r="B79" s="442">
        <v>181.40700000000001</v>
      </c>
      <c r="C79" s="357">
        <v>2895.31</v>
      </c>
      <c r="D79" s="357">
        <f t="shared" si="1"/>
        <v>525229.50117000006</v>
      </c>
    </row>
    <row r="80" spans="1:4" hidden="1" outlineLevel="1">
      <c r="A80" s="441" t="s">
        <v>67</v>
      </c>
      <c r="B80" s="442">
        <v>160.28100000000001</v>
      </c>
      <c r="C80" s="357">
        <v>3800.25</v>
      </c>
      <c r="D80" s="357">
        <f t="shared" si="1"/>
        <v>609107.87025000004</v>
      </c>
    </row>
    <row r="81" spans="1:4" hidden="1" outlineLevel="1">
      <c r="A81" s="439" t="s">
        <v>68</v>
      </c>
      <c r="B81" s="440">
        <v>943.31200000000001</v>
      </c>
      <c r="C81" s="357"/>
      <c r="D81" s="357">
        <f t="shared" si="1"/>
        <v>0</v>
      </c>
    </row>
    <row r="82" spans="1:4" hidden="1" outlineLevel="1">
      <c r="A82" s="441" t="s">
        <v>69</v>
      </c>
      <c r="B82" s="442">
        <v>393.9</v>
      </c>
      <c r="C82" s="357">
        <v>98.66</v>
      </c>
      <c r="D82" s="357">
        <f t="shared" si="1"/>
        <v>38862.173999999999</v>
      </c>
    </row>
    <row r="83" spans="1:4" hidden="1" outlineLevel="1">
      <c r="A83" s="441" t="s">
        <v>71</v>
      </c>
      <c r="B83" s="442">
        <v>0.1</v>
      </c>
      <c r="C83" s="357">
        <v>205</v>
      </c>
      <c r="D83" s="357">
        <f t="shared" si="1"/>
        <v>20.5</v>
      </c>
    </row>
    <row r="84" spans="1:4" hidden="1" outlineLevel="1">
      <c r="A84" s="441" t="s">
        <v>72</v>
      </c>
      <c r="B84" s="442">
        <v>211.012</v>
      </c>
      <c r="C84" s="357">
        <v>75</v>
      </c>
      <c r="D84" s="357">
        <f t="shared" si="1"/>
        <v>15825.9</v>
      </c>
    </row>
    <row r="85" spans="1:4" hidden="1" outlineLevel="1">
      <c r="A85" s="441" t="s">
        <v>73</v>
      </c>
      <c r="B85" s="442">
        <v>313.14999999999998</v>
      </c>
      <c r="C85" s="357">
        <v>96.1</v>
      </c>
      <c r="D85" s="357">
        <f t="shared" si="1"/>
        <v>30093.714999999997</v>
      </c>
    </row>
    <row r="86" spans="1:4" hidden="1" outlineLevel="1">
      <c r="A86" s="441" t="s">
        <v>74</v>
      </c>
      <c r="B86" s="442">
        <v>13.7</v>
      </c>
      <c r="C86" s="357">
        <v>70</v>
      </c>
      <c r="D86" s="357">
        <f t="shared" si="1"/>
        <v>959</v>
      </c>
    </row>
    <row r="87" spans="1:4" hidden="1" outlineLevel="1">
      <c r="A87" s="441" t="s">
        <v>75</v>
      </c>
      <c r="B87" s="442">
        <v>11.45</v>
      </c>
      <c r="C87" s="357">
        <v>207</v>
      </c>
      <c r="D87" s="357">
        <f t="shared" si="1"/>
        <v>2370.1499999999996</v>
      </c>
    </row>
    <row r="88" spans="1:4" hidden="1" outlineLevel="1">
      <c r="A88" s="439" t="s">
        <v>76</v>
      </c>
      <c r="B88" s="440">
        <v>44.436</v>
      </c>
      <c r="C88" s="357"/>
      <c r="D88" s="357">
        <f t="shared" si="1"/>
        <v>0</v>
      </c>
    </row>
    <row r="89" spans="1:4" hidden="1" outlineLevel="1">
      <c r="A89" s="441" t="s">
        <v>77</v>
      </c>
      <c r="B89" s="442">
        <v>24.436</v>
      </c>
      <c r="C89" s="357">
        <v>620</v>
      </c>
      <c r="D89" s="357">
        <f t="shared" si="1"/>
        <v>15150.32</v>
      </c>
    </row>
    <row r="90" spans="1:4" hidden="1" outlineLevel="1">
      <c r="A90" s="441" t="s">
        <v>78</v>
      </c>
      <c r="B90" s="442">
        <v>20</v>
      </c>
      <c r="C90" s="357">
        <v>1614.2</v>
      </c>
      <c r="D90" s="357">
        <f t="shared" si="1"/>
        <v>32284</v>
      </c>
    </row>
    <row r="91" spans="1:4" hidden="1" outlineLevel="1">
      <c r="A91" s="439" t="s">
        <v>79</v>
      </c>
      <c r="B91" s="443">
        <v>36127.442000000003</v>
      </c>
      <c r="C91" s="357"/>
      <c r="D91" s="357">
        <f t="shared" si="1"/>
        <v>0</v>
      </c>
    </row>
    <row r="92" spans="1:4" hidden="1" outlineLevel="1">
      <c r="A92" s="441" t="s">
        <v>80</v>
      </c>
      <c r="B92" s="444">
        <v>36127.442000000003</v>
      </c>
      <c r="C92" s="357">
        <v>94.9</v>
      </c>
      <c r="D92" s="357">
        <f t="shared" si="1"/>
        <v>3428494.2458000006</v>
      </c>
    </row>
    <row r="93" spans="1:4" hidden="1" outlineLevel="1">
      <c r="A93" s="439" t="s">
        <v>81</v>
      </c>
      <c r="B93" s="440">
        <v>369.7</v>
      </c>
      <c r="C93" s="357"/>
      <c r="D93" s="357">
        <f t="shared" si="1"/>
        <v>0</v>
      </c>
    </row>
    <row r="94" spans="1:4" hidden="1" outlineLevel="1">
      <c r="A94" s="441" t="s">
        <v>82</v>
      </c>
      <c r="B94" s="442">
        <v>369.7</v>
      </c>
      <c r="C94" s="357">
        <v>73.16</v>
      </c>
      <c r="D94" s="357">
        <f t="shared" si="1"/>
        <v>27047.251999999997</v>
      </c>
    </row>
    <row r="95" spans="1:4" hidden="1" outlineLevel="1">
      <c r="A95" s="439" t="s">
        <v>83</v>
      </c>
      <c r="B95" s="440">
        <v>564</v>
      </c>
      <c r="C95" s="357"/>
      <c r="D95" s="357">
        <f t="shared" si="1"/>
        <v>0</v>
      </c>
    </row>
    <row r="96" spans="1:4" hidden="1" outlineLevel="1">
      <c r="A96" s="441" t="s">
        <v>84</v>
      </c>
      <c r="B96" s="442">
        <v>564</v>
      </c>
      <c r="C96" s="357">
        <v>38.94</v>
      </c>
      <c r="D96" s="357">
        <f t="shared" si="1"/>
        <v>21962.16</v>
      </c>
    </row>
    <row r="97" spans="1:5" hidden="1" outlineLevel="1">
      <c r="A97" s="439" t="s">
        <v>85</v>
      </c>
      <c r="B97" s="440">
        <v>10.8</v>
      </c>
      <c r="C97" s="434"/>
      <c r="D97" s="357">
        <f t="shared" si="1"/>
        <v>0</v>
      </c>
    </row>
    <row r="98" spans="1:5" hidden="1" outlineLevel="1">
      <c r="A98" s="441" t="s">
        <v>86</v>
      </c>
      <c r="B98" s="442">
        <v>10.8</v>
      </c>
      <c r="C98" s="357">
        <v>105</v>
      </c>
      <c r="D98" s="357">
        <f t="shared" si="1"/>
        <v>1134</v>
      </c>
    </row>
    <row r="99" spans="1:5" hidden="1" outlineLevel="1">
      <c r="A99" s="439" t="s">
        <v>87</v>
      </c>
      <c r="B99" s="440">
        <v>25</v>
      </c>
      <c r="C99" s="434"/>
      <c r="D99" s="357">
        <f t="shared" si="1"/>
        <v>0</v>
      </c>
    </row>
    <row r="100" spans="1:5" hidden="1" outlineLevel="1">
      <c r="A100" s="441" t="s">
        <v>88</v>
      </c>
      <c r="B100" s="442">
        <v>25</v>
      </c>
      <c r="C100" s="357">
        <v>24</v>
      </c>
      <c r="D100" s="357">
        <f t="shared" si="1"/>
        <v>600</v>
      </c>
    </row>
    <row r="101" spans="1:5" hidden="1" outlineLevel="1">
      <c r="A101" s="439" t="s">
        <v>89</v>
      </c>
      <c r="B101" s="440">
        <v>11</v>
      </c>
      <c r="C101" s="434"/>
      <c r="D101" s="357">
        <f t="shared" si="1"/>
        <v>0</v>
      </c>
    </row>
    <row r="102" spans="1:5" hidden="1" outlineLevel="1">
      <c r="A102" s="441" t="s">
        <v>90</v>
      </c>
      <c r="B102" s="442">
        <v>3</v>
      </c>
      <c r="C102" s="357">
        <v>650</v>
      </c>
      <c r="D102" s="357">
        <f t="shared" si="1"/>
        <v>1950</v>
      </c>
    </row>
    <row r="103" spans="1:5" hidden="1" outlineLevel="1">
      <c r="A103" s="441" t="s">
        <v>1877</v>
      </c>
      <c r="B103" s="442">
        <v>2</v>
      </c>
      <c r="C103" s="357">
        <v>650.01</v>
      </c>
      <c r="D103" s="357">
        <f t="shared" si="1"/>
        <v>1300.02</v>
      </c>
      <c r="E103" s="42" t="s">
        <v>319</v>
      </c>
    </row>
    <row r="104" spans="1:5" hidden="1" outlineLevel="1">
      <c r="A104" s="441" t="s">
        <v>91</v>
      </c>
      <c r="B104" s="442">
        <v>5</v>
      </c>
      <c r="C104" s="357">
        <v>700</v>
      </c>
      <c r="D104" s="357">
        <f t="shared" si="1"/>
        <v>3500</v>
      </c>
    </row>
    <row r="105" spans="1:5" hidden="1" outlineLevel="1">
      <c r="A105" s="441" t="s">
        <v>92</v>
      </c>
      <c r="B105" s="442">
        <v>1</v>
      </c>
      <c r="C105" s="357">
        <v>700</v>
      </c>
      <c r="D105" s="357">
        <f t="shared" si="1"/>
        <v>700</v>
      </c>
    </row>
    <row r="106" spans="1:5" hidden="1" outlineLevel="1">
      <c r="A106" s="439" t="s">
        <v>631</v>
      </c>
      <c r="B106" s="440">
        <v>4</v>
      </c>
      <c r="C106" s="434"/>
      <c r="D106" s="357">
        <f t="shared" si="1"/>
        <v>0</v>
      </c>
    </row>
    <row r="107" spans="1:5" hidden="1" outlineLevel="1">
      <c r="A107" s="441" t="s">
        <v>632</v>
      </c>
      <c r="B107" s="442">
        <v>4</v>
      </c>
      <c r="C107" s="357">
        <v>126800</v>
      </c>
      <c r="D107" s="357">
        <f t="shared" si="1"/>
        <v>507200</v>
      </c>
    </row>
    <row r="108" spans="1:5" hidden="1" outlineLevel="1">
      <c r="A108" s="439" t="s">
        <v>93</v>
      </c>
      <c r="B108" s="443">
        <v>1882.7940000000001</v>
      </c>
      <c r="C108" s="434"/>
      <c r="D108" s="357">
        <f t="shared" si="1"/>
        <v>0</v>
      </c>
    </row>
    <row r="109" spans="1:5" hidden="1" outlineLevel="1">
      <c r="A109" s="441" t="s">
        <v>94</v>
      </c>
      <c r="B109" s="444">
        <v>1742.7940000000001</v>
      </c>
      <c r="C109" s="357">
        <v>114.63</v>
      </c>
      <c r="D109" s="357">
        <f t="shared" si="1"/>
        <v>199776.47622000001</v>
      </c>
    </row>
    <row r="110" spans="1:5" hidden="1" outlineLevel="1">
      <c r="A110" s="441" t="s">
        <v>95</v>
      </c>
      <c r="B110" s="442">
        <v>100</v>
      </c>
      <c r="C110" s="357">
        <v>91</v>
      </c>
      <c r="D110" s="357">
        <f t="shared" si="1"/>
        <v>9100</v>
      </c>
    </row>
    <row r="111" spans="1:5" hidden="1" outlineLevel="1">
      <c r="A111" s="441" t="s">
        <v>96</v>
      </c>
      <c r="B111" s="442">
        <v>40</v>
      </c>
      <c r="C111" s="357">
        <v>184.44</v>
      </c>
      <c r="D111" s="357">
        <f t="shared" si="1"/>
        <v>7377.6</v>
      </c>
    </row>
    <row r="112" spans="1:5" hidden="1" outlineLevel="1">
      <c r="A112" s="439" t="s">
        <v>97</v>
      </c>
      <c r="B112" s="443">
        <v>2848.6680000000001</v>
      </c>
      <c r="C112" s="434"/>
      <c r="D112" s="357">
        <f t="shared" si="1"/>
        <v>0</v>
      </c>
    </row>
    <row r="113" spans="1:5" hidden="1" outlineLevel="1">
      <c r="A113" s="445">
        <v>1860</v>
      </c>
      <c r="B113" s="444">
        <v>2848.6680000000001</v>
      </c>
      <c r="C113" s="357">
        <v>78</v>
      </c>
      <c r="D113" s="357">
        <f t="shared" si="1"/>
        <v>222196.10400000002</v>
      </c>
    </row>
    <row r="114" spans="1:5" hidden="1" outlineLevel="1">
      <c r="A114" s="439" t="s">
        <v>98</v>
      </c>
      <c r="B114" s="440">
        <v>647</v>
      </c>
      <c r="C114" s="357">
        <v>244</v>
      </c>
      <c r="D114" s="357">
        <f t="shared" si="1"/>
        <v>157868</v>
      </c>
      <c r="E114" s="42" t="s">
        <v>319</v>
      </c>
    </row>
    <row r="115" spans="1:5" hidden="1" outlineLevel="1">
      <c r="A115" s="439" t="s">
        <v>99</v>
      </c>
      <c r="B115" s="440">
        <v>25</v>
      </c>
      <c r="C115" s="357">
        <v>304</v>
      </c>
      <c r="D115" s="357">
        <f t="shared" si="1"/>
        <v>7600</v>
      </c>
    </row>
    <row r="116" spans="1:5" hidden="1" outlineLevel="1">
      <c r="A116" s="439" t="s">
        <v>100</v>
      </c>
      <c r="B116" s="443">
        <v>1315.45</v>
      </c>
      <c r="C116" s="357">
        <v>125.5</v>
      </c>
      <c r="D116" s="357">
        <f t="shared" si="1"/>
        <v>165088.97500000001</v>
      </c>
    </row>
    <row r="117" spans="1:5" hidden="1" outlineLevel="1">
      <c r="A117" s="439" t="s">
        <v>101</v>
      </c>
      <c r="B117" s="440">
        <v>25</v>
      </c>
      <c r="C117" s="357">
        <v>224</v>
      </c>
      <c r="D117" s="357">
        <f t="shared" si="1"/>
        <v>5600</v>
      </c>
    </row>
    <row r="118" spans="1:5" hidden="1" outlineLevel="1">
      <c r="A118" s="439" t="s">
        <v>102</v>
      </c>
      <c r="B118" s="443">
        <v>5077.4440000000004</v>
      </c>
      <c r="C118" s="357"/>
      <c r="D118" s="357">
        <f t="shared" si="1"/>
        <v>0</v>
      </c>
    </row>
    <row r="119" spans="1:5" hidden="1" outlineLevel="1">
      <c r="A119" s="441" t="s">
        <v>1853</v>
      </c>
      <c r="B119" s="444">
        <v>4952.4440000000004</v>
      </c>
      <c r="C119" s="357">
        <v>77.88</v>
      </c>
      <c r="D119" s="357">
        <f t="shared" ref="D119:D128" si="2">B119*C119</f>
        <v>385696.33872</v>
      </c>
    </row>
    <row r="120" spans="1:5" hidden="1" outlineLevel="1">
      <c r="A120" s="441" t="s">
        <v>104</v>
      </c>
      <c r="B120" s="442">
        <v>100</v>
      </c>
      <c r="C120" s="357">
        <v>90</v>
      </c>
      <c r="D120" s="357">
        <f t="shared" si="2"/>
        <v>9000</v>
      </c>
    </row>
    <row r="121" spans="1:5" hidden="1" outlineLevel="1">
      <c r="A121" s="441" t="s">
        <v>105</v>
      </c>
      <c r="B121" s="442">
        <v>25</v>
      </c>
      <c r="C121" s="357">
        <v>48</v>
      </c>
      <c r="D121" s="357">
        <f t="shared" si="2"/>
        <v>1200</v>
      </c>
    </row>
    <row r="122" spans="1:5" hidden="1" outlineLevel="1">
      <c r="A122" s="439" t="s">
        <v>106</v>
      </c>
      <c r="B122" s="440">
        <v>49.106999999999999</v>
      </c>
      <c r="C122" s="434"/>
      <c r="D122" s="357">
        <f t="shared" si="2"/>
        <v>0</v>
      </c>
    </row>
    <row r="123" spans="1:5" hidden="1" outlineLevel="1">
      <c r="A123" s="441" t="s">
        <v>107</v>
      </c>
      <c r="B123" s="442">
        <v>49.106999999999999</v>
      </c>
      <c r="C123" s="357">
        <v>391.94</v>
      </c>
      <c r="D123" s="357">
        <f t="shared" si="2"/>
        <v>19246.997579999999</v>
      </c>
    </row>
    <row r="124" spans="1:5" hidden="1" outlineLevel="1">
      <c r="A124" s="439" t="s">
        <v>109</v>
      </c>
      <c r="B124" s="443">
        <v>1350.7180000000001</v>
      </c>
      <c r="C124" s="357">
        <v>270</v>
      </c>
      <c r="D124" s="357">
        <f t="shared" si="2"/>
        <v>364693.86000000004</v>
      </c>
    </row>
    <row r="125" spans="1:5" hidden="1" outlineLevel="1">
      <c r="A125" s="439" t="s">
        <v>111</v>
      </c>
      <c r="B125" s="443">
        <v>10420</v>
      </c>
      <c r="C125" s="357"/>
      <c r="D125" s="357">
        <f t="shared" si="2"/>
        <v>0</v>
      </c>
    </row>
    <row r="126" spans="1:5" hidden="1" outlineLevel="1">
      <c r="A126" s="441" t="s">
        <v>115</v>
      </c>
      <c r="B126" s="444">
        <v>10420</v>
      </c>
      <c r="C126" s="357">
        <v>153.30000000000001</v>
      </c>
      <c r="D126" s="357">
        <f t="shared" si="2"/>
        <v>1597386.0000000002</v>
      </c>
    </row>
    <row r="127" spans="1:5" hidden="1" outlineLevel="1">
      <c r="A127" s="439" t="s">
        <v>119</v>
      </c>
      <c r="B127" s="440">
        <v>25</v>
      </c>
      <c r="C127" s="357"/>
      <c r="D127" s="357">
        <f t="shared" si="2"/>
        <v>0</v>
      </c>
    </row>
    <row r="128" spans="1:5" hidden="1" outlineLevel="1">
      <c r="A128" s="441" t="s">
        <v>120</v>
      </c>
      <c r="B128" s="442">
        <v>25</v>
      </c>
      <c r="C128" s="357">
        <v>450</v>
      </c>
      <c r="D128" s="357">
        <f t="shared" si="2"/>
        <v>11250</v>
      </c>
    </row>
    <row r="129" spans="1:5" ht="15.75" collapsed="1">
      <c r="A129" s="446" t="s">
        <v>1854</v>
      </c>
      <c r="B129" s="447"/>
      <c r="C129" s="448"/>
      <c r="D129" s="449">
        <f>SUM(D4:D128)</f>
        <v>22381371.635740004</v>
      </c>
    </row>
    <row r="131" spans="1:5">
      <c r="A131" s="450" t="s">
        <v>124</v>
      </c>
      <c r="B131" s="451" t="s">
        <v>2</v>
      </c>
      <c r="C131" s="452" t="s">
        <v>3</v>
      </c>
      <c r="D131" s="452" t="s">
        <v>4</v>
      </c>
    </row>
    <row r="132" spans="1:5">
      <c r="A132" s="21" t="s">
        <v>125</v>
      </c>
      <c r="B132" s="21"/>
      <c r="C132" s="39"/>
      <c r="D132" s="40"/>
    </row>
    <row r="133" spans="1:5" hidden="1" outlineLevel="1">
      <c r="A133" s="435" t="s">
        <v>126</v>
      </c>
      <c r="B133" s="428">
        <v>71.099999999999994</v>
      </c>
      <c r="C133" s="378">
        <v>108.14</v>
      </c>
      <c r="D133" s="389">
        <f t="shared" ref="D133:D153" si="3">B133*C133</f>
        <v>7688.753999999999</v>
      </c>
      <c r="E133" s="42" t="s">
        <v>1882</v>
      </c>
    </row>
    <row r="134" spans="1:5" hidden="1" outlineLevel="1">
      <c r="A134" s="435" t="s">
        <v>127</v>
      </c>
      <c r="B134" s="428">
        <v>682.08299999999997</v>
      </c>
      <c r="C134" s="378">
        <v>101.09</v>
      </c>
      <c r="D134" s="389">
        <f t="shared" si="3"/>
        <v>68951.770470000003</v>
      </c>
    </row>
    <row r="135" spans="1:5" hidden="1" outlineLevel="1">
      <c r="A135" s="435" t="s">
        <v>128</v>
      </c>
      <c r="B135" s="428">
        <v>217.71</v>
      </c>
      <c r="C135" s="378">
        <v>108.64</v>
      </c>
      <c r="D135" s="389">
        <f t="shared" si="3"/>
        <v>23652.0144</v>
      </c>
    </row>
    <row r="136" spans="1:5" hidden="1" outlineLevel="1">
      <c r="A136" s="435" t="s">
        <v>129</v>
      </c>
      <c r="B136" s="429">
        <v>2064.65</v>
      </c>
      <c r="C136" s="378">
        <v>123.89</v>
      </c>
      <c r="D136" s="389">
        <f t="shared" si="3"/>
        <v>255789.48850000001</v>
      </c>
    </row>
    <row r="137" spans="1:5" hidden="1" outlineLevel="1">
      <c r="A137" s="435" t="s">
        <v>130</v>
      </c>
      <c r="B137" s="428">
        <v>741.61</v>
      </c>
      <c r="C137" s="378">
        <v>120.41</v>
      </c>
      <c r="D137" s="389">
        <f t="shared" si="3"/>
        <v>89297.2601</v>
      </c>
    </row>
    <row r="138" spans="1:5" hidden="1" outlineLevel="1">
      <c r="A138" s="435" t="s">
        <v>1871</v>
      </c>
      <c r="B138" s="428">
        <v>3.38</v>
      </c>
      <c r="C138" s="378">
        <v>95.47</v>
      </c>
      <c r="D138" s="389">
        <f t="shared" si="3"/>
        <v>322.68860000000001</v>
      </c>
      <c r="E138" s="407">
        <v>43160</v>
      </c>
    </row>
    <row r="139" spans="1:5" hidden="1" outlineLevel="1">
      <c r="A139" s="435" t="s">
        <v>131</v>
      </c>
      <c r="B139" s="429">
        <v>2881.9</v>
      </c>
      <c r="C139" s="378">
        <v>132.22999999999999</v>
      </c>
      <c r="D139" s="389">
        <f t="shared" si="3"/>
        <v>381073.63699999999</v>
      </c>
    </row>
    <row r="140" spans="1:5" hidden="1" outlineLevel="1">
      <c r="A140" s="435" t="s">
        <v>132</v>
      </c>
      <c r="B140" s="429">
        <v>1089.702</v>
      </c>
      <c r="C140" s="378">
        <v>115.54</v>
      </c>
      <c r="D140" s="389">
        <f t="shared" si="3"/>
        <v>125904.16908000001</v>
      </c>
    </row>
    <row r="141" spans="1:5" hidden="1" outlineLevel="1">
      <c r="A141" s="435" t="s">
        <v>133</v>
      </c>
      <c r="B141" s="429">
        <v>1314.75</v>
      </c>
      <c r="C141" s="378">
        <v>104.13</v>
      </c>
      <c r="D141" s="389">
        <f t="shared" si="3"/>
        <v>136904.91749999998</v>
      </c>
    </row>
    <row r="142" spans="1:5" hidden="1" outlineLevel="1">
      <c r="A142" s="435" t="s">
        <v>134</v>
      </c>
      <c r="B142" s="428">
        <v>70</v>
      </c>
      <c r="C142" s="378">
        <v>95.01</v>
      </c>
      <c r="D142" s="389">
        <f t="shared" si="3"/>
        <v>6650.7000000000007</v>
      </c>
      <c r="E142" s="407">
        <v>43160</v>
      </c>
    </row>
    <row r="143" spans="1:5" hidden="1" outlineLevel="1">
      <c r="A143" s="435" t="s">
        <v>135</v>
      </c>
      <c r="B143" s="428">
        <v>71.239999999999995</v>
      </c>
      <c r="C143" s="378">
        <v>111.18</v>
      </c>
      <c r="D143" s="389">
        <f t="shared" si="3"/>
        <v>7920.4632000000001</v>
      </c>
      <c r="E143" s="407">
        <v>43160</v>
      </c>
    </row>
    <row r="144" spans="1:5" hidden="1" outlineLevel="1">
      <c r="A144" s="435" t="s">
        <v>136</v>
      </c>
      <c r="B144" s="428">
        <v>164.08</v>
      </c>
      <c r="C144" s="378">
        <v>111.93</v>
      </c>
      <c r="D144" s="389">
        <f t="shared" si="3"/>
        <v>18365.474400000003</v>
      </c>
    </row>
    <row r="145" spans="1:5" hidden="1" outlineLevel="1">
      <c r="A145" s="435" t="s">
        <v>1954</v>
      </c>
      <c r="B145" s="428">
        <v>643.54999999999995</v>
      </c>
      <c r="C145" s="378">
        <v>104.66</v>
      </c>
      <c r="D145" s="389">
        <f t="shared" si="3"/>
        <v>67353.942999999999</v>
      </c>
    </row>
    <row r="146" spans="1:5" hidden="1" outlineLevel="1">
      <c r="A146" s="435" t="s">
        <v>1718</v>
      </c>
      <c r="B146" s="429">
        <v>1182.934</v>
      </c>
      <c r="C146" s="378">
        <v>95.74</v>
      </c>
      <c r="D146" s="389">
        <f t="shared" si="3"/>
        <v>113254.10115999999</v>
      </c>
    </row>
    <row r="147" spans="1:5" hidden="1" outlineLevel="1">
      <c r="A147" s="435" t="s">
        <v>151</v>
      </c>
      <c r="B147" s="429">
        <v>1023.852</v>
      </c>
      <c r="C147" s="378">
        <v>104.2</v>
      </c>
      <c r="D147" s="389">
        <f t="shared" si="3"/>
        <v>106685.3784</v>
      </c>
    </row>
    <row r="148" spans="1:5" hidden="1" outlineLevel="1">
      <c r="A148" s="435" t="s">
        <v>137</v>
      </c>
      <c r="B148" s="429">
        <v>2290.7399999999998</v>
      </c>
      <c r="C148" s="378">
        <v>125.58</v>
      </c>
      <c r="D148" s="389">
        <f t="shared" si="3"/>
        <v>287671.12919999997</v>
      </c>
    </row>
    <row r="149" spans="1:5" hidden="1" outlineLevel="1">
      <c r="A149" s="435" t="s">
        <v>138</v>
      </c>
      <c r="B149" s="428">
        <v>325</v>
      </c>
      <c r="C149" s="378">
        <v>100.96</v>
      </c>
      <c r="D149" s="389">
        <f t="shared" si="3"/>
        <v>32812</v>
      </c>
      <c r="E149" s="407">
        <v>43160</v>
      </c>
    </row>
    <row r="150" spans="1:5" hidden="1" outlineLevel="1">
      <c r="A150" s="435" t="s">
        <v>1955</v>
      </c>
      <c r="B150" s="428">
        <v>77.069999999999993</v>
      </c>
      <c r="C150" s="378">
        <v>104.72</v>
      </c>
      <c r="D150" s="389">
        <f t="shared" si="3"/>
        <v>8070.7703999999994</v>
      </c>
    </row>
    <row r="151" spans="1:5" hidden="1" outlineLevel="1">
      <c r="A151" s="435" t="s">
        <v>1821</v>
      </c>
      <c r="B151" s="428">
        <v>942.72</v>
      </c>
      <c r="C151" s="378">
        <v>114.45</v>
      </c>
      <c r="D151" s="389">
        <f t="shared" si="3"/>
        <v>107894.304</v>
      </c>
    </row>
    <row r="152" spans="1:5" hidden="1" outlineLevel="1">
      <c r="A152" s="435" t="s">
        <v>139</v>
      </c>
      <c r="B152" s="429">
        <v>6437.07</v>
      </c>
      <c r="C152" s="378">
        <v>110.33</v>
      </c>
      <c r="D152" s="389">
        <f t="shared" si="3"/>
        <v>710201.93309999991</v>
      </c>
    </row>
    <row r="153" spans="1:5" hidden="1" outlineLevel="1">
      <c r="A153" s="435" t="s">
        <v>140</v>
      </c>
      <c r="B153" s="429">
        <v>1646.85</v>
      </c>
      <c r="C153" s="378">
        <v>77.38</v>
      </c>
      <c r="D153" s="389">
        <f t="shared" si="3"/>
        <v>127433.25299999998</v>
      </c>
    </row>
    <row r="154" spans="1:5" collapsed="1">
      <c r="A154" s="22"/>
      <c r="B154" s="23">
        <f>SUM(B133:B153)</f>
        <v>23941.990999999998</v>
      </c>
      <c r="C154" s="17"/>
      <c r="D154" s="17">
        <f>SUM(D133:D153)</f>
        <v>2683898.1495099999</v>
      </c>
    </row>
    <row r="155" spans="1:5">
      <c r="A155" s="21" t="s">
        <v>141</v>
      </c>
      <c r="B155" s="21"/>
      <c r="C155" s="39"/>
      <c r="D155" s="40"/>
    </row>
    <row r="156" spans="1:5" hidden="1" outlineLevel="1">
      <c r="A156" s="435" t="s">
        <v>143</v>
      </c>
      <c r="B156" s="428">
        <v>139.25</v>
      </c>
      <c r="C156" s="378">
        <v>127.78</v>
      </c>
      <c r="D156" s="389">
        <f t="shared" ref="D156:D164" si="4">B156*C156</f>
        <v>17793.365000000002</v>
      </c>
      <c r="E156" s="42" t="s">
        <v>1957</v>
      </c>
    </row>
    <row r="157" spans="1:5" hidden="1" outlineLevel="1">
      <c r="A157" s="435" t="s">
        <v>153</v>
      </c>
      <c r="B157" s="428">
        <v>250.8</v>
      </c>
      <c r="C157" s="378">
        <v>117.33</v>
      </c>
      <c r="D157" s="389">
        <f t="shared" si="4"/>
        <v>29426.364000000001</v>
      </c>
    </row>
    <row r="158" spans="1:5" hidden="1" outlineLevel="1">
      <c r="A158" s="435" t="s">
        <v>145</v>
      </c>
      <c r="B158" s="428">
        <v>120.833</v>
      </c>
      <c r="C158" s="378">
        <v>122.02</v>
      </c>
      <c r="D158" s="389">
        <f t="shared" si="4"/>
        <v>14744.042659999999</v>
      </c>
    </row>
    <row r="159" spans="1:5" hidden="1" outlineLevel="1">
      <c r="A159" s="435" t="s">
        <v>146</v>
      </c>
      <c r="B159" s="428">
        <v>503.35</v>
      </c>
      <c r="C159" s="389">
        <v>113.4</v>
      </c>
      <c r="D159" s="389">
        <f t="shared" si="4"/>
        <v>57079.890000000007</v>
      </c>
      <c r="E159" s="42" t="s">
        <v>1958</v>
      </c>
    </row>
    <row r="160" spans="1:5" hidden="1" outlineLevel="1">
      <c r="A160" s="435" t="s">
        <v>1822</v>
      </c>
      <c r="B160" s="428">
        <v>20.155999999999999</v>
      </c>
      <c r="C160" s="378">
        <v>135.47</v>
      </c>
      <c r="D160" s="389">
        <f t="shared" si="4"/>
        <v>2730.53332</v>
      </c>
      <c r="E160" s="42" t="s">
        <v>1646</v>
      </c>
    </row>
    <row r="161" spans="1:5" hidden="1" outlineLevel="1">
      <c r="A161" s="435" t="s">
        <v>148</v>
      </c>
      <c r="B161" s="428">
        <v>784.76400000000001</v>
      </c>
      <c r="C161" s="378">
        <v>108.33</v>
      </c>
      <c r="D161" s="389">
        <f t="shared" si="4"/>
        <v>85013.484119999994</v>
      </c>
    </row>
    <row r="162" spans="1:5" hidden="1" outlineLevel="1">
      <c r="A162" s="435" t="s">
        <v>1823</v>
      </c>
      <c r="B162" s="428">
        <v>321.83800000000002</v>
      </c>
      <c r="C162" s="378">
        <v>138.78</v>
      </c>
      <c r="D162" s="389">
        <f t="shared" si="4"/>
        <v>44664.677640000002</v>
      </c>
      <c r="E162" s="42" t="s">
        <v>1646</v>
      </c>
    </row>
    <row r="163" spans="1:5" hidden="1" outlineLevel="1">
      <c r="A163" s="435" t="s">
        <v>149</v>
      </c>
      <c r="B163" s="428">
        <v>91.001000000000005</v>
      </c>
      <c r="C163" s="378">
        <v>121.1</v>
      </c>
      <c r="D163" s="389">
        <f t="shared" si="4"/>
        <v>11020.221100000001</v>
      </c>
    </row>
    <row r="164" spans="1:5" hidden="1" outlineLevel="1">
      <c r="A164" s="435" t="s">
        <v>150</v>
      </c>
      <c r="B164" s="429">
        <v>1657.2439999999999</v>
      </c>
      <c r="C164" s="379">
        <f>(106.32+133.66)/2</f>
        <v>119.99</v>
      </c>
      <c r="D164" s="389">
        <f t="shared" si="4"/>
        <v>198852.70755999998</v>
      </c>
      <c r="E164" s="42" t="s">
        <v>1956</v>
      </c>
    </row>
    <row r="165" spans="1:5" collapsed="1">
      <c r="A165" s="22"/>
      <c r="B165" s="23">
        <f>SUM(B156:B164)</f>
        <v>3889.2360000000008</v>
      </c>
      <c r="C165" s="17"/>
      <c r="D165" s="17">
        <f>SUM(D156:D164)</f>
        <v>461325.28540000005</v>
      </c>
    </row>
    <row r="166" spans="1:5">
      <c r="A166" s="21" t="s">
        <v>1</v>
      </c>
      <c r="B166" s="21"/>
      <c r="C166" s="39"/>
      <c r="D166" s="40"/>
    </row>
    <row r="167" spans="1:5" hidden="1" outlineLevel="1">
      <c r="A167" s="435" t="s">
        <v>129</v>
      </c>
      <c r="B167" s="428">
        <v>20.45</v>
      </c>
      <c r="C167" s="378">
        <v>123.89</v>
      </c>
      <c r="D167" s="389">
        <f t="shared" ref="D167:D183" si="5">B167*C167</f>
        <v>2533.5504999999998</v>
      </c>
    </row>
    <row r="168" spans="1:5" hidden="1" outlineLevel="1">
      <c r="A168" s="435" t="s">
        <v>130</v>
      </c>
      <c r="B168" s="429">
        <v>1581.7</v>
      </c>
      <c r="C168" s="378">
        <v>120.41</v>
      </c>
      <c r="D168" s="389">
        <f t="shared" si="5"/>
        <v>190452.497</v>
      </c>
    </row>
    <row r="169" spans="1:5" hidden="1" outlineLevel="1">
      <c r="A169" s="435" t="s">
        <v>131</v>
      </c>
      <c r="B169" s="428">
        <v>797</v>
      </c>
      <c r="C169" s="378">
        <v>132.22999999999999</v>
      </c>
      <c r="D169" s="389">
        <f t="shared" si="5"/>
        <v>105387.31</v>
      </c>
    </row>
    <row r="170" spans="1:5" hidden="1" outlineLevel="1">
      <c r="A170" s="435" t="s">
        <v>133</v>
      </c>
      <c r="B170" s="428">
        <v>844.5</v>
      </c>
      <c r="C170" s="378">
        <v>104.13</v>
      </c>
      <c r="D170" s="389">
        <f t="shared" si="5"/>
        <v>87937.784999999989</v>
      </c>
    </row>
    <row r="171" spans="1:5" hidden="1" outlineLevel="1">
      <c r="A171" s="435" t="s">
        <v>137</v>
      </c>
      <c r="B171" s="428">
        <v>794.5</v>
      </c>
      <c r="C171" s="378">
        <v>125.58</v>
      </c>
      <c r="D171" s="389">
        <f t="shared" si="5"/>
        <v>99773.31</v>
      </c>
    </row>
    <row r="172" spans="1:5" hidden="1" outlineLevel="1">
      <c r="A172" s="435" t="s">
        <v>152</v>
      </c>
      <c r="B172" s="428">
        <v>264.86</v>
      </c>
      <c r="C172" s="378">
        <v>156.38999999999999</v>
      </c>
      <c r="D172" s="348">
        <f t="shared" si="5"/>
        <v>41421.455399999999</v>
      </c>
      <c r="E172" s="408" t="s">
        <v>1780</v>
      </c>
    </row>
    <row r="173" spans="1:5" hidden="1" outlineLevel="1">
      <c r="A173" s="435" t="s">
        <v>143</v>
      </c>
      <c r="B173" s="428">
        <v>47.15</v>
      </c>
      <c r="C173" s="378">
        <v>127.78</v>
      </c>
      <c r="D173" s="389">
        <f t="shared" si="5"/>
        <v>6024.8270000000002</v>
      </c>
      <c r="E173" s="42" t="s">
        <v>1957</v>
      </c>
    </row>
    <row r="174" spans="1:5" hidden="1" outlineLevel="1">
      <c r="A174" s="435" t="s">
        <v>153</v>
      </c>
      <c r="B174" s="429">
        <v>1978.7</v>
      </c>
      <c r="C174" s="378">
        <v>117.33</v>
      </c>
      <c r="D174" s="389">
        <f t="shared" si="5"/>
        <v>232160.87100000001</v>
      </c>
    </row>
    <row r="175" spans="1:5" hidden="1" outlineLevel="1">
      <c r="A175" s="435" t="s">
        <v>144</v>
      </c>
      <c r="B175" s="428">
        <v>64.25</v>
      </c>
      <c r="C175" s="378">
        <v>121.4</v>
      </c>
      <c r="D175" s="389">
        <f t="shared" si="5"/>
        <v>7799.9500000000007</v>
      </c>
    </row>
    <row r="176" spans="1:5" hidden="1" outlineLevel="1">
      <c r="A176" s="435" t="s">
        <v>154</v>
      </c>
      <c r="B176" s="428">
        <v>76.5</v>
      </c>
      <c r="C176" s="378">
        <v>144.58000000000001</v>
      </c>
      <c r="D176" s="348">
        <f t="shared" si="5"/>
        <v>11060.37</v>
      </c>
      <c r="E176" s="408" t="s">
        <v>1783</v>
      </c>
    </row>
    <row r="177" spans="1:5" hidden="1" outlineLevel="1">
      <c r="A177" s="435" t="s">
        <v>155</v>
      </c>
      <c r="B177" s="428">
        <v>46.15</v>
      </c>
      <c r="C177" s="378">
        <v>115.86</v>
      </c>
      <c r="D177" s="348">
        <f t="shared" si="5"/>
        <v>5346.9389999999994</v>
      </c>
      <c r="E177" s="408" t="s">
        <v>1782</v>
      </c>
    </row>
    <row r="178" spans="1:5" hidden="1" outlineLevel="1">
      <c r="A178" s="435" t="s">
        <v>156</v>
      </c>
      <c r="B178" s="428">
        <v>195.35</v>
      </c>
      <c r="C178" s="378">
        <v>210.82</v>
      </c>
      <c r="D178" s="348">
        <f t="shared" si="5"/>
        <v>41183.686999999998</v>
      </c>
      <c r="E178" s="408" t="s">
        <v>1779</v>
      </c>
    </row>
    <row r="179" spans="1:5" hidden="1" outlineLevel="1">
      <c r="A179" s="435" t="s">
        <v>1822</v>
      </c>
      <c r="B179" s="428">
        <v>91.9</v>
      </c>
      <c r="C179" s="378">
        <v>135.47</v>
      </c>
      <c r="D179" s="389">
        <f t="shared" si="5"/>
        <v>12449.693000000001</v>
      </c>
      <c r="E179" s="42" t="s">
        <v>1646</v>
      </c>
    </row>
    <row r="180" spans="1:5" hidden="1" outlineLevel="1">
      <c r="A180" s="435" t="s">
        <v>157</v>
      </c>
      <c r="B180" s="428">
        <v>43.25</v>
      </c>
      <c r="C180" s="378">
        <v>137.65626582278477</v>
      </c>
      <c r="D180" s="348">
        <f t="shared" si="5"/>
        <v>5953.6334968354413</v>
      </c>
      <c r="E180" s="408" t="s">
        <v>1778</v>
      </c>
    </row>
    <row r="181" spans="1:5" hidden="1" outlineLevel="1">
      <c r="A181" s="435" t="s">
        <v>147</v>
      </c>
      <c r="B181" s="428">
        <v>42.85</v>
      </c>
      <c r="C181" s="378">
        <v>110.05</v>
      </c>
      <c r="D181" s="348">
        <f t="shared" si="5"/>
        <v>4715.6424999999999</v>
      </c>
      <c r="E181" s="408" t="s">
        <v>1782</v>
      </c>
    </row>
    <row r="182" spans="1:5" hidden="1" outlineLevel="1">
      <c r="A182" s="435" t="s">
        <v>148</v>
      </c>
      <c r="B182" s="429">
        <v>2732.35</v>
      </c>
      <c r="C182" s="378">
        <v>108.33</v>
      </c>
      <c r="D182" s="389">
        <f t="shared" si="5"/>
        <v>295995.4755</v>
      </c>
    </row>
    <row r="183" spans="1:5" hidden="1" outlineLevel="1">
      <c r="A183" s="435" t="s">
        <v>150</v>
      </c>
      <c r="B183" s="429">
        <v>3587.75</v>
      </c>
      <c r="C183" s="379">
        <f>(106.32+133.66)/2</f>
        <v>119.99</v>
      </c>
      <c r="D183" s="389">
        <f t="shared" si="5"/>
        <v>430494.1225</v>
      </c>
      <c r="E183" s="42" t="s">
        <v>1956</v>
      </c>
    </row>
    <row r="184" spans="1:5" collapsed="1">
      <c r="A184" s="22"/>
      <c r="B184" s="23">
        <f>SUM(B167:B183)</f>
        <v>13209.21</v>
      </c>
      <c r="C184" s="17"/>
      <c r="D184" s="17">
        <f>SUM(D167:D183)</f>
        <v>1580691.1188968355</v>
      </c>
    </row>
    <row r="186" spans="1:5" ht="15.75">
      <c r="A186" s="24" t="s">
        <v>158</v>
      </c>
      <c r="B186" s="11">
        <f>B154+B165+B184</f>
        <v>41040.436999999998</v>
      </c>
      <c r="C186" s="18"/>
      <c r="D186" s="17">
        <f>D154+D165+D184</f>
        <v>4725914.5538068358</v>
      </c>
    </row>
    <row r="188" spans="1:5">
      <c r="A188" s="453" t="s">
        <v>159</v>
      </c>
      <c r="B188" s="451" t="s">
        <v>2</v>
      </c>
      <c r="C188" s="454" t="s">
        <v>3</v>
      </c>
      <c r="D188" s="454" t="s">
        <v>4</v>
      </c>
    </row>
    <row r="189" spans="1:5" hidden="1" outlineLevel="1">
      <c r="A189" s="455" t="s">
        <v>202</v>
      </c>
      <c r="B189" s="456">
        <v>1200</v>
      </c>
      <c r="C189" s="362">
        <f>(900*9.8+1300*10.5)/2200</f>
        <v>10.213636363636363</v>
      </c>
      <c r="D189" s="357">
        <f>B189*C189</f>
        <v>12256.363636363636</v>
      </c>
    </row>
    <row r="190" spans="1:5" hidden="1" outlineLevel="1">
      <c r="A190" s="455" t="s">
        <v>1080</v>
      </c>
      <c r="B190" s="457">
        <v>525</v>
      </c>
      <c r="C190" s="357"/>
      <c r="D190" s="357">
        <f t="shared" ref="D190:D192" si="6">B190*C190</f>
        <v>0</v>
      </c>
    </row>
    <row r="191" spans="1:5" hidden="1" outlineLevel="1">
      <c r="A191" s="458" t="s">
        <v>1082</v>
      </c>
      <c r="B191" s="459">
        <v>25</v>
      </c>
      <c r="C191" s="357">
        <v>107</v>
      </c>
      <c r="D191" s="357">
        <f t="shared" si="6"/>
        <v>2675</v>
      </c>
    </row>
    <row r="192" spans="1:5" hidden="1" outlineLevel="1">
      <c r="A192" s="458" t="s">
        <v>1085</v>
      </c>
      <c r="B192" s="459">
        <v>500</v>
      </c>
      <c r="C192" s="357">
        <v>107</v>
      </c>
      <c r="D192" s="357">
        <f t="shared" si="6"/>
        <v>53500</v>
      </c>
    </row>
    <row r="193" spans="1:5" collapsed="1">
      <c r="A193" s="460" t="s">
        <v>1776</v>
      </c>
      <c r="B193" s="461"/>
      <c r="C193" s="462"/>
      <c r="D193" s="461">
        <f>SUM(D189:D192)</f>
        <v>68431.363636363632</v>
      </c>
    </row>
    <row r="195" spans="1:5">
      <c r="A195" s="450" t="s">
        <v>197</v>
      </c>
      <c r="B195" s="451" t="s">
        <v>2</v>
      </c>
      <c r="C195" s="454" t="s">
        <v>3</v>
      </c>
      <c r="D195" s="454" t="s">
        <v>4</v>
      </c>
    </row>
    <row r="196" spans="1:5" hidden="1" outlineLevel="1">
      <c r="A196" s="439" t="s">
        <v>198</v>
      </c>
      <c r="B196" s="440">
        <v>2</v>
      </c>
      <c r="C196" s="434"/>
      <c r="D196" s="357">
        <f t="shared" ref="D196:D212" si="7">B196*C196</f>
        <v>0</v>
      </c>
    </row>
    <row r="197" spans="1:5" hidden="1" outlineLevel="1">
      <c r="A197" s="441"/>
      <c r="B197" s="442">
        <v>1</v>
      </c>
      <c r="C197" s="357">
        <v>12800</v>
      </c>
      <c r="D197" s="357">
        <f t="shared" si="7"/>
        <v>12800</v>
      </c>
    </row>
    <row r="198" spans="1:5" hidden="1" outlineLevel="1">
      <c r="A198" s="441" t="s">
        <v>199</v>
      </c>
      <c r="B198" s="442">
        <v>1</v>
      </c>
      <c r="C198" s="357">
        <v>24100</v>
      </c>
      <c r="D198" s="357">
        <f t="shared" si="7"/>
        <v>24100</v>
      </c>
    </row>
    <row r="199" spans="1:5" hidden="1" outlineLevel="1">
      <c r="A199" s="439" t="s">
        <v>161</v>
      </c>
      <c r="B199" s="440">
        <v>21</v>
      </c>
      <c r="C199" s="434"/>
      <c r="D199" s="357">
        <f t="shared" si="7"/>
        <v>0</v>
      </c>
    </row>
    <row r="200" spans="1:5" hidden="1" outlineLevel="1">
      <c r="A200" s="441" t="s">
        <v>201</v>
      </c>
      <c r="B200" s="442">
        <v>21</v>
      </c>
      <c r="C200" s="357">
        <v>19.72</v>
      </c>
      <c r="D200" s="357">
        <f t="shared" si="7"/>
        <v>414.12</v>
      </c>
    </row>
    <row r="201" spans="1:5" hidden="1" outlineLevel="1">
      <c r="A201" s="439" t="s">
        <v>202</v>
      </c>
      <c r="B201" s="440">
        <v>601</v>
      </c>
      <c r="C201" s="362">
        <f>(9.74*101+10.21*500)/601</f>
        <v>10.131014975041596</v>
      </c>
      <c r="D201" s="357">
        <f t="shared" si="7"/>
        <v>6088.74</v>
      </c>
      <c r="E201" s="42" t="s">
        <v>319</v>
      </c>
    </row>
    <row r="202" spans="1:5" hidden="1" outlineLevel="1">
      <c r="A202" s="439" t="s">
        <v>166</v>
      </c>
      <c r="B202" s="440">
        <v>852</v>
      </c>
      <c r="C202" s="362">
        <v>2.75</v>
      </c>
      <c r="D202" s="357">
        <f t="shared" si="7"/>
        <v>2343</v>
      </c>
    </row>
    <row r="203" spans="1:5" hidden="1" outlineLevel="1">
      <c r="A203" s="439" t="s">
        <v>203</v>
      </c>
      <c r="B203" s="440">
        <v>113</v>
      </c>
      <c r="C203" s="434"/>
      <c r="D203" s="357">
        <f t="shared" si="7"/>
        <v>0</v>
      </c>
    </row>
    <row r="204" spans="1:5" hidden="1" outlineLevel="1">
      <c r="A204" s="441" t="s">
        <v>204</v>
      </c>
      <c r="B204" s="442">
        <v>56</v>
      </c>
      <c r="C204" s="362">
        <f>(240*6+245*50)/56</f>
        <v>244.46428571428572</v>
      </c>
      <c r="D204" s="357">
        <f t="shared" si="7"/>
        <v>13690</v>
      </c>
    </row>
    <row r="205" spans="1:5" hidden="1" outlineLevel="1">
      <c r="A205" s="441" t="s">
        <v>205</v>
      </c>
      <c r="B205" s="442">
        <v>57</v>
      </c>
      <c r="C205" s="362">
        <f>(161.72*7+175*50)/57</f>
        <v>173.36912280701756</v>
      </c>
      <c r="D205" s="357">
        <f t="shared" si="7"/>
        <v>9882.0400000000009</v>
      </c>
    </row>
    <row r="206" spans="1:5" hidden="1" outlineLevel="1">
      <c r="A206" s="439" t="s">
        <v>168</v>
      </c>
      <c r="B206" s="443">
        <v>1444</v>
      </c>
      <c r="C206" s="357">
        <v>24.12</v>
      </c>
      <c r="D206" s="357">
        <f t="shared" si="7"/>
        <v>34829.279999999999</v>
      </c>
    </row>
    <row r="207" spans="1:5" hidden="1" outlineLevel="1">
      <c r="A207" s="439" t="s">
        <v>98</v>
      </c>
      <c r="B207" s="440">
        <v>71</v>
      </c>
      <c r="C207" s="362">
        <v>236.72</v>
      </c>
      <c r="D207" s="357">
        <f t="shared" si="7"/>
        <v>16807.12</v>
      </c>
    </row>
    <row r="208" spans="1:5" hidden="1" outlineLevel="1">
      <c r="A208" s="439" t="s">
        <v>206</v>
      </c>
      <c r="B208" s="440">
        <v>2</v>
      </c>
      <c r="C208" s="362">
        <v>787.13</v>
      </c>
      <c r="D208" s="357">
        <f t="shared" si="7"/>
        <v>1574.26</v>
      </c>
    </row>
    <row r="209" spans="1:4" hidden="1" outlineLevel="1">
      <c r="A209" s="439" t="s">
        <v>207</v>
      </c>
      <c r="B209" s="440">
        <v>29</v>
      </c>
      <c r="C209" s="434"/>
      <c r="D209" s="357">
        <f t="shared" si="7"/>
        <v>0</v>
      </c>
    </row>
    <row r="210" spans="1:4" hidden="1" outlineLevel="1">
      <c r="A210" s="441" t="s">
        <v>208</v>
      </c>
      <c r="B210" s="442">
        <v>20</v>
      </c>
      <c r="C210" s="357">
        <v>32.24</v>
      </c>
      <c r="D210" s="357">
        <f t="shared" si="7"/>
        <v>644.80000000000007</v>
      </c>
    </row>
    <row r="211" spans="1:4" hidden="1" outlineLevel="1">
      <c r="A211" s="441" t="s">
        <v>209</v>
      </c>
      <c r="B211" s="442">
        <v>7</v>
      </c>
      <c r="C211" s="357">
        <v>40.770000000000003</v>
      </c>
      <c r="D211" s="357">
        <f t="shared" si="7"/>
        <v>285.39000000000004</v>
      </c>
    </row>
    <row r="212" spans="1:4" hidden="1" outlineLevel="1">
      <c r="A212" s="441" t="s">
        <v>210</v>
      </c>
      <c r="B212" s="442">
        <v>2</v>
      </c>
      <c r="C212" s="357">
        <v>70.040000000000006</v>
      </c>
      <c r="D212" s="357">
        <f t="shared" si="7"/>
        <v>140.08000000000001</v>
      </c>
    </row>
    <row r="213" spans="1:4" collapsed="1">
      <c r="A213" s="463" t="s">
        <v>121</v>
      </c>
      <c r="B213" s="461"/>
      <c r="C213" s="462"/>
      <c r="D213" s="461">
        <f>SUM(D196:D212)</f>
        <v>123598.82999999999</v>
      </c>
    </row>
    <row r="215" spans="1:4">
      <c r="A215" s="450" t="s">
        <v>179</v>
      </c>
      <c r="B215" s="451" t="s">
        <v>2</v>
      </c>
      <c r="C215" s="454" t="s">
        <v>3</v>
      </c>
      <c r="D215" s="454" t="s">
        <v>4</v>
      </c>
    </row>
    <row r="216" spans="1:4" hidden="1" outlineLevel="1">
      <c r="A216" s="464" t="s">
        <v>180</v>
      </c>
      <c r="B216" s="465">
        <v>10</v>
      </c>
      <c r="C216" s="357"/>
      <c r="D216" s="357">
        <f t="shared" ref="D216:D239" si="8">B216*C216</f>
        <v>0</v>
      </c>
    </row>
    <row r="217" spans="1:4" hidden="1" outlineLevel="1">
      <c r="A217" s="466" t="s">
        <v>181</v>
      </c>
      <c r="B217" s="467">
        <v>10</v>
      </c>
      <c r="C217" s="468">
        <v>99</v>
      </c>
      <c r="D217" s="357">
        <f t="shared" si="8"/>
        <v>990</v>
      </c>
    </row>
    <row r="218" spans="1:4" hidden="1" outlineLevel="1">
      <c r="A218" s="464" t="s">
        <v>182</v>
      </c>
      <c r="B218" s="465">
        <v>555.5</v>
      </c>
      <c r="C218" s="436"/>
      <c r="D218" s="357">
        <f t="shared" si="8"/>
        <v>0</v>
      </c>
    </row>
    <row r="219" spans="1:4" hidden="1" outlineLevel="1">
      <c r="A219" s="466" t="s">
        <v>183</v>
      </c>
      <c r="B219" s="467">
        <v>315</v>
      </c>
      <c r="C219" s="468">
        <v>269</v>
      </c>
      <c r="D219" s="357">
        <f t="shared" si="8"/>
        <v>84735</v>
      </c>
    </row>
    <row r="220" spans="1:4" hidden="1" outlineLevel="1">
      <c r="A220" s="466" t="s">
        <v>184</v>
      </c>
      <c r="B220" s="467">
        <v>71.5</v>
      </c>
      <c r="C220" s="468">
        <v>253.7</v>
      </c>
      <c r="D220" s="357">
        <f t="shared" si="8"/>
        <v>18139.55</v>
      </c>
    </row>
    <row r="221" spans="1:4" hidden="1" outlineLevel="1">
      <c r="A221" s="466" t="s">
        <v>185</v>
      </c>
      <c r="B221" s="467">
        <v>4</v>
      </c>
      <c r="C221" s="468">
        <v>172.14</v>
      </c>
      <c r="D221" s="357">
        <f t="shared" si="8"/>
        <v>688.56</v>
      </c>
    </row>
    <row r="222" spans="1:4" hidden="1" outlineLevel="1">
      <c r="A222" s="466" t="s">
        <v>186</v>
      </c>
      <c r="B222" s="467">
        <v>165</v>
      </c>
      <c r="C222" s="468">
        <v>137.75</v>
      </c>
      <c r="D222" s="357">
        <f t="shared" si="8"/>
        <v>22728.75</v>
      </c>
    </row>
    <row r="223" spans="1:4" hidden="1" outlineLevel="1">
      <c r="A223" s="464" t="s">
        <v>948</v>
      </c>
      <c r="B223" s="465">
        <v>6</v>
      </c>
      <c r="C223" s="468"/>
      <c r="D223" s="357">
        <f t="shared" si="8"/>
        <v>0</v>
      </c>
    </row>
    <row r="224" spans="1:4" hidden="1" outlineLevel="1">
      <c r="A224" s="466" t="s">
        <v>357</v>
      </c>
      <c r="B224" s="467">
        <v>6</v>
      </c>
      <c r="C224" s="468">
        <v>22</v>
      </c>
      <c r="D224" s="357">
        <f t="shared" si="8"/>
        <v>132</v>
      </c>
    </row>
    <row r="225" spans="1:5" hidden="1" outlineLevel="1">
      <c r="A225" s="464" t="s">
        <v>187</v>
      </c>
      <c r="B225" s="465">
        <v>174.5</v>
      </c>
      <c r="C225" s="468">
        <v>15</v>
      </c>
      <c r="D225" s="357">
        <f t="shared" si="8"/>
        <v>2617.5</v>
      </c>
    </row>
    <row r="226" spans="1:5" hidden="1" outlineLevel="1">
      <c r="A226" s="464" t="s">
        <v>188</v>
      </c>
      <c r="B226" s="465">
        <v>255</v>
      </c>
      <c r="C226" s="436"/>
      <c r="D226" s="357">
        <f t="shared" si="8"/>
        <v>0</v>
      </c>
    </row>
    <row r="227" spans="1:5" hidden="1" outlineLevel="1">
      <c r="A227" s="466" t="s">
        <v>189</v>
      </c>
      <c r="B227" s="467">
        <v>255</v>
      </c>
      <c r="C227" s="357">
        <v>350.8</v>
      </c>
      <c r="D227" s="357">
        <f t="shared" si="8"/>
        <v>89454</v>
      </c>
    </row>
    <row r="228" spans="1:5" ht="25.5" hidden="1" outlineLevel="1">
      <c r="A228" s="464" t="s">
        <v>190</v>
      </c>
      <c r="B228" s="465">
        <v>747.7</v>
      </c>
      <c r="C228" s="357"/>
      <c r="D228" s="357">
        <f t="shared" si="8"/>
        <v>0</v>
      </c>
    </row>
    <row r="229" spans="1:5" hidden="1" outlineLevel="1">
      <c r="A229" s="466" t="s">
        <v>191</v>
      </c>
      <c r="B229" s="467">
        <v>74</v>
      </c>
      <c r="C229" s="357">
        <v>270</v>
      </c>
      <c r="D229" s="357">
        <f t="shared" si="8"/>
        <v>19980</v>
      </c>
    </row>
    <row r="230" spans="1:5" hidden="1" outlineLevel="1">
      <c r="A230" s="466" t="s">
        <v>57</v>
      </c>
      <c r="B230" s="467">
        <v>352.9</v>
      </c>
      <c r="C230" s="357">
        <v>285</v>
      </c>
      <c r="D230" s="357">
        <f t="shared" si="8"/>
        <v>100576.5</v>
      </c>
    </row>
    <row r="231" spans="1:5" hidden="1" outlineLevel="1">
      <c r="A231" s="466" t="s">
        <v>74</v>
      </c>
      <c r="B231" s="467">
        <v>58.1</v>
      </c>
      <c r="C231" s="357">
        <v>272.85000000000002</v>
      </c>
      <c r="D231" s="357">
        <f t="shared" si="8"/>
        <v>15852.585000000001</v>
      </c>
    </row>
    <row r="232" spans="1:5" hidden="1" outlineLevel="1">
      <c r="A232" s="466" t="s">
        <v>65</v>
      </c>
      <c r="B232" s="467">
        <v>231.7</v>
      </c>
      <c r="C232" s="357">
        <v>270</v>
      </c>
      <c r="D232" s="357">
        <f t="shared" si="8"/>
        <v>62559</v>
      </c>
    </row>
    <row r="233" spans="1:5" hidden="1" outlineLevel="1">
      <c r="A233" s="466" t="s">
        <v>164</v>
      </c>
      <c r="B233" s="467">
        <v>31</v>
      </c>
      <c r="C233" s="357">
        <v>270</v>
      </c>
      <c r="D233" s="357">
        <f t="shared" si="8"/>
        <v>8370</v>
      </c>
    </row>
    <row r="234" spans="1:5" hidden="1" outlineLevel="1">
      <c r="A234" s="464" t="s">
        <v>192</v>
      </c>
      <c r="B234" s="465">
        <v>482.3</v>
      </c>
      <c r="C234" s="357"/>
      <c r="D234" s="357">
        <f t="shared" si="8"/>
        <v>0</v>
      </c>
    </row>
    <row r="235" spans="1:5" hidden="1" outlineLevel="1">
      <c r="A235" s="466" t="s">
        <v>193</v>
      </c>
      <c r="B235" s="467">
        <v>33.6</v>
      </c>
      <c r="C235" s="357"/>
      <c r="D235" s="357">
        <f t="shared" si="8"/>
        <v>0</v>
      </c>
      <c r="E235" s="42" t="s">
        <v>196</v>
      </c>
    </row>
    <row r="236" spans="1:5" hidden="1" outlineLevel="1">
      <c r="A236" s="466" t="s">
        <v>194</v>
      </c>
      <c r="B236" s="467">
        <v>42.4</v>
      </c>
      <c r="C236" s="357">
        <v>150</v>
      </c>
      <c r="D236" s="357">
        <f t="shared" si="8"/>
        <v>6360</v>
      </c>
    </row>
    <row r="237" spans="1:5" hidden="1" outlineLevel="1">
      <c r="A237" s="466" t="s">
        <v>57</v>
      </c>
      <c r="B237" s="467">
        <v>76.599999999999994</v>
      </c>
      <c r="C237" s="357">
        <v>144.44</v>
      </c>
      <c r="D237" s="357">
        <f t="shared" si="8"/>
        <v>11064.103999999999</v>
      </c>
    </row>
    <row r="238" spans="1:5" hidden="1" outlineLevel="1">
      <c r="A238" s="466" t="s">
        <v>195</v>
      </c>
      <c r="B238" s="467">
        <v>214.6</v>
      </c>
      <c r="C238" s="357">
        <v>150</v>
      </c>
      <c r="D238" s="357">
        <f t="shared" si="8"/>
        <v>32190</v>
      </c>
    </row>
    <row r="239" spans="1:5" hidden="1" outlineLevel="1">
      <c r="A239" s="466" t="s">
        <v>1787</v>
      </c>
      <c r="B239" s="467">
        <v>115.1</v>
      </c>
      <c r="C239" s="357">
        <v>189</v>
      </c>
      <c r="D239" s="357">
        <f t="shared" si="8"/>
        <v>21753.899999999998</v>
      </c>
    </row>
    <row r="240" spans="1:5" collapsed="1">
      <c r="A240" s="463" t="s">
        <v>121</v>
      </c>
      <c r="B240" s="461"/>
      <c r="C240" s="462"/>
      <c r="D240" s="461">
        <f>SUM(D216:D239)</f>
        <v>498191.44900000002</v>
      </c>
    </row>
    <row r="242" spans="1:4">
      <c r="A242" s="450" t="s">
        <v>211</v>
      </c>
      <c r="B242" s="451" t="s">
        <v>2</v>
      </c>
      <c r="C242" s="454" t="s">
        <v>3</v>
      </c>
      <c r="D242" s="454" t="s">
        <v>4</v>
      </c>
    </row>
    <row r="243" spans="1:4" hidden="1" outlineLevel="1">
      <c r="A243" s="464" t="s">
        <v>212</v>
      </c>
      <c r="B243" s="469">
        <v>159719.6</v>
      </c>
      <c r="C243" s="436"/>
      <c r="D243" s="436"/>
    </row>
    <row r="244" spans="1:4" hidden="1" outlineLevel="1">
      <c r="A244" s="466" t="s">
        <v>213</v>
      </c>
      <c r="B244" s="467">
        <v>945.5</v>
      </c>
      <c r="C244" s="468">
        <v>48.88</v>
      </c>
      <c r="D244" s="357">
        <f>B244*C244</f>
        <v>46216.04</v>
      </c>
    </row>
    <row r="245" spans="1:4" hidden="1" outlineLevel="1">
      <c r="A245" s="466" t="s">
        <v>214</v>
      </c>
      <c r="B245" s="470">
        <v>1857.5</v>
      </c>
      <c r="C245" s="468">
        <v>39.89</v>
      </c>
      <c r="D245" s="357">
        <f t="shared" ref="D245:D308" si="9">B245*C245</f>
        <v>74095.675000000003</v>
      </c>
    </row>
    <row r="246" spans="1:4" hidden="1" outlineLevel="1">
      <c r="A246" s="466" t="s">
        <v>215</v>
      </c>
      <c r="B246" s="467">
        <v>500</v>
      </c>
      <c r="C246" s="468">
        <v>29.33</v>
      </c>
      <c r="D246" s="357">
        <f t="shared" si="9"/>
        <v>14665</v>
      </c>
    </row>
    <row r="247" spans="1:4" hidden="1" outlineLevel="1">
      <c r="A247" s="466" t="s">
        <v>216</v>
      </c>
      <c r="B247" s="470">
        <v>1500</v>
      </c>
      <c r="C247" s="468">
        <v>29.33</v>
      </c>
      <c r="D247" s="357">
        <f t="shared" si="9"/>
        <v>43995</v>
      </c>
    </row>
    <row r="248" spans="1:4" hidden="1" outlineLevel="1">
      <c r="A248" s="466" t="s">
        <v>217</v>
      </c>
      <c r="B248" s="470">
        <v>1500</v>
      </c>
      <c r="C248" s="468">
        <v>46.35</v>
      </c>
      <c r="D248" s="357">
        <f t="shared" si="9"/>
        <v>69525</v>
      </c>
    </row>
    <row r="249" spans="1:4" ht="25.5" hidden="1" outlineLevel="1">
      <c r="A249" s="466" t="s">
        <v>218</v>
      </c>
      <c r="B249" s="470">
        <v>3000</v>
      </c>
      <c r="C249" s="468">
        <v>29.33</v>
      </c>
      <c r="D249" s="357">
        <f t="shared" si="9"/>
        <v>87990</v>
      </c>
    </row>
    <row r="250" spans="1:4" ht="25.5" hidden="1" outlineLevel="1">
      <c r="A250" s="466" t="s">
        <v>219</v>
      </c>
      <c r="B250" s="470">
        <v>2000</v>
      </c>
      <c r="C250" s="468">
        <v>29.33</v>
      </c>
      <c r="D250" s="357">
        <f t="shared" si="9"/>
        <v>58660</v>
      </c>
    </row>
    <row r="251" spans="1:4" hidden="1" outlineLevel="1">
      <c r="A251" s="466" t="s">
        <v>220</v>
      </c>
      <c r="B251" s="470">
        <v>1500</v>
      </c>
      <c r="C251" s="468">
        <v>49.52</v>
      </c>
      <c r="D251" s="357">
        <f t="shared" si="9"/>
        <v>74280</v>
      </c>
    </row>
    <row r="252" spans="1:4" hidden="1" outlineLevel="1">
      <c r="A252" s="466" t="s">
        <v>221</v>
      </c>
      <c r="B252" s="470">
        <v>1500</v>
      </c>
      <c r="C252" s="468">
        <v>24.42</v>
      </c>
      <c r="D252" s="357">
        <f t="shared" si="9"/>
        <v>36630</v>
      </c>
    </row>
    <row r="253" spans="1:4" hidden="1" outlineLevel="1">
      <c r="A253" s="466" t="s">
        <v>222</v>
      </c>
      <c r="B253" s="470">
        <v>1500</v>
      </c>
      <c r="C253" s="468">
        <v>35.159999999999997</v>
      </c>
      <c r="D253" s="357">
        <f t="shared" si="9"/>
        <v>52739.999999999993</v>
      </c>
    </row>
    <row r="254" spans="1:4" hidden="1" outlineLevel="1">
      <c r="A254" s="466" t="s">
        <v>224</v>
      </c>
      <c r="B254" s="470">
        <v>1000</v>
      </c>
      <c r="C254" s="468">
        <v>24.42</v>
      </c>
      <c r="D254" s="357">
        <f t="shared" si="9"/>
        <v>24420</v>
      </c>
    </row>
    <row r="255" spans="1:4" hidden="1" outlineLevel="1">
      <c r="A255" s="466" t="s">
        <v>225</v>
      </c>
      <c r="B255" s="470">
        <v>5000</v>
      </c>
      <c r="C255" s="468">
        <v>24.19</v>
      </c>
      <c r="D255" s="357">
        <f t="shared" si="9"/>
        <v>120950</v>
      </c>
    </row>
    <row r="256" spans="1:4" hidden="1" outlineLevel="1">
      <c r="A256" s="466" t="s">
        <v>226</v>
      </c>
      <c r="B256" s="470">
        <v>1029.5</v>
      </c>
      <c r="C256" s="468">
        <v>39.89</v>
      </c>
      <c r="D256" s="357">
        <f t="shared" si="9"/>
        <v>41066.754999999997</v>
      </c>
    </row>
    <row r="257" spans="1:4" hidden="1" outlineLevel="1">
      <c r="A257" s="466" t="s">
        <v>227</v>
      </c>
      <c r="B257" s="470">
        <v>1500</v>
      </c>
      <c r="C257" s="468">
        <v>24.42</v>
      </c>
      <c r="D257" s="357">
        <f t="shared" si="9"/>
        <v>36630</v>
      </c>
    </row>
    <row r="258" spans="1:4" hidden="1" outlineLevel="1">
      <c r="A258" s="466" t="s">
        <v>228</v>
      </c>
      <c r="B258" s="470">
        <v>1500</v>
      </c>
      <c r="C258" s="468">
        <v>39.619999999999997</v>
      </c>
      <c r="D258" s="357">
        <f t="shared" si="9"/>
        <v>59429.999999999993</v>
      </c>
    </row>
    <row r="259" spans="1:4" hidden="1" outlineLevel="1">
      <c r="A259" s="466" t="s">
        <v>229</v>
      </c>
      <c r="B259" s="470">
        <v>1000</v>
      </c>
      <c r="C259" s="468">
        <v>24.42</v>
      </c>
      <c r="D259" s="357">
        <f t="shared" si="9"/>
        <v>24420</v>
      </c>
    </row>
    <row r="260" spans="1:4" hidden="1" outlineLevel="1">
      <c r="A260" s="466" t="s">
        <v>230</v>
      </c>
      <c r="B260" s="470">
        <v>1900</v>
      </c>
      <c r="C260" s="468">
        <v>39.619999999999997</v>
      </c>
      <c r="D260" s="357">
        <f t="shared" si="9"/>
        <v>75278</v>
      </c>
    </row>
    <row r="261" spans="1:4" hidden="1" outlineLevel="1">
      <c r="A261" s="466" t="s">
        <v>1905</v>
      </c>
      <c r="B261" s="470">
        <v>4000</v>
      </c>
      <c r="C261" s="468">
        <v>39.89</v>
      </c>
      <c r="D261" s="357">
        <f t="shared" si="9"/>
        <v>159560</v>
      </c>
    </row>
    <row r="262" spans="1:4" hidden="1" outlineLevel="1">
      <c r="A262" s="466" t="s">
        <v>232</v>
      </c>
      <c r="B262" s="470">
        <v>2602.5</v>
      </c>
      <c r="C262" s="468">
        <v>148.57</v>
      </c>
      <c r="D262" s="357">
        <f t="shared" si="9"/>
        <v>386653.42499999999</v>
      </c>
    </row>
    <row r="263" spans="1:4" hidden="1" outlineLevel="1">
      <c r="A263" s="466" t="s">
        <v>233</v>
      </c>
      <c r="B263" s="470">
        <v>2096.5</v>
      </c>
      <c r="C263" s="468">
        <v>148.57</v>
      </c>
      <c r="D263" s="357">
        <f t="shared" si="9"/>
        <v>311477.005</v>
      </c>
    </row>
    <row r="264" spans="1:4" hidden="1" outlineLevel="1">
      <c r="A264" s="466" t="s">
        <v>234</v>
      </c>
      <c r="B264" s="470">
        <v>1953.5</v>
      </c>
      <c r="C264" s="468">
        <v>148.57</v>
      </c>
      <c r="D264" s="357">
        <f t="shared" si="9"/>
        <v>290231.495</v>
      </c>
    </row>
    <row r="265" spans="1:4" hidden="1" outlineLevel="1">
      <c r="A265" s="466" t="s">
        <v>235</v>
      </c>
      <c r="B265" s="470">
        <v>6666</v>
      </c>
      <c r="C265" s="468">
        <v>135.97999999999999</v>
      </c>
      <c r="D265" s="357">
        <f t="shared" si="9"/>
        <v>906442.67999999993</v>
      </c>
    </row>
    <row r="266" spans="1:4" hidden="1" outlineLevel="1">
      <c r="A266" s="466" t="s">
        <v>236</v>
      </c>
      <c r="B266" s="470">
        <v>5860.5</v>
      </c>
      <c r="C266" s="468">
        <v>135.97999999999999</v>
      </c>
      <c r="D266" s="357">
        <f t="shared" si="9"/>
        <v>796910.78999999992</v>
      </c>
    </row>
    <row r="267" spans="1:4" hidden="1" outlineLevel="1">
      <c r="A267" s="466" t="s">
        <v>237</v>
      </c>
      <c r="B267" s="467">
        <v>388</v>
      </c>
      <c r="C267" s="468">
        <v>37.450000000000003</v>
      </c>
      <c r="D267" s="357">
        <f t="shared" si="9"/>
        <v>14530.6</v>
      </c>
    </row>
    <row r="268" spans="1:4" hidden="1" outlineLevel="1">
      <c r="A268" s="466" t="s">
        <v>238</v>
      </c>
      <c r="B268" s="470">
        <v>2000</v>
      </c>
      <c r="C268" s="468">
        <v>62.13</v>
      </c>
      <c r="D268" s="357">
        <f t="shared" si="9"/>
        <v>124260</v>
      </c>
    </row>
    <row r="269" spans="1:4" hidden="1" outlineLevel="1">
      <c r="A269" s="466" t="s">
        <v>239</v>
      </c>
      <c r="B269" s="470">
        <v>2595.5</v>
      </c>
      <c r="C269" s="468">
        <v>68.430000000000007</v>
      </c>
      <c r="D269" s="357">
        <f t="shared" si="9"/>
        <v>177610.06500000003</v>
      </c>
    </row>
    <row r="270" spans="1:4" hidden="1" outlineLevel="1">
      <c r="A270" s="466" t="s">
        <v>240</v>
      </c>
      <c r="B270" s="470">
        <v>2650</v>
      </c>
      <c r="C270" s="468">
        <v>68.430000000000007</v>
      </c>
      <c r="D270" s="357">
        <f t="shared" si="9"/>
        <v>181339.50000000003</v>
      </c>
    </row>
    <row r="271" spans="1:4" hidden="1" outlineLevel="1">
      <c r="A271" s="466" t="s">
        <v>241</v>
      </c>
      <c r="B271" s="470">
        <v>3500</v>
      </c>
      <c r="C271" s="468">
        <v>49.52</v>
      </c>
      <c r="D271" s="357">
        <f t="shared" si="9"/>
        <v>173320</v>
      </c>
    </row>
    <row r="272" spans="1:4" hidden="1" outlineLevel="1">
      <c r="A272" s="466" t="s">
        <v>1906</v>
      </c>
      <c r="B272" s="470">
        <v>1099.5</v>
      </c>
      <c r="C272" s="468">
        <v>73.83</v>
      </c>
      <c r="D272" s="357">
        <f t="shared" si="9"/>
        <v>81176.084999999992</v>
      </c>
    </row>
    <row r="273" spans="1:4" hidden="1" outlineLevel="1">
      <c r="A273" s="466" t="s">
        <v>243</v>
      </c>
      <c r="B273" s="470">
        <v>1965.5</v>
      </c>
      <c r="C273" s="468">
        <v>73.83</v>
      </c>
      <c r="D273" s="357">
        <f t="shared" si="9"/>
        <v>145112.86499999999</v>
      </c>
    </row>
    <row r="274" spans="1:4" hidden="1" outlineLevel="1">
      <c r="A274" s="466" t="s">
        <v>244</v>
      </c>
      <c r="B274" s="470">
        <v>1899.5</v>
      </c>
      <c r="C274" s="468">
        <v>73.83</v>
      </c>
      <c r="D274" s="357">
        <f t="shared" si="9"/>
        <v>140240.08499999999</v>
      </c>
    </row>
    <row r="275" spans="1:4" hidden="1" outlineLevel="1">
      <c r="A275" s="466" t="s">
        <v>1907</v>
      </c>
      <c r="B275" s="470">
        <v>2090</v>
      </c>
      <c r="C275" s="468">
        <v>73.83</v>
      </c>
      <c r="D275" s="357">
        <f t="shared" si="9"/>
        <v>154304.69999999998</v>
      </c>
    </row>
    <row r="276" spans="1:4" hidden="1" outlineLevel="1">
      <c r="A276" s="466" t="s">
        <v>246</v>
      </c>
      <c r="B276" s="470">
        <v>5877</v>
      </c>
      <c r="C276" s="468">
        <v>73.83</v>
      </c>
      <c r="D276" s="357">
        <f t="shared" si="9"/>
        <v>433898.91</v>
      </c>
    </row>
    <row r="277" spans="1:4" hidden="1" outlineLevel="1">
      <c r="A277" s="466" t="s">
        <v>247</v>
      </c>
      <c r="B277" s="470">
        <v>7726.5</v>
      </c>
      <c r="C277" s="468">
        <v>73.83</v>
      </c>
      <c r="D277" s="357">
        <f t="shared" si="9"/>
        <v>570447.495</v>
      </c>
    </row>
    <row r="278" spans="1:4" hidden="1" outlineLevel="1">
      <c r="A278" s="466" t="s">
        <v>248</v>
      </c>
      <c r="B278" s="467">
        <v>30</v>
      </c>
      <c r="C278" s="468">
        <v>1</v>
      </c>
      <c r="D278" s="357">
        <f t="shared" si="9"/>
        <v>30</v>
      </c>
    </row>
    <row r="279" spans="1:4" hidden="1" outlineLevel="1">
      <c r="A279" s="466" t="s">
        <v>249</v>
      </c>
      <c r="B279" s="467">
        <v>50</v>
      </c>
      <c r="C279" s="468">
        <v>1</v>
      </c>
      <c r="D279" s="357">
        <f t="shared" si="9"/>
        <v>50</v>
      </c>
    </row>
    <row r="280" spans="1:4" hidden="1" outlineLevel="1">
      <c r="A280" s="466" t="s">
        <v>250</v>
      </c>
      <c r="B280" s="467">
        <v>37</v>
      </c>
      <c r="C280" s="468">
        <v>1</v>
      </c>
      <c r="D280" s="357">
        <f t="shared" si="9"/>
        <v>37</v>
      </c>
    </row>
    <row r="281" spans="1:4" hidden="1" outlineLevel="1">
      <c r="A281" s="466" t="s">
        <v>1908</v>
      </c>
      <c r="B281" s="467">
        <v>907.5</v>
      </c>
      <c r="C281" s="468">
        <v>91.56</v>
      </c>
      <c r="D281" s="357">
        <f t="shared" si="9"/>
        <v>83090.7</v>
      </c>
    </row>
    <row r="282" spans="1:4" ht="25.5" hidden="1" outlineLevel="1">
      <c r="A282" s="466" t="s">
        <v>252</v>
      </c>
      <c r="B282" s="470">
        <v>1000</v>
      </c>
      <c r="C282" s="468">
        <v>37.049999999999997</v>
      </c>
      <c r="D282" s="357">
        <f t="shared" si="9"/>
        <v>37050</v>
      </c>
    </row>
    <row r="283" spans="1:4" hidden="1" outlineLevel="1">
      <c r="A283" s="466" t="s">
        <v>253</v>
      </c>
      <c r="B283" s="470">
        <v>1988.5</v>
      </c>
      <c r="C283" s="468">
        <v>72.52</v>
      </c>
      <c r="D283" s="357">
        <f t="shared" si="9"/>
        <v>144206.01999999999</v>
      </c>
    </row>
    <row r="284" spans="1:4" hidden="1" outlineLevel="1">
      <c r="A284" s="466" t="s">
        <v>254</v>
      </c>
      <c r="B284" s="470">
        <v>2000</v>
      </c>
      <c r="C284" s="468">
        <v>72.03</v>
      </c>
      <c r="D284" s="357">
        <f t="shared" si="9"/>
        <v>144060</v>
      </c>
    </row>
    <row r="285" spans="1:4" ht="25.5" hidden="1" outlineLevel="1">
      <c r="A285" s="466" t="s">
        <v>255</v>
      </c>
      <c r="B285" s="470">
        <v>1000</v>
      </c>
      <c r="C285" s="468">
        <v>72.03</v>
      </c>
      <c r="D285" s="357">
        <f t="shared" si="9"/>
        <v>72030</v>
      </c>
    </row>
    <row r="286" spans="1:4" hidden="1" outlineLevel="1">
      <c r="A286" s="466" t="s">
        <v>256</v>
      </c>
      <c r="B286" s="470">
        <v>1500</v>
      </c>
      <c r="C286" s="468">
        <v>32.840000000000003</v>
      </c>
      <c r="D286" s="357">
        <f t="shared" si="9"/>
        <v>49260.000000000007</v>
      </c>
    </row>
    <row r="287" spans="1:4" hidden="1" outlineLevel="1">
      <c r="A287" s="466" t="s">
        <v>257</v>
      </c>
      <c r="B287" s="470">
        <v>1000</v>
      </c>
      <c r="C287" s="468">
        <v>32.840000000000003</v>
      </c>
      <c r="D287" s="357">
        <f t="shared" si="9"/>
        <v>32840</v>
      </c>
    </row>
    <row r="288" spans="1:4" hidden="1" outlineLevel="1">
      <c r="A288" s="466" t="s">
        <v>258</v>
      </c>
      <c r="B288" s="470">
        <v>1500</v>
      </c>
      <c r="C288" s="468">
        <v>32.840000000000003</v>
      </c>
      <c r="D288" s="357">
        <f t="shared" si="9"/>
        <v>49260.000000000007</v>
      </c>
    </row>
    <row r="289" spans="1:4" hidden="1" outlineLevel="1">
      <c r="A289" s="466" t="s">
        <v>1909</v>
      </c>
      <c r="B289" s="470">
        <v>1500</v>
      </c>
      <c r="C289" s="468">
        <v>32.840000000000003</v>
      </c>
      <c r="D289" s="357">
        <f t="shared" si="9"/>
        <v>49260.000000000007</v>
      </c>
    </row>
    <row r="290" spans="1:4" hidden="1" outlineLevel="1">
      <c r="A290" s="466" t="s">
        <v>260</v>
      </c>
      <c r="B290" s="470">
        <v>1200</v>
      </c>
      <c r="C290" s="468">
        <v>32.840000000000003</v>
      </c>
      <c r="D290" s="357">
        <f t="shared" si="9"/>
        <v>39408.000000000007</v>
      </c>
    </row>
    <row r="291" spans="1:4" hidden="1" outlineLevel="1">
      <c r="A291" s="466" t="s">
        <v>261</v>
      </c>
      <c r="B291" s="470">
        <v>1260</v>
      </c>
      <c r="C291" s="468">
        <v>1</v>
      </c>
      <c r="D291" s="357">
        <f t="shared" si="9"/>
        <v>1260</v>
      </c>
    </row>
    <row r="292" spans="1:4" hidden="1" outlineLevel="1">
      <c r="A292" s="466" t="s">
        <v>262</v>
      </c>
      <c r="B292" s="470">
        <v>1714.7</v>
      </c>
      <c r="C292" s="468">
        <v>108.05</v>
      </c>
      <c r="D292" s="357">
        <f t="shared" si="9"/>
        <v>185273.33499999999</v>
      </c>
    </row>
    <row r="293" spans="1:4" hidden="1" outlineLevel="1">
      <c r="A293" s="466" t="s">
        <v>263</v>
      </c>
      <c r="B293" s="467">
        <v>680</v>
      </c>
      <c r="C293" s="468">
        <v>43.6</v>
      </c>
      <c r="D293" s="357">
        <f t="shared" si="9"/>
        <v>29648</v>
      </c>
    </row>
    <row r="294" spans="1:4" hidden="1" outlineLevel="1">
      <c r="A294" s="466" t="s">
        <v>264</v>
      </c>
      <c r="B294" s="467">
        <v>600</v>
      </c>
      <c r="C294" s="468">
        <v>43.6</v>
      </c>
      <c r="D294" s="357">
        <f t="shared" si="9"/>
        <v>26160</v>
      </c>
    </row>
    <row r="295" spans="1:4" hidden="1" outlineLevel="1">
      <c r="A295" s="466" t="s">
        <v>265</v>
      </c>
      <c r="B295" s="470">
        <v>1677.2</v>
      </c>
      <c r="C295" s="468">
        <v>108.05</v>
      </c>
      <c r="D295" s="357">
        <f t="shared" si="9"/>
        <v>181221.46</v>
      </c>
    </row>
    <row r="296" spans="1:4" hidden="1" outlineLevel="1">
      <c r="A296" s="466" t="s">
        <v>266</v>
      </c>
      <c r="B296" s="467">
        <v>475.7</v>
      </c>
      <c r="C296" s="468">
        <v>43.6</v>
      </c>
      <c r="D296" s="357">
        <f t="shared" si="9"/>
        <v>20740.52</v>
      </c>
    </row>
    <row r="297" spans="1:4" hidden="1" outlineLevel="1">
      <c r="A297" s="466" t="s">
        <v>267</v>
      </c>
      <c r="B297" s="467">
        <v>120</v>
      </c>
      <c r="C297" s="468">
        <v>43.6</v>
      </c>
      <c r="D297" s="357">
        <f t="shared" si="9"/>
        <v>5232</v>
      </c>
    </row>
    <row r="298" spans="1:4" hidden="1" outlineLevel="1">
      <c r="A298" s="466" t="s">
        <v>268</v>
      </c>
      <c r="B298" s="470">
        <v>1000</v>
      </c>
      <c r="C298" s="468">
        <v>40.56</v>
      </c>
      <c r="D298" s="357">
        <f t="shared" si="9"/>
        <v>40560</v>
      </c>
    </row>
    <row r="299" spans="1:4" hidden="1" outlineLevel="1">
      <c r="A299" s="466" t="s">
        <v>269</v>
      </c>
      <c r="B299" s="470">
        <v>3500</v>
      </c>
      <c r="C299" s="468">
        <v>54.25</v>
      </c>
      <c r="D299" s="357">
        <f t="shared" si="9"/>
        <v>189875</v>
      </c>
    </row>
    <row r="300" spans="1:4" hidden="1" outlineLevel="1">
      <c r="A300" s="466" t="s">
        <v>270</v>
      </c>
      <c r="B300" s="467">
        <v>200</v>
      </c>
      <c r="C300" s="468">
        <v>103.08</v>
      </c>
      <c r="D300" s="357">
        <f t="shared" si="9"/>
        <v>20616</v>
      </c>
    </row>
    <row r="301" spans="1:4" hidden="1" outlineLevel="1">
      <c r="A301" s="466" t="s">
        <v>271</v>
      </c>
      <c r="B301" s="470">
        <v>4760</v>
      </c>
      <c r="C301" s="468">
        <v>103.08</v>
      </c>
      <c r="D301" s="357">
        <f t="shared" si="9"/>
        <v>490660.8</v>
      </c>
    </row>
    <row r="302" spans="1:4" hidden="1" outlineLevel="1">
      <c r="A302" s="466" t="s">
        <v>272</v>
      </c>
      <c r="B302" s="470">
        <v>4559.5</v>
      </c>
      <c r="C302" s="468">
        <v>103.35</v>
      </c>
      <c r="D302" s="357">
        <f t="shared" si="9"/>
        <v>471224.32499999995</v>
      </c>
    </row>
    <row r="303" spans="1:4" hidden="1" outlineLevel="1">
      <c r="A303" s="466" t="s">
        <v>273</v>
      </c>
      <c r="B303" s="470">
        <v>4137</v>
      </c>
      <c r="C303" s="468">
        <v>102.65</v>
      </c>
      <c r="D303" s="357">
        <f t="shared" si="9"/>
        <v>424663.05000000005</v>
      </c>
    </row>
    <row r="304" spans="1:4" hidden="1" outlineLevel="1">
      <c r="A304" s="466" t="s">
        <v>274</v>
      </c>
      <c r="B304" s="467">
        <v>987.5</v>
      </c>
      <c r="C304" s="468">
        <v>102.65</v>
      </c>
      <c r="D304" s="357">
        <f t="shared" si="9"/>
        <v>101366.875</v>
      </c>
    </row>
    <row r="305" spans="1:4" hidden="1" outlineLevel="1">
      <c r="A305" s="466" t="s">
        <v>275</v>
      </c>
      <c r="B305" s="470">
        <v>1754.5</v>
      </c>
      <c r="C305" s="468">
        <v>102.65</v>
      </c>
      <c r="D305" s="357">
        <f t="shared" si="9"/>
        <v>180099.42500000002</v>
      </c>
    </row>
    <row r="306" spans="1:4" hidden="1" outlineLevel="1">
      <c r="A306" s="466" t="s">
        <v>276</v>
      </c>
      <c r="B306" s="470">
        <v>14680</v>
      </c>
      <c r="C306" s="468">
        <v>91.09</v>
      </c>
      <c r="D306" s="357">
        <f t="shared" si="9"/>
        <v>1337201.2</v>
      </c>
    </row>
    <row r="307" spans="1:4" hidden="1" outlineLevel="1">
      <c r="A307" s="466" t="s">
        <v>277</v>
      </c>
      <c r="B307" s="470">
        <v>1093.5</v>
      </c>
      <c r="C307" s="468">
        <v>102.95</v>
      </c>
      <c r="D307" s="357">
        <f t="shared" si="9"/>
        <v>112575.825</v>
      </c>
    </row>
    <row r="308" spans="1:4" hidden="1" outlineLevel="1">
      <c r="A308" s="466" t="s">
        <v>278</v>
      </c>
      <c r="B308" s="470">
        <v>3682</v>
      </c>
      <c r="C308" s="468">
        <v>102.95</v>
      </c>
      <c r="D308" s="357">
        <f t="shared" si="9"/>
        <v>379061.9</v>
      </c>
    </row>
    <row r="309" spans="1:4" hidden="1" outlineLevel="1">
      <c r="A309" s="466" t="s">
        <v>279</v>
      </c>
      <c r="B309" s="470">
        <v>2037.5</v>
      </c>
      <c r="C309" s="468">
        <v>102.95</v>
      </c>
      <c r="D309" s="357">
        <f t="shared" ref="D309:D320" si="10">B309*C309</f>
        <v>209760.625</v>
      </c>
    </row>
    <row r="310" spans="1:4" hidden="1" outlineLevel="1">
      <c r="A310" s="466" t="s">
        <v>280</v>
      </c>
      <c r="B310" s="470">
        <v>2500</v>
      </c>
      <c r="C310" s="468">
        <v>102.95</v>
      </c>
      <c r="D310" s="357">
        <f t="shared" si="10"/>
        <v>257375</v>
      </c>
    </row>
    <row r="311" spans="1:4" hidden="1" outlineLevel="1">
      <c r="A311" s="466" t="s">
        <v>281</v>
      </c>
      <c r="B311" s="470">
        <v>3920</v>
      </c>
      <c r="C311" s="468">
        <v>103.35</v>
      </c>
      <c r="D311" s="357">
        <f t="shared" si="10"/>
        <v>405132</v>
      </c>
    </row>
    <row r="312" spans="1:4" hidden="1" outlineLevel="1">
      <c r="A312" s="466" t="s">
        <v>282</v>
      </c>
      <c r="B312" s="467">
        <v>27.5</v>
      </c>
      <c r="C312" s="468">
        <v>103.35</v>
      </c>
      <c r="D312" s="357">
        <f t="shared" si="10"/>
        <v>2842.125</v>
      </c>
    </row>
    <row r="313" spans="1:4" hidden="1" outlineLevel="1">
      <c r="A313" s="466" t="s">
        <v>283</v>
      </c>
      <c r="B313" s="470">
        <v>2197.5</v>
      </c>
      <c r="C313" s="468">
        <v>140.52000000000001</v>
      </c>
      <c r="D313" s="357">
        <f t="shared" si="10"/>
        <v>308792.7</v>
      </c>
    </row>
    <row r="314" spans="1:4" hidden="1" outlineLevel="1">
      <c r="A314" s="466" t="s">
        <v>284</v>
      </c>
      <c r="B314" s="467">
        <v>785.5</v>
      </c>
      <c r="C314" s="468">
        <v>82.67</v>
      </c>
      <c r="D314" s="357">
        <f t="shared" si="10"/>
        <v>64937.285000000003</v>
      </c>
    </row>
    <row r="315" spans="1:4" hidden="1" outlineLevel="1">
      <c r="A315" s="466" t="s">
        <v>285</v>
      </c>
      <c r="B315" s="467">
        <v>43.5</v>
      </c>
      <c r="C315" s="468">
        <v>82.67</v>
      </c>
      <c r="D315" s="357">
        <f t="shared" si="10"/>
        <v>3596.145</v>
      </c>
    </row>
    <row r="316" spans="1:4" hidden="1" outlineLevel="1">
      <c r="A316" s="466" t="s">
        <v>286</v>
      </c>
      <c r="B316" s="467">
        <v>557</v>
      </c>
      <c r="C316" s="468">
        <v>82.67</v>
      </c>
      <c r="D316" s="357">
        <f t="shared" si="10"/>
        <v>46047.19</v>
      </c>
    </row>
    <row r="317" spans="1:4" hidden="1" outlineLevel="1">
      <c r="A317" s="466" t="s">
        <v>287</v>
      </c>
      <c r="B317" s="470">
        <v>1037</v>
      </c>
      <c r="C317" s="468">
        <v>82.67</v>
      </c>
      <c r="D317" s="357">
        <f t="shared" si="10"/>
        <v>85728.790000000008</v>
      </c>
    </row>
    <row r="318" spans="1:4" hidden="1" outlineLevel="1">
      <c r="A318" s="466" t="s">
        <v>288</v>
      </c>
      <c r="B318" s="467">
        <v>939</v>
      </c>
      <c r="C318" s="468">
        <v>82.67</v>
      </c>
      <c r="D318" s="357">
        <f t="shared" si="10"/>
        <v>77627.13</v>
      </c>
    </row>
    <row r="319" spans="1:4" hidden="1" outlineLevel="1">
      <c r="A319" s="466" t="s">
        <v>289</v>
      </c>
      <c r="B319" s="467">
        <v>399</v>
      </c>
      <c r="C319" s="468">
        <v>1</v>
      </c>
      <c r="D319" s="357">
        <f t="shared" si="10"/>
        <v>399</v>
      </c>
    </row>
    <row r="320" spans="1:4" hidden="1" outlineLevel="1">
      <c r="A320" s="466" t="s">
        <v>290</v>
      </c>
      <c r="B320" s="467">
        <v>978.5</v>
      </c>
      <c r="C320" s="468">
        <v>1</v>
      </c>
      <c r="D320" s="357">
        <f t="shared" si="10"/>
        <v>978.5</v>
      </c>
    </row>
    <row r="321" spans="1:5" collapsed="1">
      <c r="A321" s="463" t="s">
        <v>121</v>
      </c>
      <c r="B321" s="461"/>
      <c r="C321" s="462"/>
      <c r="D321" s="461">
        <f>SUM(D243:D320)</f>
        <v>12349745.094999999</v>
      </c>
    </row>
    <row r="323" spans="1:5">
      <c r="A323" s="450" t="s">
        <v>291</v>
      </c>
      <c r="B323" s="451" t="s">
        <v>2</v>
      </c>
      <c r="C323" s="454" t="s">
        <v>3</v>
      </c>
      <c r="D323" s="454" t="s">
        <v>4</v>
      </c>
    </row>
    <row r="324" spans="1:5" outlineLevel="1">
      <c r="A324" s="464" t="s">
        <v>292</v>
      </c>
      <c r="B324" s="469">
        <v>10000</v>
      </c>
      <c r="C324" s="357"/>
      <c r="D324" s="357"/>
    </row>
    <row r="325" spans="1:5" outlineLevel="1">
      <c r="A325" s="466" t="s">
        <v>293</v>
      </c>
      <c r="B325" s="470">
        <v>10000</v>
      </c>
      <c r="C325" s="357">
        <v>0.1</v>
      </c>
      <c r="D325" s="357">
        <f>B325*C325</f>
        <v>1000</v>
      </c>
    </row>
    <row r="326" spans="1:5" outlineLevel="1">
      <c r="A326" s="464" t="s">
        <v>294</v>
      </c>
      <c r="B326" s="465">
        <v>1</v>
      </c>
      <c r="C326" s="357"/>
      <c r="D326" s="357">
        <f t="shared" ref="D326:D328" si="11">B326*C326</f>
        <v>0</v>
      </c>
    </row>
    <row r="327" spans="1:5" outlineLevel="1">
      <c r="A327" s="466" t="s">
        <v>295</v>
      </c>
      <c r="B327" s="467">
        <v>1</v>
      </c>
      <c r="C327" s="357">
        <v>5442</v>
      </c>
      <c r="D327" s="357">
        <f t="shared" si="11"/>
        <v>5442</v>
      </c>
    </row>
    <row r="328" spans="1:5" outlineLevel="1">
      <c r="A328" s="464" t="s">
        <v>296</v>
      </c>
      <c r="B328" s="465">
        <v>95</v>
      </c>
      <c r="C328" s="362">
        <v>94.58</v>
      </c>
      <c r="D328" s="357">
        <f t="shared" si="11"/>
        <v>8985.1</v>
      </c>
    </row>
    <row r="329" spans="1:5" outlineLevel="1">
      <c r="A329" s="464" t="s">
        <v>838</v>
      </c>
      <c r="B329" s="469">
        <v>7156</v>
      </c>
      <c r="C329" s="357"/>
      <c r="D329" s="357"/>
    </row>
    <row r="330" spans="1:5" outlineLevel="1">
      <c r="A330" s="466" t="s">
        <v>839</v>
      </c>
      <c r="B330" s="470">
        <v>2156</v>
      </c>
      <c r="C330" s="357">
        <v>0.36</v>
      </c>
      <c r="D330" s="357">
        <f t="shared" ref="D330:D359" si="12">B330*C330</f>
        <v>776.16</v>
      </c>
    </row>
    <row r="331" spans="1:5" outlineLevel="1">
      <c r="A331" s="466" t="s">
        <v>1762</v>
      </c>
      <c r="B331" s="470">
        <v>5000</v>
      </c>
      <c r="C331" s="357">
        <v>0.40646301230257154</v>
      </c>
      <c r="D331" s="357">
        <f t="shared" si="12"/>
        <v>2032.3150615128577</v>
      </c>
    </row>
    <row r="332" spans="1:5" outlineLevel="1">
      <c r="A332" s="464" t="s">
        <v>161</v>
      </c>
      <c r="B332" s="465">
        <v>230</v>
      </c>
      <c r="C332" s="357"/>
      <c r="D332" s="357">
        <f t="shared" si="12"/>
        <v>0</v>
      </c>
    </row>
    <row r="333" spans="1:5" outlineLevel="1">
      <c r="A333" s="466" t="s">
        <v>162</v>
      </c>
      <c r="B333" s="467">
        <v>230</v>
      </c>
      <c r="C333" s="357">
        <v>16.3</v>
      </c>
      <c r="D333" s="357">
        <f t="shared" si="12"/>
        <v>3749</v>
      </c>
      <c r="E333" s="42" t="s">
        <v>319</v>
      </c>
    </row>
    <row r="334" spans="1:5" outlineLevel="1">
      <c r="A334" s="464" t="s">
        <v>297</v>
      </c>
      <c r="B334" s="465">
        <v>500</v>
      </c>
      <c r="C334" s="357"/>
      <c r="D334" s="357">
        <f t="shared" si="12"/>
        <v>0</v>
      </c>
    </row>
    <row r="335" spans="1:5" outlineLevel="1">
      <c r="A335" s="466" t="s">
        <v>299</v>
      </c>
      <c r="B335" s="467">
        <v>500</v>
      </c>
      <c r="C335" s="357">
        <v>1.62</v>
      </c>
      <c r="D335" s="357">
        <f t="shared" si="12"/>
        <v>810</v>
      </c>
    </row>
    <row r="336" spans="1:5" outlineLevel="1">
      <c r="A336" s="464" t="s">
        <v>302</v>
      </c>
      <c r="B336" s="465">
        <v>14</v>
      </c>
      <c r="C336" s="362">
        <v>54.78</v>
      </c>
      <c r="D336" s="357">
        <f t="shared" si="12"/>
        <v>766.92000000000007</v>
      </c>
    </row>
    <row r="337" spans="1:5" outlineLevel="1">
      <c r="A337" s="464" t="s">
        <v>168</v>
      </c>
      <c r="B337" s="469">
        <v>1368</v>
      </c>
      <c r="C337" s="357">
        <f>(22.8*5400+24.12*2664)/8064</f>
        <v>23.236071428571428</v>
      </c>
      <c r="D337" s="357">
        <f t="shared" si="12"/>
        <v>31786.945714285714</v>
      </c>
      <c r="E337" s="42" t="s">
        <v>319</v>
      </c>
    </row>
    <row r="338" spans="1:5" outlineLevel="1">
      <c r="A338" s="464" t="s">
        <v>303</v>
      </c>
      <c r="B338" s="465">
        <v>936</v>
      </c>
      <c r="C338" s="357"/>
      <c r="D338" s="357">
        <f t="shared" si="12"/>
        <v>0</v>
      </c>
    </row>
    <row r="339" spans="1:5" outlineLevel="1">
      <c r="A339" s="466" t="s">
        <v>74</v>
      </c>
      <c r="B339" s="467">
        <v>936</v>
      </c>
      <c r="C339" s="357">
        <v>46</v>
      </c>
      <c r="D339" s="357">
        <f t="shared" si="12"/>
        <v>43056</v>
      </c>
    </row>
    <row r="340" spans="1:5" outlineLevel="1">
      <c r="A340" s="464" t="s">
        <v>170</v>
      </c>
      <c r="B340" s="469">
        <v>22000</v>
      </c>
      <c r="C340" s="357">
        <v>0.31</v>
      </c>
      <c r="D340" s="357">
        <f t="shared" si="12"/>
        <v>6820</v>
      </c>
    </row>
    <row r="341" spans="1:5" outlineLevel="1">
      <c r="A341" s="464" t="s">
        <v>304</v>
      </c>
      <c r="B341" s="465">
        <v>1</v>
      </c>
      <c r="C341" s="357"/>
      <c r="D341" s="357"/>
      <c r="E341" s="42" t="s">
        <v>196</v>
      </c>
    </row>
    <row r="342" spans="1:5" outlineLevel="1">
      <c r="A342" s="464" t="s">
        <v>206</v>
      </c>
      <c r="B342" s="465">
        <v>19</v>
      </c>
      <c r="C342" s="362">
        <v>742.61</v>
      </c>
      <c r="D342" s="357">
        <f t="shared" ref="D342" si="13">B342*C342</f>
        <v>14109.59</v>
      </c>
    </row>
    <row r="343" spans="1:5" outlineLevel="1">
      <c r="A343" s="464" t="s">
        <v>1240</v>
      </c>
      <c r="B343" s="469">
        <v>8050</v>
      </c>
      <c r="C343" s="357">
        <v>0.6</v>
      </c>
      <c r="D343" s="357">
        <f t="shared" si="12"/>
        <v>4830</v>
      </c>
      <c r="E343" s="42" t="s">
        <v>319</v>
      </c>
    </row>
    <row r="344" spans="1:5" outlineLevel="1">
      <c r="A344" s="464" t="s">
        <v>860</v>
      </c>
      <c r="B344" s="469">
        <v>34150</v>
      </c>
      <c r="C344" s="357">
        <v>0.54</v>
      </c>
      <c r="D344" s="357">
        <f t="shared" si="12"/>
        <v>18441</v>
      </c>
      <c r="E344" s="42" t="s">
        <v>319</v>
      </c>
    </row>
    <row r="345" spans="1:5" outlineLevel="1">
      <c r="A345" s="464" t="s">
        <v>305</v>
      </c>
      <c r="B345" s="469">
        <v>4845</v>
      </c>
      <c r="C345" s="357">
        <v>0.6</v>
      </c>
      <c r="D345" s="357">
        <f t="shared" si="12"/>
        <v>2907</v>
      </c>
    </row>
    <row r="346" spans="1:5" outlineLevel="1">
      <c r="A346" s="464" t="s">
        <v>306</v>
      </c>
      <c r="B346" s="469">
        <v>121006</v>
      </c>
      <c r="C346" s="357">
        <v>0.57999999999999996</v>
      </c>
      <c r="D346" s="357">
        <f t="shared" si="12"/>
        <v>70183.48</v>
      </c>
      <c r="E346" s="42" t="s">
        <v>319</v>
      </c>
    </row>
    <row r="347" spans="1:5" outlineLevel="1">
      <c r="A347" s="464" t="s">
        <v>308</v>
      </c>
      <c r="B347" s="465">
        <v>450</v>
      </c>
      <c r="C347" s="357"/>
      <c r="D347" s="357">
        <f t="shared" si="12"/>
        <v>0</v>
      </c>
    </row>
    <row r="348" spans="1:5" outlineLevel="1">
      <c r="A348" s="466" t="s">
        <v>309</v>
      </c>
      <c r="B348" s="467">
        <v>450</v>
      </c>
      <c r="C348" s="357">
        <v>7.12</v>
      </c>
      <c r="D348" s="357">
        <f t="shared" si="12"/>
        <v>3204</v>
      </c>
    </row>
    <row r="349" spans="1:5" outlineLevel="1">
      <c r="A349" s="464" t="s">
        <v>310</v>
      </c>
      <c r="B349" s="465">
        <v>300</v>
      </c>
      <c r="C349" s="436"/>
      <c r="D349" s="357">
        <f t="shared" si="12"/>
        <v>0</v>
      </c>
    </row>
    <row r="350" spans="1:5" outlineLevel="1">
      <c r="A350" s="466" t="s">
        <v>878</v>
      </c>
      <c r="B350" s="467">
        <v>300</v>
      </c>
      <c r="C350" s="362">
        <f>(20950*0.44+11200*0.39)/32150</f>
        <v>0.42258164852255053</v>
      </c>
      <c r="D350" s="357">
        <f t="shared" si="12"/>
        <v>126.77449455676516</v>
      </c>
    </row>
    <row r="351" spans="1:5" outlineLevel="1">
      <c r="A351" s="464" t="s">
        <v>207</v>
      </c>
      <c r="B351" s="469">
        <v>2271</v>
      </c>
      <c r="C351" s="357"/>
      <c r="D351" s="357">
        <f t="shared" si="12"/>
        <v>0</v>
      </c>
    </row>
    <row r="352" spans="1:5" outlineLevel="1">
      <c r="A352" s="466" t="s">
        <v>311</v>
      </c>
      <c r="B352" s="467">
        <v>91</v>
      </c>
      <c r="C352" s="357">
        <v>46.28</v>
      </c>
      <c r="D352" s="357">
        <f t="shared" si="12"/>
        <v>4211.4800000000005</v>
      </c>
    </row>
    <row r="353" spans="1:5" outlineLevel="1">
      <c r="A353" s="466" t="s">
        <v>208</v>
      </c>
      <c r="B353" s="467">
        <v>236</v>
      </c>
      <c r="C353" s="357">
        <v>31.75</v>
      </c>
      <c r="D353" s="357">
        <f t="shared" si="12"/>
        <v>7493</v>
      </c>
    </row>
    <row r="354" spans="1:5" outlineLevel="1">
      <c r="A354" s="466" t="s">
        <v>312</v>
      </c>
      <c r="B354" s="467">
        <v>96</v>
      </c>
      <c r="C354" s="357">
        <v>35.22</v>
      </c>
      <c r="D354" s="357">
        <f t="shared" si="12"/>
        <v>3381.12</v>
      </c>
    </row>
    <row r="355" spans="1:5" outlineLevel="1">
      <c r="A355" s="466" t="s">
        <v>313</v>
      </c>
      <c r="B355" s="467">
        <v>95</v>
      </c>
      <c r="C355" s="357">
        <v>37.35</v>
      </c>
      <c r="D355" s="357">
        <f t="shared" si="12"/>
        <v>3548.25</v>
      </c>
      <c r="E355" s="42" t="s">
        <v>319</v>
      </c>
    </row>
    <row r="356" spans="1:5" outlineLevel="1">
      <c r="A356" s="466" t="s">
        <v>209</v>
      </c>
      <c r="B356" s="467">
        <v>812</v>
      </c>
      <c r="C356" s="357">
        <v>42.46</v>
      </c>
      <c r="D356" s="357">
        <f t="shared" si="12"/>
        <v>34477.520000000004</v>
      </c>
      <c r="E356" s="42" t="s">
        <v>319</v>
      </c>
    </row>
    <row r="357" spans="1:5" outlineLevel="1">
      <c r="A357" s="466" t="s">
        <v>314</v>
      </c>
      <c r="B357" s="467">
        <v>10</v>
      </c>
      <c r="C357" s="357">
        <v>44.5</v>
      </c>
      <c r="D357" s="357">
        <f>B357*C357</f>
        <v>445</v>
      </c>
    </row>
    <row r="358" spans="1:5" outlineLevel="1">
      <c r="A358" s="466" t="s">
        <v>315</v>
      </c>
      <c r="B358" s="467">
        <v>717</v>
      </c>
      <c r="C358" s="357">
        <f>(61.5*2036+62.46*3488)/5524</f>
        <v>62.106169442433014</v>
      </c>
      <c r="D358" s="357">
        <f t="shared" si="12"/>
        <v>44530.123490224469</v>
      </c>
      <c r="E358" s="42" t="s">
        <v>319</v>
      </c>
    </row>
    <row r="359" spans="1:5" outlineLevel="1">
      <c r="A359" s="466" t="s">
        <v>210</v>
      </c>
      <c r="B359" s="467">
        <v>214</v>
      </c>
      <c r="C359" s="357">
        <v>69.12</v>
      </c>
      <c r="D359" s="357">
        <f t="shared" si="12"/>
        <v>14791.68</v>
      </c>
      <c r="E359" s="42" t="s">
        <v>319</v>
      </c>
    </row>
    <row r="360" spans="1:5">
      <c r="A360" s="463" t="s">
        <v>121</v>
      </c>
      <c r="B360" s="461"/>
      <c r="C360" s="462"/>
      <c r="D360" s="461">
        <f>SUM(D324:D359)</f>
        <v>331904.45876057982</v>
      </c>
    </row>
    <row r="362" spans="1:5">
      <c r="A362" s="450" t="s">
        <v>322</v>
      </c>
      <c r="B362" s="451" t="s">
        <v>2</v>
      </c>
      <c r="C362" s="454" t="s">
        <v>3</v>
      </c>
      <c r="D362" s="454" t="s">
        <v>4</v>
      </c>
    </row>
    <row r="363" spans="1:5" hidden="1" outlineLevel="1">
      <c r="A363" s="439" t="s">
        <v>323</v>
      </c>
      <c r="B363" s="440">
        <v>2</v>
      </c>
      <c r="C363" s="357">
        <v>831.89</v>
      </c>
      <c r="D363" s="357">
        <f>B363*C363</f>
        <v>1663.78</v>
      </c>
    </row>
    <row r="364" spans="1:5" hidden="1" outlineLevel="1">
      <c r="A364" s="439" t="s">
        <v>324</v>
      </c>
      <c r="B364" s="440">
        <v>1</v>
      </c>
      <c r="C364" s="436"/>
      <c r="D364" s="357">
        <f t="shared" ref="D364:D365" si="14">B364*C364</f>
        <v>0</v>
      </c>
    </row>
    <row r="365" spans="1:5" hidden="1" outlineLevel="1">
      <c r="A365" s="441" t="s">
        <v>325</v>
      </c>
      <c r="B365" s="442">
        <v>1</v>
      </c>
      <c r="C365" s="357">
        <v>53181.7</v>
      </c>
      <c r="D365" s="357">
        <f t="shared" si="14"/>
        <v>53181.7</v>
      </c>
    </row>
    <row r="366" spans="1:5" hidden="1" outlineLevel="1">
      <c r="A366" s="439" t="s">
        <v>326</v>
      </c>
      <c r="B366" s="440">
        <v>7</v>
      </c>
      <c r="C366" s="357"/>
      <c r="D366" s="357"/>
    </row>
    <row r="367" spans="1:5" hidden="1" outlineLevel="1">
      <c r="A367" s="441" t="s">
        <v>328</v>
      </c>
      <c r="B367" s="442">
        <v>6</v>
      </c>
      <c r="C367" s="357">
        <v>2999.86</v>
      </c>
      <c r="D367" s="357"/>
    </row>
    <row r="368" spans="1:5" hidden="1" outlineLevel="1">
      <c r="A368" s="441" t="s">
        <v>329</v>
      </c>
      <c r="B368" s="442">
        <v>1</v>
      </c>
      <c r="C368" s="357"/>
      <c r="D368" s="357"/>
      <c r="E368" s="42" t="s">
        <v>196</v>
      </c>
    </row>
    <row r="369" spans="1:4" hidden="1" outlineLevel="1">
      <c r="A369" s="439" t="s">
        <v>331</v>
      </c>
      <c r="B369" s="443">
        <v>1131</v>
      </c>
      <c r="C369" s="357"/>
      <c r="D369" s="357"/>
    </row>
    <row r="370" spans="1:4" hidden="1" outlineLevel="1">
      <c r="A370" s="441" t="s">
        <v>332</v>
      </c>
      <c r="B370" s="442">
        <v>50</v>
      </c>
      <c r="C370" s="357">
        <v>39</v>
      </c>
      <c r="D370" s="357">
        <f t="shared" ref="D370:D411" si="15">B370*C370</f>
        <v>1950</v>
      </c>
    </row>
    <row r="371" spans="1:4" hidden="1" outlineLevel="1">
      <c r="A371" s="441" t="s">
        <v>333</v>
      </c>
      <c r="B371" s="442">
        <v>29</v>
      </c>
      <c r="C371" s="357">
        <v>40</v>
      </c>
      <c r="D371" s="357">
        <f t="shared" si="15"/>
        <v>1160</v>
      </c>
    </row>
    <row r="372" spans="1:4" hidden="1" outlineLevel="1">
      <c r="A372" s="441" t="s">
        <v>334</v>
      </c>
      <c r="B372" s="442">
        <v>28</v>
      </c>
      <c r="C372" s="357">
        <v>7.36</v>
      </c>
      <c r="D372" s="357">
        <f t="shared" si="15"/>
        <v>206.08</v>
      </c>
    </row>
    <row r="373" spans="1:4" hidden="1" outlineLevel="1">
      <c r="A373" s="441" t="s">
        <v>335</v>
      </c>
      <c r="B373" s="442">
        <v>45</v>
      </c>
      <c r="C373" s="357">
        <v>59</v>
      </c>
      <c r="D373" s="357">
        <f t="shared" si="15"/>
        <v>2655</v>
      </c>
    </row>
    <row r="374" spans="1:4" hidden="1" outlineLevel="1">
      <c r="A374" s="441" t="s">
        <v>336</v>
      </c>
      <c r="B374" s="442">
        <v>50</v>
      </c>
      <c r="C374" s="357">
        <v>8.3699999999999992</v>
      </c>
      <c r="D374" s="357">
        <f t="shared" si="15"/>
        <v>418.49999999999994</v>
      </c>
    </row>
    <row r="375" spans="1:4" hidden="1" outlineLevel="1">
      <c r="A375" s="441" t="s">
        <v>337</v>
      </c>
      <c r="B375" s="442">
        <v>93</v>
      </c>
      <c r="C375" s="357">
        <v>23.19</v>
      </c>
      <c r="D375" s="357">
        <f t="shared" si="15"/>
        <v>2156.67</v>
      </c>
    </row>
    <row r="376" spans="1:4" hidden="1" outlineLevel="1">
      <c r="A376" s="441" t="s">
        <v>1910</v>
      </c>
      <c r="B376" s="442">
        <v>18</v>
      </c>
      <c r="C376" s="357">
        <v>80</v>
      </c>
      <c r="D376" s="357">
        <f t="shared" si="15"/>
        <v>1440</v>
      </c>
    </row>
    <row r="377" spans="1:4" hidden="1" outlineLevel="1">
      <c r="A377" s="441" t="s">
        <v>339</v>
      </c>
      <c r="B377" s="442">
        <v>40</v>
      </c>
      <c r="C377" s="357">
        <v>66.75</v>
      </c>
      <c r="D377" s="357">
        <f t="shared" si="15"/>
        <v>2670</v>
      </c>
    </row>
    <row r="378" spans="1:4" hidden="1" outlineLevel="1">
      <c r="A378" s="441" t="s">
        <v>340</v>
      </c>
      <c r="B378" s="442">
        <v>29</v>
      </c>
      <c r="C378" s="357">
        <v>90</v>
      </c>
      <c r="D378" s="357">
        <f t="shared" si="15"/>
        <v>2610</v>
      </c>
    </row>
    <row r="379" spans="1:4" hidden="1" outlineLevel="1">
      <c r="A379" s="441" t="s">
        <v>341</v>
      </c>
      <c r="B379" s="442">
        <v>30</v>
      </c>
      <c r="C379" s="357">
        <v>132</v>
      </c>
      <c r="D379" s="357">
        <f t="shared" si="15"/>
        <v>3960</v>
      </c>
    </row>
    <row r="380" spans="1:4" hidden="1" outlineLevel="1">
      <c r="A380" s="441" t="s">
        <v>342</v>
      </c>
      <c r="B380" s="442">
        <v>30</v>
      </c>
      <c r="C380" s="357">
        <v>15.04</v>
      </c>
      <c r="D380" s="357">
        <f t="shared" si="15"/>
        <v>451.2</v>
      </c>
    </row>
    <row r="381" spans="1:4" hidden="1" outlineLevel="1">
      <c r="A381" s="441" t="s">
        <v>343</v>
      </c>
      <c r="B381" s="442">
        <v>15</v>
      </c>
      <c r="C381" s="357">
        <v>258</v>
      </c>
      <c r="D381" s="357">
        <f t="shared" si="15"/>
        <v>3870</v>
      </c>
    </row>
    <row r="382" spans="1:4" hidden="1" outlineLevel="1">
      <c r="A382" s="441" t="s">
        <v>345</v>
      </c>
      <c r="B382" s="442">
        <v>30</v>
      </c>
      <c r="C382" s="357">
        <v>246</v>
      </c>
      <c r="D382" s="357">
        <f t="shared" si="15"/>
        <v>7380</v>
      </c>
    </row>
    <row r="383" spans="1:4" hidden="1" outlineLevel="1">
      <c r="A383" s="441" t="s">
        <v>346</v>
      </c>
      <c r="B383" s="442">
        <v>100</v>
      </c>
      <c r="C383" s="357">
        <v>45.15</v>
      </c>
      <c r="D383" s="357">
        <f t="shared" si="15"/>
        <v>4515</v>
      </c>
    </row>
    <row r="384" spans="1:4" hidden="1" outlineLevel="1">
      <c r="A384" s="441" t="s">
        <v>347</v>
      </c>
      <c r="B384" s="442">
        <v>20</v>
      </c>
      <c r="C384" s="357">
        <v>251</v>
      </c>
      <c r="D384" s="357">
        <f t="shared" si="15"/>
        <v>5020</v>
      </c>
    </row>
    <row r="385" spans="1:4" hidden="1" outlineLevel="1">
      <c r="A385" s="441" t="s">
        <v>348</v>
      </c>
      <c r="B385" s="442">
        <v>20</v>
      </c>
      <c r="C385" s="357">
        <v>266</v>
      </c>
      <c r="D385" s="357">
        <f t="shared" si="15"/>
        <v>5320</v>
      </c>
    </row>
    <row r="386" spans="1:4" hidden="1" outlineLevel="1">
      <c r="A386" s="441" t="s">
        <v>349</v>
      </c>
      <c r="B386" s="442">
        <v>18</v>
      </c>
      <c r="C386" s="357">
        <v>359</v>
      </c>
      <c r="D386" s="357">
        <f t="shared" si="15"/>
        <v>6462</v>
      </c>
    </row>
    <row r="387" spans="1:4" hidden="1" outlineLevel="1">
      <c r="A387" s="441" t="s">
        <v>350</v>
      </c>
      <c r="B387" s="442">
        <v>409</v>
      </c>
      <c r="C387" s="357">
        <v>6.75</v>
      </c>
      <c r="D387" s="357">
        <f t="shared" si="15"/>
        <v>2760.75</v>
      </c>
    </row>
    <row r="388" spans="1:4" hidden="1" outlineLevel="1">
      <c r="A388" s="441" t="s">
        <v>351</v>
      </c>
      <c r="B388" s="442">
        <v>20</v>
      </c>
      <c r="C388" s="357">
        <v>9</v>
      </c>
      <c r="D388" s="357">
        <f t="shared" si="15"/>
        <v>180</v>
      </c>
    </row>
    <row r="389" spans="1:4" hidden="1" outlineLevel="1">
      <c r="A389" s="441" t="s">
        <v>352</v>
      </c>
      <c r="B389" s="442">
        <v>7</v>
      </c>
      <c r="C389" s="357">
        <v>18</v>
      </c>
      <c r="D389" s="357">
        <f t="shared" si="15"/>
        <v>126</v>
      </c>
    </row>
    <row r="390" spans="1:4" hidden="1" outlineLevel="1">
      <c r="A390" s="441" t="s">
        <v>353</v>
      </c>
      <c r="B390" s="442">
        <v>50</v>
      </c>
      <c r="C390" s="357">
        <v>26</v>
      </c>
      <c r="D390" s="357">
        <f t="shared" si="15"/>
        <v>1300</v>
      </c>
    </row>
    <row r="391" spans="1:4" hidden="1" outlineLevel="1">
      <c r="A391" s="439" t="s">
        <v>354</v>
      </c>
      <c r="B391" s="440">
        <v>2</v>
      </c>
      <c r="C391" s="436"/>
      <c r="D391" s="357">
        <f t="shared" si="15"/>
        <v>0</v>
      </c>
    </row>
    <row r="392" spans="1:4" hidden="1" outlineLevel="1">
      <c r="A392" s="441" t="s">
        <v>355</v>
      </c>
      <c r="B392" s="442">
        <v>2</v>
      </c>
      <c r="C392" s="357">
        <v>838.98</v>
      </c>
      <c r="D392" s="357">
        <f t="shared" si="15"/>
        <v>1677.96</v>
      </c>
    </row>
    <row r="393" spans="1:4" hidden="1" outlineLevel="1">
      <c r="A393" s="439" t="s">
        <v>356</v>
      </c>
      <c r="B393" s="440">
        <v>9</v>
      </c>
      <c r="C393" s="436"/>
      <c r="D393" s="357">
        <f t="shared" si="15"/>
        <v>0</v>
      </c>
    </row>
    <row r="394" spans="1:4" hidden="1" outlineLevel="1">
      <c r="A394" s="441" t="s">
        <v>357</v>
      </c>
      <c r="B394" s="442">
        <v>9</v>
      </c>
      <c r="C394" s="357">
        <v>6125.38</v>
      </c>
      <c r="D394" s="357">
        <f t="shared" si="15"/>
        <v>55128.42</v>
      </c>
    </row>
    <row r="395" spans="1:4" hidden="1" outlineLevel="1">
      <c r="A395" s="439" t="s">
        <v>358</v>
      </c>
      <c r="B395" s="440">
        <v>11</v>
      </c>
      <c r="C395" s="436"/>
      <c r="D395" s="357">
        <f t="shared" si="15"/>
        <v>0</v>
      </c>
    </row>
    <row r="396" spans="1:4" hidden="1" outlineLevel="1">
      <c r="A396" s="441" t="s">
        <v>359</v>
      </c>
      <c r="B396" s="442">
        <v>5</v>
      </c>
      <c r="C396" s="357">
        <v>17700</v>
      </c>
      <c r="D396" s="357">
        <f t="shared" si="15"/>
        <v>88500</v>
      </c>
    </row>
    <row r="397" spans="1:4" hidden="1" outlineLevel="1">
      <c r="A397" s="441" t="s">
        <v>360</v>
      </c>
      <c r="B397" s="442">
        <v>2</v>
      </c>
      <c r="C397" s="357">
        <v>10200</v>
      </c>
      <c r="D397" s="357">
        <f t="shared" si="15"/>
        <v>20400</v>
      </c>
    </row>
    <row r="398" spans="1:4" hidden="1" outlineLevel="1">
      <c r="A398" s="441" t="s">
        <v>361</v>
      </c>
      <c r="B398" s="442">
        <v>2</v>
      </c>
      <c r="C398" s="357">
        <v>12390</v>
      </c>
      <c r="D398" s="357">
        <f t="shared" si="15"/>
        <v>24780</v>
      </c>
    </row>
    <row r="399" spans="1:4" hidden="1" outlineLevel="1">
      <c r="A399" s="441" t="s">
        <v>362</v>
      </c>
      <c r="B399" s="442">
        <v>2</v>
      </c>
      <c r="C399" s="357">
        <v>12390</v>
      </c>
      <c r="D399" s="357">
        <f t="shared" si="15"/>
        <v>24780</v>
      </c>
    </row>
    <row r="400" spans="1:4" hidden="1" outlineLevel="1">
      <c r="A400" s="439" t="s">
        <v>363</v>
      </c>
      <c r="B400" s="440">
        <v>4</v>
      </c>
      <c r="C400" s="436"/>
      <c r="D400" s="357">
        <f t="shared" si="15"/>
        <v>0</v>
      </c>
    </row>
    <row r="401" spans="1:5" hidden="1" outlineLevel="1">
      <c r="A401" s="441" t="s">
        <v>364</v>
      </c>
      <c r="B401" s="442">
        <v>3</v>
      </c>
      <c r="C401" s="357">
        <v>445.63</v>
      </c>
      <c r="D401" s="357">
        <f t="shared" si="15"/>
        <v>1336.8899999999999</v>
      </c>
    </row>
    <row r="402" spans="1:5" hidden="1" outlineLevel="1">
      <c r="A402" s="441" t="s">
        <v>1856</v>
      </c>
      <c r="B402" s="442">
        <v>1</v>
      </c>
      <c r="C402" s="357">
        <v>18727</v>
      </c>
      <c r="D402" s="357">
        <f t="shared" si="15"/>
        <v>18727</v>
      </c>
    </row>
    <row r="403" spans="1:5" hidden="1" outlineLevel="1">
      <c r="A403" s="439" t="s">
        <v>365</v>
      </c>
      <c r="B403" s="440">
        <v>109</v>
      </c>
      <c r="C403" s="436"/>
      <c r="D403" s="357">
        <f t="shared" si="15"/>
        <v>0</v>
      </c>
    </row>
    <row r="404" spans="1:5" hidden="1" outlineLevel="1">
      <c r="A404" s="441" t="s">
        <v>366</v>
      </c>
      <c r="B404" s="442">
        <v>29</v>
      </c>
      <c r="C404" s="357">
        <v>40.130000000000003</v>
      </c>
      <c r="D404" s="357">
        <f t="shared" si="15"/>
        <v>1163.77</v>
      </c>
    </row>
    <row r="405" spans="1:5" hidden="1" outlineLevel="1">
      <c r="A405" s="441" t="s">
        <v>367</v>
      </c>
      <c r="B405" s="442">
        <v>80</v>
      </c>
      <c r="C405" s="357">
        <v>37.380000000000003</v>
      </c>
      <c r="D405" s="357">
        <f t="shared" si="15"/>
        <v>2990.4</v>
      </c>
    </row>
    <row r="406" spans="1:5" hidden="1" outlineLevel="1">
      <c r="A406" s="439" t="s">
        <v>1903</v>
      </c>
      <c r="B406" s="440">
        <v>1</v>
      </c>
      <c r="C406" s="357"/>
      <c r="D406" s="357">
        <f t="shared" si="15"/>
        <v>0</v>
      </c>
    </row>
    <row r="407" spans="1:5" hidden="1" outlineLevel="1">
      <c r="A407" s="441" t="s">
        <v>1911</v>
      </c>
      <c r="B407" s="442">
        <v>1</v>
      </c>
      <c r="C407" s="357">
        <v>139230</v>
      </c>
      <c r="D407" s="357">
        <f t="shared" si="15"/>
        <v>139230</v>
      </c>
    </row>
    <row r="408" spans="1:5" hidden="1" outlineLevel="1">
      <c r="A408" s="439" t="s">
        <v>368</v>
      </c>
      <c r="B408" s="440">
        <v>1</v>
      </c>
      <c r="C408" s="357"/>
      <c r="D408" s="357">
        <f t="shared" si="15"/>
        <v>0</v>
      </c>
    </row>
    <row r="409" spans="1:5" hidden="1" outlineLevel="1">
      <c r="A409" s="441" t="s">
        <v>369</v>
      </c>
      <c r="B409" s="442">
        <v>1</v>
      </c>
      <c r="C409" s="357">
        <v>8850</v>
      </c>
      <c r="D409" s="357">
        <f t="shared" si="15"/>
        <v>8850</v>
      </c>
    </row>
    <row r="410" spans="1:5" hidden="1" outlineLevel="1">
      <c r="A410" s="439" t="s">
        <v>370</v>
      </c>
      <c r="B410" s="440">
        <v>2</v>
      </c>
      <c r="C410" s="357">
        <v>126289.2</v>
      </c>
      <c r="D410" s="357">
        <f t="shared" si="15"/>
        <v>252578.4</v>
      </c>
    </row>
    <row r="411" spans="1:5" hidden="1" outlineLevel="1">
      <c r="A411" s="439" t="s">
        <v>371</v>
      </c>
      <c r="B411" s="440">
        <v>3</v>
      </c>
      <c r="C411" s="357"/>
      <c r="D411" s="357">
        <f t="shared" si="15"/>
        <v>0</v>
      </c>
    </row>
    <row r="412" spans="1:5" hidden="1" outlineLevel="1">
      <c r="A412" s="441" t="s">
        <v>372</v>
      </c>
      <c r="B412" s="442">
        <v>3</v>
      </c>
      <c r="C412" s="357"/>
      <c r="D412" s="357">
        <f t="shared" ref="D412:D421" si="16">B412*C412</f>
        <v>0</v>
      </c>
      <c r="E412" s="42" t="s">
        <v>196</v>
      </c>
    </row>
    <row r="413" spans="1:5" hidden="1" outlineLevel="1">
      <c r="A413" s="439" t="s">
        <v>375</v>
      </c>
      <c r="B413" s="440">
        <v>56</v>
      </c>
      <c r="C413" s="357"/>
      <c r="D413" s="357">
        <f t="shared" si="16"/>
        <v>0</v>
      </c>
    </row>
    <row r="414" spans="1:5" hidden="1" outlineLevel="1">
      <c r="A414" s="441" t="s">
        <v>376</v>
      </c>
      <c r="B414" s="442">
        <v>5</v>
      </c>
      <c r="C414" s="357">
        <v>1876</v>
      </c>
      <c r="D414" s="357">
        <f t="shared" si="16"/>
        <v>9380</v>
      </c>
    </row>
    <row r="415" spans="1:5" hidden="1" outlineLevel="1">
      <c r="A415" s="441" t="s">
        <v>377</v>
      </c>
      <c r="B415" s="442">
        <v>13</v>
      </c>
      <c r="C415" s="357">
        <v>198.06</v>
      </c>
      <c r="D415" s="357">
        <f t="shared" si="16"/>
        <v>2574.7800000000002</v>
      </c>
    </row>
    <row r="416" spans="1:5" hidden="1" outlineLevel="1">
      <c r="A416" s="441" t="s">
        <v>378</v>
      </c>
      <c r="B416" s="442">
        <v>4</v>
      </c>
      <c r="C416" s="357">
        <v>175.41</v>
      </c>
      <c r="D416" s="357">
        <f t="shared" si="16"/>
        <v>701.64</v>
      </c>
    </row>
    <row r="417" spans="1:5" hidden="1" outlineLevel="1">
      <c r="A417" s="441" t="s">
        <v>379</v>
      </c>
      <c r="B417" s="442">
        <v>16</v>
      </c>
      <c r="C417" s="357">
        <v>186.27</v>
      </c>
      <c r="D417" s="357">
        <f t="shared" si="16"/>
        <v>2980.32</v>
      </c>
    </row>
    <row r="418" spans="1:5" hidden="1" outlineLevel="1">
      <c r="A418" s="441" t="s">
        <v>380</v>
      </c>
      <c r="B418" s="442">
        <v>8</v>
      </c>
      <c r="C418" s="357">
        <v>1127.75</v>
      </c>
      <c r="D418" s="357">
        <f t="shared" si="16"/>
        <v>9022</v>
      </c>
    </row>
    <row r="419" spans="1:5" hidden="1" outlineLevel="1">
      <c r="A419" s="441" t="s">
        <v>381</v>
      </c>
      <c r="B419" s="442">
        <v>3</v>
      </c>
      <c r="C419" s="357">
        <v>285.93</v>
      </c>
      <c r="D419" s="357">
        <f t="shared" si="16"/>
        <v>857.79</v>
      </c>
    </row>
    <row r="420" spans="1:5" hidden="1" outlineLevel="1">
      <c r="A420" s="441" t="s">
        <v>382</v>
      </c>
      <c r="B420" s="442">
        <v>4</v>
      </c>
      <c r="C420" s="357">
        <v>241.28</v>
      </c>
      <c r="D420" s="357">
        <f t="shared" si="16"/>
        <v>965.12</v>
      </c>
    </row>
    <row r="421" spans="1:5" hidden="1" outlineLevel="1">
      <c r="A421" s="441" t="s">
        <v>383</v>
      </c>
      <c r="B421" s="442">
        <v>3</v>
      </c>
      <c r="C421" s="357">
        <v>230</v>
      </c>
      <c r="D421" s="357">
        <f t="shared" si="16"/>
        <v>690</v>
      </c>
    </row>
    <row r="422" spans="1:5" hidden="1" outlineLevel="1">
      <c r="A422" s="439" t="s">
        <v>384</v>
      </c>
      <c r="B422" s="440">
        <v>22</v>
      </c>
      <c r="C422" s="357"/>
      <c r="D422" s="357"/>
    </row>
    <row r="423" spans="1:5" hidden="1" outlineLevel="1">
      <c r="A423" s="441" t="s">
        <v>385</v>
      </c>
      <c r="B423" s="442">
        <v>10</v>
      </c>
      <c r="C423" s="357"/>
      <c r="D423" s="357">
        <f t="shared" ref="D423:D458" si="17">B423*C423</f>
        <v>0</v>
      </c>
      <c r="E423" s="333" t="s">
        <v>196</v>
      </c>
    </row>
    <row r="424" spans="1:5" hidden="1" outlineLevel="1">
      <c r="A424" s="441" t="s">
        <v>386</v>
      </c>
      <c r="B424" s="442">
        <v>1</v>
      </c>
      <c r="C424" s="357"/>
      <c r="D424" s="357">
        <f t="shared" si="17"/>
        <v>0</v>
      </c>
      <c r="E424" s="333" t="s">
        <v>196</v>
      </c>
    </row>
    <row r="425" spans="1:5" hidden="1" outlineLevel="1">
      <c r="A425" s="441" t="s">
        <v>387</v>
      </c>
      <c r="B425" s="442">
        <v>3</v>
      </c>
      <c r="C425" s="357">
        <v>237.5</v>
      </c>
      <c r="D425" s="357">
        <f t="shared" si="17"/>
        <v>712.5</v>
      </c>
      <c r="E425" s="333"/>
    </row>
    <row r="426" spans="1:5" hidden="1" outlineLevel="1">
      <c r="A426" s="441" t="s">
        <v>388</v>
      </c>
      <c r="B426" s="442">
        <v>8</v>
      </c>
      <c r="C426" s="357"/>
      <c r="D426" s="357">
        <f t="shared" si="17"/>
        <v>0</v>
      </c>
      <c r="E426" s="333" t="s">
        <v>196</v>
      </c>
    </row>
    <row r="427" spans="1:5" hidden="1" outlineLevel="1">
      <c r="A427" s="439" t="s">
        <v>391</v>
      </c>
      <c r="B427" s="440">
        <v>1</v>
      </c>
      <c r="D427" s="357">
        <f t="shared" si="17"/>
        <v>0</v>
      </c>
    </row>
    <row r="428" spans="1:5" hidden="1" outlineLevel="1">
      <c r="A428" s="441" t="s">
        <v>392</v>
      </c>
      <c r="B428" s="442">
        <v>1</v>
      </c>
      <c r="C428" s="357">
        <v>3298.69</v>
      </c>
      <c r="D428" s="357">
        <f t="shared" si="17"/>
        <v>3298.69</v>
      </c>
    </row>
    <row r="429" spans="1:5" hidden="1" outlineLevel="1">
      <c r="A429" s="439" t="s">
        <v>393</v>
      </c>
      <c r="B429" s="440">
        <v>20</v>
      </c>
      <c r="C429" s="436"/>
      <c r="D429" s="357">
        <f t="shared" si="17"/>
        <v>0</v>
      </c>
    </row>
    <row r="430" spans="1:5" hidden="1" outlineLevel="1">
      <c r="A430" s="441" t="s">
        <v>394</v>
      </c>
      <c r="B430" s="442">
        <v>20</v>
      </c>
      <c r="C430" s="357">
        <v>31.79</v>
      </c>
      <c r="D430" s="357">
        <f t="shared" si="17"/>
        <v>635.79999999999995</v>
      </c>
    </row>
    <row r="431" spans="1:5" hidden="1" outlineLevel="1">
      <c r="A431" s="439" t="s">
        <v>395</v>
      </c>
      <c r="B431" s="440">
        <v>17</v>
      </c>
      <c r="C431" s="436"/>
      <c r="D431" s="357">
        <f t="shared" si="17"/>
        <v>0</v>
      </c>
    </row>
    <row r="432" spans="1:5" hidden="1" outlineLevel="1">
      <c r="A432" s="441" t="s">
        <v>396</v>
      </c>
      <c r="B432" s="442">
        <v>7</v>
      </c>
      <c r="C432" s="357">
        <v>5692.33</v>
      </c>
      <c r="D432" s="357">
        <f t="shared" si="17"/>
        <v>39846.31</v>
      </c>
    </row>
    <row r="433" spans="1:5" hidden="1" outlineLevel="1">
      <c r="A433" s="441" t="s">
        <v>397</v>
      </c>
      <c r="B433" s="442">
        <v>10</v>
      </c>
      <c r="C433" s="357">
        <v>5091.32</v>
      </c>
      <c r="D433" s="357">
        <f t="shared" si="17"/>
        <v>50913.2</v>
      </c>
    </row>
    <row r="434" spans="1:5" hidden="1" outlineLevel="1">
      <c r="A434" s="439" t="s">
        <v>399</v>
      </c>
      <c r="B434" s="440">
        <v>1</v>
      </c>
      <c r="C434" s="436"/>
      <c r="D434" s="357">
        <f t="shared" si="17"/>
        <v>0</v>
      </c>
    </row>
    <row r="435" spans="1:5" hidden="1" outlineLevel="1">
      <c r="A435" s="445">
        <v>5861553</v>
      </c>
      <c r="B435" s="442">
        <v>1</v>
      </c>
      <c r="C435" s="357">
        <v>361922.1</v>
      </c>
      <c r="D435" s="357">
        <f t="shared" si="17"/>
        <v>361922.1</v>
      </c>
    </row>
    <row r="436" spans="1:5" hidden="1" outlineLevel="1">
      <c r="A436" s="439" t="s">
        <v>400</v>
      </c>
      <c r="B436" s="443">
        <v>1000</v>
      </c>
      <c r="C436" s="362">
        <v>2.62</v>
      </c>
      <c r="D436" s="357">
        <f t="shared" si="17"/>
        <v>2620</v>
      </c>
    </row>
    <row r="437" spans="1:5" hidden="1" outlineLevel="1">
      <c r="A437" s="439" t="s">
        <v>401</v>
      </c>
      <c r="B437" s="440">
        <v>14</v>
      </c>
      <c r="D437" s="357">
        <f t="shared" si="17"/>
        <v>0</v>
      </c>
    </row>
    <row r="438" spans="1:5" hidden="1" outlineLevel="1">
      <c r="A438" s="441" t="s">
        <v>402</v>
      </c>
      <c r="B438" s="442">
        <v>14</v>
      </c>
      <c r="C438" s="357">
        <v>63</v>
      </c>
      <c r="D438" s="357">
        <f t="shared" si="17"/>
        <v>882</v>
      </c>
    </row>
    <row r="439" spans="1:5" hidden="1" outlineLevel="1">
      <c r="A439" s="439" t="s">
        <v>403</v>
      </c>
      <c r="B439" s="440">
        <v>27</v>
      </c>
      <c r="C439" s="357"/>
      <c r="D439" s="357">
        <f t="shared" si="17"/>
        <v>0</v>
      </c>
    </row>
    <row r="440" spans="1:5" hidden="1" outlineLevel="1">
      <c r="A440" s="441" t="s">
        <v>404</v>
      </c>
      <c r="B440" s="442">
        <v>1</v>
      </c>
      <c r="C440" s="357">
        <v>6940.88</v>
      </c>
      <c r="D440" s="357">
        <f t="shared" si="17"/>
        <v>6940.88</v>
      </c>
    </row>
    <row r="441" spans="1:5" hidden="1" outlineLevel="1">
      <c r="A441" s="441" t="s">
        <v>405</v>
      </c>
      <c r="B441" s="442">
        <v>2</v>
      </c>
      <c r="C441" s="357">
        <v>7519.28</v>
      </c>
      <c r="D441" s="357">
        <f t="shared" si="17"/>
        <v>15038.56</v>
      </c>
    </row>
    <row r="442" spans="1:5" hidden="1" outlineLevel="1">
      <c r="A442" s="441" t="s">
        <v>406</v>
      </c>
      <c r="B442" s="442">
        <v>2</v>
      </c>
      <c r="C442" s="357">
        <v>9254.49</v>
      </c>
      <c r="D442" s="357">
        <f t="shared" si="17"/>
        <v>18508.98</v>
      </c>
    </row>
    <row r="443" spans="1:5" hidden="1" outlineLevel="1">
      <c r="A443" s="441" t="s">
        <v>407</v>
      </c>
      <c r="B443" s="442">
        <v>1</v>
      </c>
      <c r="C443" s="357">
        <v>10796.92</v>
      </c>
      <c r="D443" s="357">
        <f t="shared" si="17"/>
        <v>10796.92</v>
      </c>
    </row>
    <row r="444" spans="1:5" hidden="1" outlineLevel="1">
      <c r="A444" s="441" t="s">
        <v>408</v>
      </c>
      <c r="B444" s="442">
        <v>1</v>
      </c>
      <c r="C444" s="357">
        <v>10796.91</v>
      </c>
      <c r="D444" s="357">
        <f t="shared" si="17"/>
        <v>10796.91</v>
      </c>
    </row>
    <row r="445" spans="1:5" hidden="1" outlineLevel="1">
      <c r="A445" s="441" t="s">
        <v>409</v>
      </c>
      <c r="B445" s="442">
        <v>3</v>
      </c>
      <c r="C445" s="357">
        <v>19521.169999999998</v>
      </c>
      <c r="D445" s="357">
        <f t="shared" si="17"/>
        <v>58563.509999999995</v>
      </c>
    </row>
    <row r="446" spans="1:5" hidden="1" outlineLevel="1">
      <c r="A446" s="441" t="s">
        <v>410</v>
      </c>
      <c r="B446" s="442">
        <v>4</v>
      </c>
      <c r="C446" s="357">
        <v>17129.400000000001</v>
      </c>
      <c r="D446" s="357">
        <f t="shared" si="17"/>
        <v>68517.600000000006</v>
      </c>
    </row>
    <row r="447" spans="1:5" hidden="1" outlineLevel="1">
      <c r="A447" s="441" t="s">
        <v>411</v>
      </c>
      <c r="B447" s="442">
        <v>2</v>
      </c>
      <c r="C447" s="357"/>
      <c r="D447" s="357">
        <f t="shared" si="17"/>
        <v>0</v>
      </c>
      <c r="E447" s="42" t="s">
        <v>320</v>
      </c>
    </row>
    <row r="448" spans="1:5" hidden="1" outlineLevel="1">
      <c r="A448" s="441" t="s">
        <v>1912</v>
      </c>
      <c r="B448" s="442">
        <v>1</v>
      </c>
      <c r="C448" s="357">
        <v>1240</v>
      </c>
      <c r="D448" s="357">
        <f t="shared" si="17"/>
        <v>1240</v>
      </c>
    </row>
    <row r="449" spans="1:5" hidden="1" outlineLevel="1">
      <c r="A449" s="441" t="s">
        <v>412</v>
      </c>
      <c r="B449" s="442">
        <v>8</v>
      </c>
      <c r="C449" s="357">
        <v>2254</v>
      </c>
      <c r="D449" s="357">
        <f t="shared" si="17"/>
        <v>18032</v>
      </c>
    </row>
    <row r="450" spans="1:5" hidden="1" outlineLevel="1">
      <c r="A450" s="441" t="s">
        <v>1789</v>
      </c>
      <c r="B450" s="442">
        <v>1</v>
      </c>
      <c r="C450" s="357">
        <v>6990.18</v>
      </c>
      <c r="D450" s="357">
        <f t="shared" si="17"/>
        <v>6990.18</v>
      </c>
    </row>
    <row r="451" spans="1:5" hidden="1" outlineLevel="1">
      <c r="A451" s="441" t="s">
        <v>413</v>
      </c>
      <c r="B451" s="442">
        <v>1</v>
      </c>
      <c r="C451" s="357">
        <v>2951.45</v>
      </c>
      <c r="D451" s="357">
        <f t="shared" si="17"/>
        <v>2951.45</v>
      </c>
    </row>
    <row r="452" spans="1:5" hidden="1" outlineLevel="1">
      <c r="A452" s="439" t="s">
        <v>182</v>
      </c>
      <c r="B452" s="440">
        <v>0.2</v>
      </c>
      <c r="C452" s="357"/>
      <c r="D452" s="357">
        <f t="shared" si="17"/>
        <v>0</v>
      </c>
    </row>
    <row r="453" spans="1:5" hidden="1" outlineLevel="1">
      <c r="A453" s="441" t="s">
        <v>414</v>
      </c>
      <c r="B453" s="442">
        <v>0.2</v>
      </c>
      <c r="C453" s="357">
        <v>500</v>
      </c>
      <c r="D453" s="357">
        <f t="shared" si="17"/>
        <v>100</v>
      </c>
    </row>
    <row r="454" spans="1:5" hidden="1" outlineLevel="1">
      <c r="A454" s="439" t="s">
        <v>415</v>
      </c>
      <c r="B454" s="440">
        <v>2</v>
      </c>
      <c r="C454" s="357"/>
      <c r="D454" s="357">
        <f t="shared" si="17"/>
        <v>0</v>
      </c>
    </row>
    <row r="455" spans="1:5" hidden="1" outlineLevel="1">
      <c r="A455" s="441" t="s">
        <v>416</v>
      </c>
      <c r="B455" s="442">
        <v>2</v>
      </c>
      <c r="C455" s="357">
        <v>401.2</v>
      </c>
      <c r="D455" s="357">
        <f t="shared" si="17"/>
        <v>802.4</v>
      </c>
    </row>
    <row r="456" spans="1:5" hidden="1" outlineLevel="1">
      <c r="A456" s="439" t="s">
        <v>417</v>
      </c>
      <c r="B456" s="440">
        <v>131</v>
      </c>
      <c r="C456" s="357"/>
      <c r="D456" s="357">
        <f t="shared" si="17"/>
        <v>0</v>
      </c>
    </row>
    <row r="457" spans="1:5" hidden="1" outlineLevel="1">
      <c r="A457" s="441" t="s">
        <v>418</v>
      </c>
      <c r="B457" s="442">
        <v>5</v>
      </c>
      <c r="C457" s="357"/>
      <c r="D457" s="357">
        <f t="shared" si="17"/>
        <v>0</v>
      </c>
      <c r="E457" s="42" t="s">
        <v>196</v>
      </c>
    </row>
    <row r="458" spans="1:5" hidden="1" outlineLevel="1">
      <c r="A458" s="441" t="s">
        <v>419</v>
      </c>
      <c r="B458" s="442">
        <v>3</v>
      </c>
      <c r="C458" s="357"/>
      <c r="D458" s="357">
        <f t="shared" si="17"/>
        <v>0</v>
      </c>
      <c r="E458" s="42" t="s">
        <v>196</v>
      </c>
    </row>
    <row r="459" spans="1:5" hidden="1" outlineLevel="1">
      <c r="A459" s="441" t="s">
        <v>420</v>
      </c>
      <c r="B459" s="442">
        <v>2</v>
      </c>
      <c r="C459" s="357"/>
      <c r="D459" s="357">
        <f t="shared" ref="D459:D522" si="18">B459*C459</f>
        <v>0</v>
      </c>
      <c r="E459" s="42" t="s">
        <v>196</v>
      </c>
    </row>
    <row r="460" spans="1:5" hidden="1" outlineLevel="1">
      <c r="A460" s="441" t="s">
        <v>421</v>
      </c>
      <c r="B460" s="442">
        <v>1</v>
      </c>
      <c r="C460" s="357"/>
      <c r="D460" s="357">
        <f t="shared" si="18"/>
        <v>0</v>
      </c>
      <c r="E460" s="42" t="s">
        <v>196</v>
      </c>
    </row>
    <row r="461" spans="1:5" hidden="1" outlineLevel="1">
      <c r="A461" s="441" t="s">
        <v>422</v>
      </c>
      <c r="B461" s="442">
        <v>1</v>
      </c>
      <c r="C461" s="357"/>
      <c r="D461" s="357">
        <f t="shared" si="18"/>
        <v>0</v>
      </c>
      <c r="E461" s="42" t="s">
        <v>196</v>
      </c>
    </row>
    <row r="462" spans="1:5" hidden="1" outlineLevel="1">
      <c r="A462" s="441" t="s">
        <v>423</v>
      </c>
      <c r="B462" s="442">
        <v>5</v>
      </c>
      <c r="C462" s="357"/>
      <c r="D462" s="357">
        <f t="shared" si="18"/>
        <v>0</v>
      </c>
      <c r="E462" s="42" t="s">
        <v>196</v>
      </c>
    </row>
    <row r="463" spans="1:5" hidden="1" outlineLevel="1">
      <c r="A463" s="441" t="s">
        <v>424</v>
      </c>
      <c r="B463" s="442">
        <v>3</v>
      </c>
      <c r="C463" s="357"/>
      <c r="D463" s="357">
        <f t="shared" si="18"/>
        <v>0</v>
      </c>
      <c r="E463" s="42" t="s">
        <v>196</v>
      </c>
    </row>
    <row r="464" spans="1:5" hidden="1" outlineLevel="1">
      <c r="A464" s="441" t="s">
        <v>425</v>
      </c>
      <c r="B464" s="442">
        <v>3</v>
      </c>
      <c r="C464" s="357"/>
      <c r="D464" s="357">
        <f t="shared" si="18"/>
        <v>0</v>
      </c>
      <c r="E464" s="42" t="s">
        <v>196</v>
      </c>
    </row>
    <row r="465" spans="1:5" hidden="1" outlineLevel="1">
      <c r="A465" s="441" t="s">
        <v>426</v>
      </c>
      <c r="B465" s="442">
        <v>1</v>
      </c>
      <c r="C465" s="357"/>
      <c r="D465" s="357">
        <f t="shared" si="18"/>
        <v>0</v>
      </c>
      <c r="E465" s="42" t="s">
        <v>196</v>
      </c>
    </row>
    <row r="466" spans="1:5" hidden="1" outlineLevel="1">
      <c r="A466" s="441" t="s">
        <v>427</v>
      </c>
      <c r="B466" s="442">
        <v>1</v>
      </c>
      <c r="C466" s="357"/>
      <c r="D466" s="357">
        <f t="shared" si="18"/>
        <v>0</v>
      </c>
      <c r="E466" s="42" t="s">
        <v>196</v>
      </c>
    </row>
    <row r="467" spans="1:5" hidden="1" outlineLevel="1">
      <c r="A467" s="441" t="s">
        <v>373</v>
      </c>
      <c r="B467" s="442">
        <v>8</v>
      </c>
      <c r="C467" s="357"/>
      <c r="D467" s="357">
        <f t="shared" si="18"/>
        <v>0</v>
      </c>
      <c r="E467" s="42" t="s">
        <v>196</v>
      </c>
    </row>
    <row r="468" spans="1:5" hidden="1" outlineLevel="1">
      <c r="A468" s="441" t="s">
        <v>374</v>
      </c>
      <c r="B468" s="442">
        <v>2</v>
      </c>
      <c r="C468" s="357"/>
      <c r="D468" s="357">
        <f t="shared" si="18"/>
        <v>0</v>
      </c>
      <c r="E468" s="42" t="s">
        <v>196</v>
      </c>
    </row>
    <row r="469" spans="1:5" hidden="1" outlineLevel="1">
      <c r="A469" s="441" t="s">
        <v>428</v>
      </c>
      <c r="B469" s="442">
        <v>5</v>
      </c>
      <c r="C469" s="357"/>
      <c r="D469" s="357">
        <f t="shared" si="18"/>
        <v>0</v>
      </c>
      <c r="E469" s="42" t="s">
        <v>196</v>
      </c>
    </row>
    <row r="470" spans="1:5" hidden="1" outlineLevel="1">
      <c r="A470" s="441" t="s">
        <v>429</v>
      </c>
      <c r="B470" s="442">
        <v>1</v>
      </c>
      <c r="C470" s="357"/>
      <c r="D470" s="357">
        <f t="shared" si="18"/>
        <v>0</v>
      </c>
      <c r="E470" s="42" t="s">
        <v>196</v>
      </c>
    </row>
    <row r="471" spans="1:5" hidden="1" outlineLevel="1">
      <c r="A471" s="441" t="s">
        <v>430</v>
      </c>
      <c r="B471" s="442">
        <v>1</v>
      </c>
      <c r="C471" s="357"/>
      <c r="D471" s="357">
        <f t="shared" si="18"/>
        <v>0</v>
      </c>
      <c r="E471" s="42" t="s">
        <v>196</v>
      </c>
    </row>
    <row r="472" spans="1:5" hidden="1" outlineLevel="1">
      <c r="A472" s="441" t="s">
        <v>431</v>
      </c>
      <c r="B472" s="442">
        <v>24</v>
      </c>
      <c r="C472" s="357"/>
      <c r="D472" s="357">
        <f t="shared" si="18"/>
        <v>0</v>
      </c>
      <c r="E472" s="42" t="s">
        <v>196</v>
      </c>
    </row>
    <row r="473" spans="1:5" hidden="1" outlineLevel="1">
      <c r="A473" s="441" t="s">
        <v>330</v>
      </c>
      <c r="B473" s="442">
        <v>33</v>
      </c>
      <c r="C473" s="357"/>
      <c r="D473" s="357">
        <f t="shared" si="18"/>
        <v>0</v>
      </c>
      <c r="E473" s="42" t="s">
        <v>196</v>
      </c>
    </row>
    <row r="474" spans="1:5" hidden="1" outlineLevel="1">
      <c r="A474" s="441" t="s">
        <v>432</v>
      </c>
      <c r="B474" s="442">
        <v>28</v>
      </c>
      <c r="C474" s="357"/>
      <c r="D474" s="357">
        <f t="shared" si="18"/>
        <v>0</v>
      </c>
      <c r="E474" s="42" t="s">
        <v>196</v>
      </c>
    </row>
    <row r="475" spans="1:5" hidden="1" outlineLevel="1">
      <c r="A475" s="441" t="s">
        <v>433</v>
      </c>
      <c r="B475" s="442">
        <v>4</v>
      </c>
      <c r="C475" s="357"/>
      <c r="D475" s="357">
        <f t="shared" si="18"/>
        <v>0</v>
      </c>
      <c r="E475" s="42" t="s">
        <v>196</v>
      </c>
    </row>
    <row r="476" spans="1:5" hidden="1" outlineLevel="1">
      <c r="A476" s="439" t="s">
        <v>434</v>
      </c>
      <c r="B476" s="440">
        <v>2</v>
      </c>
      <c r="C476" s="357"/>
      <c r="D476" s="357">
        <f t="shared" si="18"/>
        <v>0</v>
      </c>
    </row>
    <row r="477" spans="1:5" hidden="1" outlineLevel="1">
      <c r="A477" s="441" t="s">
        <v>435</v>
      </c>
      <c r="B477" s="442">
        <v>2</v>
      </c>
      <c r="C477" s="357">
        <v>1340.5</v>
      </c>
      <c r="D477" s="357">
        <f t="shared" si="18"/>
        <v>2681</v>
      </c>
    </row>
    <row r="478" spans="1:5" hidden="1" outlineLevel="1">
      <c r="A478" s="439" t="s">
        <v>436</v>
      </c>
      <c r="B478" s="440">
        <v>1</v>
      </c>
      <c r="C478" s="357"/>
      <c r="D478" s="357">
        <f t="shared" si="18"/>
        <v>0</v>
      </c>
    </row>
    <row r="479" spans="1:5" hidden="1" outlineLevel="1">
      <c r="A479" s="441" t="s">
        <v>437</v>
      </c>
      <c r="B479" s="442">
        <v>1</v>
      </c>
      <c r="C479" s="357">
        <v>41.63</v>
      </c>
      <c r="D479" s="357">
        <f t="shared" si="18"/>
        <v>41.63</v>
      </c>
    </row>
    <row r="480" spans="1:5" hidden="1" outlineLevel="1">
      <c r="A480" s="439" t="s">
        <v>438</v>
      </c>
      <c r="B480" s="440">
        <v>6</v>
      </c>
      <c r="C480" s="357"/>
      <c r="D480" s="357">
        <f t="shared" si="18"/>
        <v>0</v>
      </c>
    </row>
    <row r="481" spans="1:5" hidden="1" outlineLevel="1">
      <c r="A481" s="441" t="s">
        <v>439</v>
      </c>
      <c r="B481" s="442">
        <v>2</v>
      </c>
      <c r="C481" s="357">
        <v>1513.6</v>
      </c>
      <c r="D481" s="357">
        <f t="shared" si="18"/>
        <v>3027.2</v>
      </c>
    </row>
    <row r="482" spans="1:5" hidden="1" outlineLevel="1">
      <c r="A482" s="441" t="s">
        <v>440</v>
      </c>
      <c r="B482" s="442">
        <v>2</v>
      </c>
      <c r="C482" s="357">
        <v>1565.5</v>
      </c>
      <c r="D482" s="357">
        <f t="shared" si="18"/>
        <v>3131</v>
      </c>
    </row>
    <row r="483" spans="1:5" hidden="1" outlineLevel="1">
      <c r="A483" s="441" t="s">
        <v>441</v>
      </c>
      <c r="B483" s="442">
        <v>2</v>
      </c>
      <c r="C483" s="357">
        <v>3885</v>
      </c>
      <c r="D483" s="357">
        <f t="shared" si="18"/>
        <v>7770</v>
      </c>
    </row>
    <row r="484" spans="1:5" hidden="1" outlineLevel="1">
      <c r="A484" s="439" t="s">
        <v>442</v>
      </c>
      <c r="B484" s="440">
        <v>36</v>
      </c>
      <c r="C484" s="357"/>
      <c r="D484" s="357">
        <f t="shared" si="18"/>
        <v>0</v>
      </c>
    </row>
    <row r="485" spans="1:5" hidden="1" outlineLevel="1">
      <c r="A485" s="441" t="s">
        <v>443</v>
      </c>
      <c r="B485" s="442">
        <v>36</v>
      </c>
      <c r="C485" s="362">
        <v>103.9</v>
      </c>
      <c r="D485" s="357">
        <f t="shared" si="18"/>
        <v>3740.4</v>
      </c>
    </row>
    <row r="486" spans="1:5" hidden="1" outlineLevel="1">
      <c r="A486" s="439" t="s">
        <v>444</v>
      </c>
      <c r="B486" s="440">
        <v>6</v>
      </c>
      <c r="C486" s="357"/>
      <c r="D486" s="357">
        <f t="shared" si="18"/>
        <v>0</v>
      </c>
    </row>
    <row r="487" spans="1:5" hidden="1" outlineLevel="1">
      <c r="A487" s="441" t="s">
        <v>445</v>
      </c>
      <c r="B487" s="442">
        <v>6</v>
      </c>
      <c r="C487" s="357">
        <v>88.96</v>
      </c>
      <c r="D487" s="357">
        <f t="shared" si="18"/>
        <v>533.76</v>
      </c>
    </row>
    <row r="488" spans="1:5" hidden="1" outlineLevel="1">
      <c r="A488" s="439" t="s">
        <v>446</v>
      </c>
      <c r="B488" s="440">
        <v>16</v>
      </c>
      <c r="C488" s="357"/>
      <c r="D488" s="357">
        <f t="shared" si="18"/>
        <v>0</v>
      </c>
    </row>
    <row r="489" spans="1:5" hidden="1" outlineLevel="1">
      <c r="A489" s="441" t="s">
        <v>448</v>
      </c>
      <c r="B489" s="442">
        <v>2</v>
      </c>
      <c r="C489" s="357"/>
      <c r="D489" s="357">
        <f t="shared" si="18"/>
        <v>0</v>
      </c>
      <c r="E489" s="42" t="s">
        <v>196</v>
      </c>
    </row>
    <row r="490" spans="1:5" hidden="1" outlineLevel="1">
      <c r="A490" s="441" t="s">
        <v>449</v>
      </c>
      <c r="B490" s="442">
        <v>3</v>
      </c>
      <c r="C490" s="357"/>
      <c r="D490" s="357">
        <f t="shared" si="18"/>
        <v>0</v>
      </c>
      <c r="E490" s="42" t="s">
        <v>196</v>
      </c>
    </row>
    <row r="491" spans="1:5" hidden="1" outlineLevel="1">
      <c r="A491" s="441" t="s">
        <v>450</v>
      </c>
      <c r="B491" s="442">
        <v>5</v>
      </c>
      <c r="C491" s="357"/>
      <c r="D491" s="357">
        <f t="shared" si="18"/>
        <v>0</v>
      </c>
      <c r="E491" s="42" t="s">
        <v>196</v>
      </c>
    </row>
    <row r="492" spans="1:5" hidden="1" outlineLevel="1">
      <c r="A492" s="441" t="s">
        <v>451</v>
      </c>
      <c r="B492" s="442">
        <v>4</v>
      </c>
      <c r="C492" s="357"/>
      <c r="D492" s="357">
        <f t="shared" si="18"/>
        <v>0</v>
      </c>
      <c r="E492" s="42" t="s">
        <v>196</v>
      </c>
    </row>
    <row r="493" spans="1:5" hidden="1" outlineLevel="1">
      <c r="A493" s="441" t="s">
        <v>453</v>
      </c>
      <c r="B493" s="442">
        <v>2</v>
      </c>
      <c r="C493" s="357">
        <v>18870.8</v>
      </c>
      <c r="D493" s="357">
        <f t="shared" si="18"/>
        <v>37741.599999999999</v>
      </c>
    </row>
    <row r="494" spans="1:5" hidden="1" outlineLevel="1">
      <c r="A494" s="439" t="s">
        <v>454</v>
      </c>
      <c r="B494" s="440">
        <v>5</v>
      </c>
      <c r="C494" s="357"/>
      <c r="D494" s="357">
        <f t="shared" si="18"/>
        <v>0</v>
      </c>
    </row>
    <row r="495" spans="1:5" hidden="1" outlineLevel="1">
      <c r="A495" s="441" t="s">
        <v>455</v>
      </c>
      <c r="B495" s="442">
        <v>2</v>
      </c>
      <c r="C495" s="357"/>
      <c r="D495" s="357">
        <f t="shared" si="18"/>
        <v>0</v>
      </c>
      <c r="E495" s="42" t="s">
        <v>196</v>
      </c>
    </row>
    <row r="496" spans="1:5" hidden="1" outlineLevel="1">
      <c r="A496" s="441" t="s">
        <v>456</v>
      </c>
      <c r="B496" s="442">
        <v>3</v>
      </c>
      <c r="C496" s="357">
        <v>1697</v>
      </c>
      <c r="D496" s="357">
        <f t="shared" si="18"/>
        <v>5091</v>
      </c>
    </row>
    <row r="497" spans="1:5" hidden="1" outlineLevel="1">
      <c r="A497" s="439" t="s">
        <v>457</v>
      </c>
      <c r="B497" s="443">
        <v>1945</v>
      </c>
      <c r="C497" s="357"/>
      <c r="D497" s="357">
        <f t="shared" si="18"/>
        <v>0</v>
      </c>
    </row>
    <row r="498" spans="1:5" hidden="1" outlineLevel="1">
      <c r="A498" s="441" t="s">
        <v>458</v>
      </c>
      <c r="B498" s="442">
        <v>100</v>
      </c>
      <c r="C498" s="357">
        <v>363.94</v>
      </c>
      <c r="D498" s="357">
        <f t="shared" si="18"/>
        <v>36394</v>
      </c>
    </row>
    <row r="499" spans="1:5" hidden="1" outlineLevel="1">
      <c r="A499" s="441" t="s">
        <v>459</v>
      </c>
      <c r="B499" s="442">
        <v>410</v>
      </c>
      <c r="C499" s="357">
        <v>105.85</v>
      </c>
      <c r="D499" s="357">
        <f t="shared" si="18"/>
        <v>43398.5</v>
      </c>
    </row>
    <row r="500" spans="1:5" hidden="1" outlineLevel="1">
      <c r="A500" s="441" t="s">
        <v>460</v>
      </c>
      <c r="B500" s="442">
        <v>410</v>
      </c>
      <c r="C500" s="357">
        <v>105.85</v>
      </c>
      <c r="D500" s="357">
        <f t="shared" si="18"/>
        <v>43398.5</v>
      </c>
    </row>
    <row r="501" spans="1:5" hidden="1" outlineLevel="1">
      <c r="A501" s="441" t="s">
        <v>461</v>
      </c>
      <c r="B501" s="442">
        <v>80</v>
      </c>
      <c r="C501" s="357">
        <v>255.19</v>
      </c>
      <c r="D501" s="357">
        <f t="shared" si="18"/>
        <v>20415.2</v>
      </c>
    </row>
    <row r="502" spans="1:5" hidden="1" outlineLevel="1">
      <c r="A502" s="441" t="s">
        <v>462</v>
      </c>
      <c r="B502" s="442">
        <v>40</v>
      </c>
      <c r="C502" s="357">
        <v>275.42</v>
      </c>
      <c r="D502" s="357">
        <f t="shared" si="18"/>
        <v>11016.800000000001</v>
      </c>
    </row>
    <row r="503" spans="1:5" hidden="1" outlineLevel="1">
      <c r="A503" s="441" t="s">
        <v>463</v>
      </c>
      <c r="B503" s="442">
        <v>80</v>
      </c>
      <c r="C503" s="357">
        <v>255.19</v>
      </c>
      <c r="D503" s="357">
        <f t="shared" si="18"/>
        <v>20415.2</v>
      </c>
    </row>
    <row r="504" spans="1:5" hidden="1" outlineLevel="1">
      <c r="A504" s="441" t="s">
        <v>464</v>
      </c>
      <c r="B504" s="442">
        <v>180</v>
      </c>
      <c r="C504" s="357">
        <v>126.38</v>
      </c>
      <c r="D504" s="357">
        <f t="shared" si="18"/>
        <v>22748.399999999998</v>
      </c>
    </row>
    <row r="505" spans="1:5" hidden="1" outlineLevel="1">
      <c r="A505" s="441" t="s">
        <v>1739</v>
      </c>
      <c r="B505" s="442">
        <v>120</v>
      </c>
      <c r="C505" s="357"/>
      <c r="D505" s="357">
        <f t="shared" si="18"/>
        <v>0</v>
      </c>
      <c r="E505" s="42" t="s">
        <v>196</v>
      </c>
    </row>
    <row r="506" spans="1:5" hidden="1" outlineLevel="1">
      <c r="A506" s="441" t="s">
        <v>465</v>
      </c>
      <c r="B506" s="442">
        <v>225</v>
      </c>
      <c r="C506" s="357">
        <v>110.48</v>
      </c>
      <c r="D506" s="357">
        <f t="shared" si="18"/>
        <v>24858</v>
      </c>
    </row>
    <row r="507" spans="1:5" hidden="1" outlineLevel="1">
      <c r="A507" s="441" t="s">
        <v>466</v>
      </c>
      <c r="B507" s="442">
        <v>300</v>
      </c>
      <c r="C507" s="357">
        <v>207.67</v>
      </c>
      <c r="D507" s="357">
        <f t="shared" si="18"/>
        <v>62300.999999999993</v>
      </c>
    </row>
    <row r="508" spans="1:5" hidden="1" outlineLevel="1">
      <c r="A508" s="439" t="s">
        <v>467</v>
      </c>
      <c r="B508" s="440">
        <v>1</v>
      </c>
      <c r="C508" s="357"/>
      <c r="D508" s="357">
        <f t="shared" si="18"/>
        <v>0</v>
      </c>
    </row>
    <row r="509" spans="1:5" hidden="1" outlineLevel="1">
      <c r="A509" s="441" t="s">
        <v>468</v>
      </c>
      <c r="B509" s="442">
        <v>1</v>
      </c>
      <c r="C509" s="357">
        <v>25004.58</v>
      </c>
      <c r="D509" s="357">
        <f t="shared" si="18"/>
        <v>25004.58</v>
      </c>
    </row>
    <row r="510" spans="1:5" hidden="1" outlineLevel="1">
      <c r="A510" s="439" t="s">
        <v>469</v>
      </c>
      <c r="B510" s="440">
        <v>2</v>
      </c>
      <c r="C510" s="357"/>
      <c r="D510" s="357">
        <f t="shared" si="18"/>
        <v>0</v>
      </c>
    </row>
    <row r="511" spans="1:5" hidden="1" outlineLevel="1">
      <c r="A511" s="441" t="s">
        <v>470</v>
      </c>
      <c r="B511" s="442">
        <v>2</v>
      </c>
      <c r="C511" s="357">
        <v>6931.65</v>
      </c>
      <c r="D511" s="357">
        <f t="shared" si="18"/>
        <v>13863.3</v>
      </c>
    </row>
    <row r="512" spans="1:5" hidden="1" outlineLevel="1">
      <c r="A512" s="439" t="s">
        <v>471</v>
      </c>
      <c r="B512" s="440">
        <v>6</v>
      </c>
      <c r="C512" s="436"/>
      <c r="D512" s="357">
        <f t="shared" si="18"/>
        <v>0</v>
      </c>
    </row>
    <row r="513" spans="1:5" hidden="1" outlineLevel="1">
      <c r="A513" s="441" t="s">
        <v>472</v>
      </c>
      <c r="B513" s="442">
        <v>2</v>
      </c>
      <c r="C513" s="357">
        <v>20134</v>
      </c>
      <c r="D513" s="357">
        <f t="shared" si="18"/>
        <v>40268</v>
      </c>
    </row>
    <row r="514" spans="1:5" hidden="1" outlineLevel="1">
      <c r="A514" s="441" t="s">
        <v>473</v>
      </c>
      <c r="B514" s="442">
        <v>1</v>
      </c>
      <c r="C514" s="357">
        <v>22379</v>
      </c>
      <c r="D514" s="357">
        <f t="shared" si="18"/>
        <v>22379</v>
      </c>
    </row>
    <row r="515" spans="1:5" hidden="1" outlineLevel="1">
      <c r="A515" s="441" t="s">
        <v>474</v>
      </c>
      <c r="B515" s="442">
        <v>1</v>
      </c>
      <c r="C515" s="357">
        <v>40696</v>
      </c>
      <c r="D515" s="357">
        <f t="shared" si="18"/>
        <v>40696</v>
      </c>
    </row>
    <row r="516" spans="1:5" hidden="1" outlineLevel="1">
      <c r="A516" s="441" t="s">
        <v>476</v>
      </c>
      <c r="B516" s="442">
        <v>1</v>
      </c>
      <c r="C516" s="357">
        <v>17065.02</v>
      </c>
      <c r="D516" s="357">
        <f t="shared" si="18"/>
        <v>17065.02</v>
      </c>
    </row>
    <row r="517" spans="1:5" hidden="1" outlineLevel="1">
      <c r="A517" s="441" t="s">
        <v>477</v>
      </c>
      <c r="B517" s="442">
        <v>1</v>
      </c>
      <c r="C517" s="357">
        <v>33256</v>
      </c>
      <c r="D517" s="357">
        <f t="shared" si="18"/>
        <v>33256</v>
      </c>
    </row>
    <row r="518" spans="1:5" hidden="1" outlineLevel="1">
      <c r="A518" s="439" t="s">
        <v>478</v>
      </c>
      <c r="B518" s="443">
        <v>2000</v>
      </c>
      <c r="C518" s="357">
        <v>3.44</v>
      </c>
      <c r="D518" s="357">
        <f t="shared" si="18"/>
        <v>6880</v>
      </c>
    </row>
    <row r="519" spans="1:5" hidden="1" outlineLevel="1">
      <c r="A519" s="439" t="s">
        <v>479</v>
      </c>
      <c r="B519" s="440">
        <v>3</v>
      </c>
      <c r="C519" s="436"/>
      <c r="D519" s="357">
        <f t="shared" si="18"/>
        <v>0</v>
      </c>
      <c r="E519" s="333" t="s">
        <v>196</v>
      </c>
    </row>
    <row r="520" spans="1:5" hidden="1" outlineLevel="1">
      <c r="A520" s="439" t="s">
        <v>480</v>
      </c>
      <c r="B520" s="440">
        <v>20</v>
      </c>
      <c r="C520" s="436"/>
      <c r="D520" s="357">
        <f t="shared" si="18"/>
        <v>0</v>
      </c>
    </row>
    <row r="521" spans="1:5" hidden="1" outlineLevel="1">
      <c r="A521" s="441" t="s">
        <v>481</v>
      </c>
      <c r="B521" s="442">
        <v>8</v>
      </c>
      <c r="C521" s="357">
        <v>538.45000000000005</v>
      </c>
      <c r="D521" s="357">
        <f t="shared" si="18"/>
        <v>4307.6000000000004</v>
      </c>
    </row>
    <row r="522" spans="1:5" hidden="1" outlineLevel="1">
      <c r="A522" s="441" t="s">
        <v>482</v>
      </c>
      <c r="B522" s="442">
        <v>8</v>
      </c>
      <c r="C522" s="357">
        <v>538.45000000000005</v>
      </c>
      <c r="D522" s="357">
        <f t="shared" si="18"/>
        <v>4307.6000000000004</v>
      </c>
    </row>
    <row r="523" spans="1:5" hidden="1" outlineLevel="1">
      <c r="A523" s="441" t="s">
        <v>483</v>
      </c>
      <c r="B523" s="442">
        <v>4</v>
      </c>
      <c r="C523" s="357">
        <v>3742.44</v>
      </c>
      <c r="D523" s="357">
        <f t="shared" ref="D523:D525" si="19">B523*C523</f>
        <v>14969.76</v>
      </c>
    </row>
    <row r="524" spans="1:5" hidden="1" outlineLevel="1">
      <c r="A524" s="439" t="s">
        <v>484</v>
      </c>
      <c r="B524" s="440">
        <v>2</v>
      </c>
      <c r="C524" s="436"/>
      <c r="D524" s="357">
        <f t="shared" si="19"/>
        <v>0</v>
      </c>
    </row>
    <row r="525" spans="1:5" hidden="1" outlineLevel="1">
      <c r="A525" s="441" t="s">
        <v>485</v>
      </c>
      <c r="B525" s="442">
        <v>2</v>
      </c>
      <c r="C525" s="357">
        <v>16120.04</v>
      </c>
      <c r="D525" s="357">
        <f t="shared" si="19"/>
        <v>32240.080000000002</v>
      </c>
    </row>
    <row r="526" spans="1:5" hidden="1" outlineLevel="1">
      <c r="A526" s="439" t="s">
        <v>486</v>
      </c>
      <c r="B526" s="440">
        <v>8</v>
      </c>
      <c r="C526" s="436"/>
      <c r="D526" s="357"/>
    </row>
    <row r="527" spans="1:5" hidden="1" outlineLevel="1">
      <c r="A527" s="441" t="s">
        <v>487</v>
      </c>
      <c r="B527" s="442">
        <v>8</v>
      </c>
      <c r="C527" s="357">
        <v>100</v>
      </c>
      <c r="D527" s="357">
        <f t="shared" ref="D527:D588" si="20">B527*C527</f>
        <v>800</v>
      </c>
    </row>
    <row r="528" spans="1:5" hidden="1" outlineLevel="1">
      <c r="A528" s="439" t="s">
        <v>488</v>
      </c>
      <c r="B528" s="440">
        <v>4</v>
      </c>
      <c r="C528" s="357">
        <v>691.65</v>
      </c>
      <c r="D528" s="357">
        <f t="shared" si="20"/>
        <v>2766.6</v>
      </c>
    </row>
    <row r="529" spans="1:5" hidden="1" outlineLevel="1">
      <c r="A529" s="439" t="s">
        <v>489</v>
      </c>
      <c r="B529" s="440">
        <v>1</v>
      </c>
      <c r="C529" s="357"/>
      <c r="D529" s="357">
        <f t="shared" si="20"/>
        <v>0</v>
      </c>
      <c r="E529" s="42" t="s">
        <v>196</v>
      </c>
    </row>
    <row r="530" spans="1:5" hidden="1" outlineLevel="1">
      <c r="A530" s="439" t="s">
        <v>490</v>
      </c>
      <c r="B530" s="440">
        <v>4</v>
      </c>
      <c r="C530" s="357"/>
      <c r="D530" s="357">
        <f t="shared" si="20"/>
        <v>0</v>
      </c>
    </row>
    <row r="531" spans="1:5" hidden="1" outlineLevel="1">
      <c r="A531" s="441" t="s">
        <v>491</v>
      </c>
      <c r="B531" s="442">
        <v>4</v>
      </c>
      <c r="C531" s="357">
        <v>256.86</v>
      </c>
      <c r="D531" s="357">
        <f t="shared" si="20"/>
        <v>1027.44</v>
      </c>
    </row>
    <row r="532" spans="1:5" hidden="1" outlineLevel="1">
      <c r="A532" s="439" t="s">
        <v>492</v>
      </c>
      <c r="B532" s="440">
        <v>43</v>
      </c>
      <c r="C532" s="436"/>
      <c r="D532" s="357">
        <f t="shared" si="20"/>
        <v>0</v>
      </c>
    </row>
    <row r="533" spans="1:5" hidden="1" outlineLevel="1">
      <c r="A533" s="441" t="s">
        <v>493</v>
      </c>
      <c r="B533" s="442">
        <v>1</v>
      </c>
      <c r="C533" s="357">
        <v>71.39</v>
      </c>
      <c r="D533" s="357">
        <f t="shared" si="20"/>
        <v>71.39</v>
      </c>
    </row>
    <row r="534" spans="1:5" hidden="1" outlineLevel="1">
      <c r="A534" s="441" t="s">
        <v>494</v>
      </c>
      <c r="B534" s="442">
        <v>3</v>
      </c>
      <c r="C534" s="357">
        <v>71.39</v>
      </c>
      <c r="D534" s="357">
        <f t="shared" si="20"/>
        <v>214.17000000000002</v>
      </c>
    </row>
    <row r="535" spans="1:5" hidden="1" outlineLevel="1">
      <c r="A535" s="441" t="s">
        <v>495</v>
      </c>
      <c r="B535" s="442">
        <v>29</v>
      </c>
      <c r="C535" s="357"/>
      <c r="D535" s="357">
        <f t="shared" si="20"/>
        <v>0</v>
      </c>
      <c r="E535" s="42" t="s">
        <v>196</v>
      </c>
    </row>
    <row r="536" spans="1:5" hidden="1" outlineLevel="1">
      <c r="A536" s="441" t="s">
        <v>496</v>
      </c>
      <c r="B536" s="442">
        <v>10</v>
      </c>
      <c r="C536" s="357"/>
      <c r="D536" s="357">
        <f t="shared" si="20"/>
        <v>0</v>
      </c>
      <c r="E536" s="42" t="s">
        <v>196</v>
      </c>
    </row>
    <row r="537" spans="1:5" hidden="1" outlineLevel="1">
      <c r="A537" s="439" t="s">
        <v>497</v>
      </c>
      <c r="B537" s="440">
        <v>20</v>
      </c>
      <c r="C537" s="357">
        <v>1.5</v>
      </c>
      <c r="D537" s="357">
        <f t="shared" si="20"/>
        <v>30</v>
      </c>
    </row>
    <row r="538" spans="1:5" hidden="1" outlineLevel="1">
      <c r="A538" s="439" t="s">
        <v>498</v>
      </c>
      <c r="B538" s="440">
        <v>13</v>
      </c>
      <c r="C538" s="357"/>
      <c r="D538" s="357">
        <f t="shared" si="20"/>
        <v>0</v>
      </c>
    </row>
    <row r="539" spans="1:5" hidden="1" outlineLevel="1">
      <c r="A539" s="441" t="s">
        <v>499</v>
      </c>
      <c r="B539" s="442">
        <v>13</v>
      </c>
      <c r="C539" s="357">
        <v>2716.61</v>
      </c>
      <c r="D539" s="357">
        <f t="shared" si="20"/>
        <v>35315.93</v>
      </c>
    </row>
    <row r="540" spans="1:5" hidden="1" outlineLevel="1">
      <c r="A540" s="439" t="s">
        <v>500</v>
      </c>
      <c r="B540" s="440">
        <v>7</v>
      </c>
      <c r="C540" s="436"/>
      <c r="D540" s="357">
        <f t="shared" si="20"/>
        <v>0</v>
      </c>
    </row>
    <row r="541" spans="1:5" hidden="1" outlineLevel="1">
      <c r="A541" s="441"/>
      <c r="B541" s="442">
        <v>1</v>
      </c>
      <c r="C541" s="357">
        <v>3500</v>
      </c>
      <c r="D541" s="357">
        <f t="shared" si="20"/>
        <v>3500</v>
      </c>
    </row>
    <row r="542" spans="1:5" hidden="1" outlineLevel="1">
      <c r="A542" s="441" t="s">
        <v>501</v>
      </c>
      <c r="B542" s="442">
        <v>6</v>
      </c>
      <c r="C542" s="357">
        <v>589.48</v>
      </c>
      <c r="D542" s="357">
        <f t="shared" si="20"/>
        <v>3536.88</v>
      </c>
    </row>
    <row r="543" spans="1:5" hidden="1" outlineLevel="1">
      <c r="A543" s="439" t="s">
        <v>502</v>
      </c>
      <c r="B543" s="440">
        <v>1</v>
      </c>
      <c r="C543" s="436"/>
      <c r="D543" s="357">
        <f t="shared" si="20"/>
        <v>0</v>
      </c>
    </row>
    <row r="544" spans="1:5" hidden="1" outlineLevel="1">
      <c r="A544" s="441" t="s">
        <v>503</v>
      </c>
      <c r="B544" s="442">
        <v>1</v>
      </c>
      <c r="C544" s="357">
        <v>3900</v>
      </c>
      <c r="D544" s="357">
        <f t="shared" si="20"/>
        <v>3900</v>
      </c>
    </row>
    <row r="545" spans="1:4" hidden="1" outlineLevel="1">
      <c r="A545" s="439" t="s">
        <v>504</v>
      </c>
      <c r="B545" s="440">
        <v>18</v>
      </c>
      <c r="C545" s="357"/>
      <c r="D545" s="357">
        <f t="shared" si="20"/>
        <v>0</v>
      </c>
    </row>
    <row r="546" spans="1:4" hidden="1" outlineLevel="1">
      <c r="A546" s="441"/>
      <c r="B546" s="442">
        <v>6</v>
      </c>
      <c r="C546" s="357">
        <v>1864.99</v>
      </c>
      <c r="D546" s="357">
        <f t="shared" si="20"/>
        <v>11189.94</v>
      </c>
    </row>
    <row r="547" spans="1:4" ht="25.5" hidden="1" outlineLevel="1">
      <c r="A547" s="441" t="s">
        <v>505</v>
      </c>
      <c r="B547" s="442">
        <v>1</v>
      </c>
      <c r="C547" s="357">
        <v>11184.63</v>
      </c>
      <c r="D547" s="357">
        <f t="shared" si="20"/>
        <v>11184.63</v>
      </c>
    </row>
    <row r="548" spans="1:4" hidden="1" outlineLevel="1">
      <c r="A548" s="441" t="s">
        <v>507</v>
      </c>
      <c r="B548" s="442">
        <v>9</v>
      </c>
      <c r="C548" s="357">
        <v>3122.28</v>
      </c>
      <c r="D548" s="357">
        <f t="shared" si="20"/>
        <v>28100.52</v>
      </c>
    </row>
    <row r="549" spans="1:4" hidden="1" outlineLevel="1">
      <c r="A549" s="441" t="s">
        <v>508</v>
      </c>
      <c r="B549" s="442">
        <v>2</v>
      </c>
      <c r="C549" s="357">
        <v>887.95</v>
      </c>
      <c r="D549" s="357">
        <f t="shared" si="20"/>
        <v>1775.9</v>
      </c>
    </row>
    <row r="550" spans="1:4" hidden="1" outlineLevel="1">
      <c r="A550" s="439" t="s">
        <v>509</v>
      </c>
      <c r="B550" s="440">
        <v>32</v>
      </c>
      <c r="C550" s="436"/>
      <c r="D550" s="357">
        <f t="shared" si="20"/>
        <v>0</v>
      </c>
    </row>
    <row r="551" spans="1:4" hidden="1" outlineLevel="1">
      <c r="A551" s="441" t="s">
        <v>510</v>
      </c>
      <c r="B551" s="442">
        <v>10</v>
      </c>
      <c r="C551" s="357">
        <v>50</v>
      </c>
      <c r="D551" s="357">
        <f t="shared" si="20"/>
        <v>500</v>
      </c>
    </row>
    <row r="552" spans="1:4" hidden="1" outlineLevel="1">
      <c r="A552" s="441" t="s">
        <v>511</v>
      </c>
      <c r="B552" s="442">
        <v>3</v>
      </c>
      <c r="C552" s="357">
        <v>198</v>
      </c>
      <c r="D552" s="357">
        <f t="shared" si="20"/>
        <v>594</v>
      </c>
    </row>
    <row r="553" spans="1:4" hidden="1" outlineLevel="1">
      <c r="A553" s="441" t="s">
        <v>512</v>
      </c>
      <c r="B553" s="442">
        <v>1</v>
      </c>
      <c r="C553" s="357">
        <v>840</v>
      </c>
      <c r="D553" s="357">
        <f t="shared" si="20"/>
        <v>840</v>
      </c>
    </row>
    <row r="554" spans="1:4" hidden="1" outlineLevel="1">
      <c r="A554" s="441" t="s">
        <v>513</v>
      </c>
      <c r="B554" s="442">
        <v>14</v>
      </c>
      <c r="C554" s="357">
        <v>1030</v>
      </c>
      <c r="D554" s="357">
        <f t="shared" si="20"/>
        <v>14420</v>
      </c>
    </row>
    <row r="555" spans="1:4" hidden="1" outlineLevel="1">
      <c r="A555" s="441" t="s">
        <v>514</v>
      </c>
      <c r="B555" s="442">
        <v>1</v>
      </c>
      <c r="C555" s="357">
        <v>1140</v>
      </c>
      <c r="D555" s="357">
        <f t="shared" si="20"/>
        <v>1140</v>
      </c>
    </row>
    <row r="556" spans="1:4" hidden="1" outlineLevel="1">
      <c r="A556" s="441" t="s">
        <v>1790</v>
      </c>
      <c r="B556" s="442">
        <v>2</v>
      </c>
      <c r="C556" s="357">
        <v>1200</v>
      </c>
      <c r="D556" s="357">
        <f t="shared" si="20"/>
        <v>2400</v>
      </c>
    </row>
    <row r="557" spans="1:4" hidden="1" outlineLevel="1">
      <c r="A557" s="441" t="s">
        <v>515</v>
      </c>
      <c r="B557" s="442">
        <v>1</v>
      </c>
      <c r="C557" s="357">
        <v>1400</v>
      </c>
      <c r="D557" s="357">
        <f t="shared" si="20"/>
        <v>1400</v>
      </c>
    </row>
    <row r="558" spans="1:4" hidden="1" outlineLevel="1">
      <c r="A558" s="439" t="s">
        <v>516</v>
      </c>
      <c r="B558" s="440">
        <v>190</v>
      </c>
      <c r="C558" s="357"/>
      <c r="D558" s="357">
        <f t="shared" si="20"/>
        <v>0</v>
      </c>
    </row>
    <row r="559" spans="1:4" hidden="1" outlineLevel="1">
      <c r="A559" s="441" t="s">
        <v>517</v>
      </c>
      <c r="B559" s="442">
        <v>10</v>
      </c>
      <c r="C559" s="357">
        <v>130</v>
      </c>
      <c r="D559" s="357">
        <f t="shared" si="20"/>
        <v>1300</v>
      </c>
    </row>
    <row r="560" spans="1:4" hidden="1" outlineLevel="1">
      <c r="A560" s="441" t="s">
        <v>518</v>
      </c>
      <c r="B560" s="442">
        <v>10</v>
      </c>
      <c r="C560" s="357">
        <v>130</v>
      </c>
      <c r="D560" s="357">
        <f t="shared" si="20"/>
        <v>1300</v>
      </c>
    </row>
    <row r="561" spans="1:4" hidden="1" outlineLevel="1">
      <c r="A561" s="441" t="s">
        <v>519</v>
      </c>
      <c r="B561" s="442">
        <v>20</v>
      </c>
      <c r="C561" s="357">
        <v>130</v>
      </c>
      <c r="D561" s="357">
        <f t="shared" si="20"/>
        <v>2600</v>
      </c>
    </row>
    <row r="562" spans="1:4" hidden="1" outlineLevel="1">
      <c r="A562" s="441" t="s">
        <v>520</v>
      </c>
      <c r="B562" s="442">
        <v>20</v>
      </c>
      <c r="C562" s="357">
        <v>130</v>
      </c>
      <c r="D562" s="357">
        <f t="shared" si="20"/>
        <v>2600</v>
      </c>
    </row>
    <row r="563" spans="1:4" hidden="1" outlineLevel="1">
      <c r="A563" s="441" t="s">
        <v>521</v>
      </c>
      <c r="B563" s="442">
        <v>30</v>
      </c>
      <c r="C563" s="357">
        <v>130</v>
      </c>
      <c r="D563" s="357">
        <f t="shared" si="20"/>
        <v>3900</v>
      </c>
    </row>
    <row r="564" spans="1:4" hidden="1" outlineLevel="1">
      <c r="A564" s="441" t="s">
        <v>522</v>
      </c>
      <c r="B564" s="442">
        <v>40</v>
      </c>
      <c r="C564" s="357">
        <v>130</v>
      </c>
      <c r="D564" s="357">
        <f t="shared" si="20"/>
        <v>5200</v>
      </c>
    </row>
    <row r="565" spans="1:4" hidden="1" outlineLevel="1">
      <c r="A565" s="441" t="s">
        <v>523</v>
      </c>
      <c r="B565" s="442">
        <v>10</v>
      </c>
      <c r="C565" s="357">
        <v>130</v>
      </c>
      <c r="D565" s="357">
        <f t="shared" si="20"/>
        <v>1300</v>
      </c>
    </row>
    <row r="566" spans="1:4" hidden="1" outlineLevel="1">
      <c r="A566" s="441" t="s">
        <v>524</v>
      </c>
      <c r="B566" s="442">
        <v>30</v>
      </c>
      <c r="C566" s="357">
        <v>130</v>
      </c>
      <c r="D566" s="357">
        <f t="shared" si="20"/>
        <v>3900</v>
      </c>
    </row>
    <row r="567" spans="1:4" hidden="1" outlineLevel="1">
      <c r="A567" s="441" t="s">
        <v>1913</v>
      </c>
      <c r="B567" s="442">
        <v>10</v>
      </c>
      <c r="C567" s="357">
        <v>150</v>
      </c>
      <c r="D567" s="357">
        <f t="shared" si="20"/>
        <v>1500</v>
      </c>
    </row>
    <row r="568" spans="1:4" hidden="1" outlineLevel="1">
      <c r="A568" s="441" t="s">
        <v>526</v>
      </c>
      <c r="B568" s="442">
        <v>10</v>
      </c>
      <c r="C568" s="357">
        <v>150</v>
      </c>
      <c r="D568" s="357">
        <f t="shared" si="20"/>
        <v>1500</v>
      </c>
    </row>
    <row r="569" spans="1:4" ht="25.5" hidden="1" outlineLevel="1">
      <c r="A569" s="439" t="s">
        <v>527</v>
      </c>
      <c r="B569" s="440">
        <v>5</v>
      </c>
      <c r="C569" s="357"/>
      <c r="D569" s="357">
        <f t="shared" si="20"/>
        <v>0</v>
      </c>
    </row>
    <row r="570" spans="1:4" hidden="1" outlineLevel="1">
      <c r="A570" s="441"/>
      <c r="B570" s="442">
        <v>3</v>
      </c>
      <c r="C570" s="357">
        <v>11563</v>
      </c>
      <c r="D570" s="357">
        <f t="shared" si="20"/>
        <v>34689</v>
      </c>
    </row>
    <row r="571" spans="1:4" hidden="1" outlineLevel="1">
      <c r="A571" s="441" t="s">
        <v>528</v>
      </c>
      <c r="B571" s="442">
        <v>1</v>
      </c>
      <c r="C571" s="357">
        <v>16742</v>
      </c>
      <c r="D571" s="357">
        <f t="shared" si="20"/>
        <v>16742</v>
      </c>
    </row>
    <row r="572" spans="1:4" hidden="1" outlineLevel="1">
      <c r="A572" s="441" t="s">
        <v>1791</v>
      </c>
      <c r="B572" s="442">
        <v>1</v>
      </c>
      <c r="C572" s="357">
        <v>12336.51</v>
      </c>
      <c r="D572" s="357">
        <f t="shared" si="20"/>
        <v>12336.51</v>
      </c>
    </row>
    <row r="573" spans="1:4" hidden="1" outlineLevel="1">
      <c r="A573" s="439" t="s">
        <v>529</v>
      </c>
      <c r="B573" s="440">
        <v>2</v>
      </c>
      <c r="C573" s="357"/>
      <c r="D573" s="357">
        <f t="shared" si="20"/>
        <v>0</v>
      </c>
    </row>
    <row r="574" spans="1:4" hidden="1" outlineLevel="1">
      <c r="A574" s="441" t="s">
        <v>530</v>
      </c>
      <c r="B574" s="442">
        <v>2</v>
      </c>
      <c r="C574" s="357">
        <v>32430</v>
      </c>
      <c r="D574" s="357">
        <f t="shared" si="20"/>
        <v>64860</v>
      </c>
    </row>
    <row r="575" spans="1:4" hidden="1" outlineLevel="1">
      <c r="A575" s="439" t="s">
        <v>531</v>
      </c>
      <c r="B575" s="440">
        <v>4</v>
      </c>
      <c r="D575" s="357">
        <f t="shared" si="20"/>
        <v>0</v>
      </c>
    </row>
    <row r="576" spans="1:4" hidden="1" outlineLevel="1">
      <c r="A576" s="441" t="s">
        <v>96</v>
      </c>
      <c r="B576" s="442">
        <v>4</v>
      </c>
      <c r="C576" s="357">
        <v>66.036000000000001</v>
      </c>
      <c r="D576" s="357">
        <f t="shared" si="20"/>
        <v>264.14400000000001</v>
      </c>
    </row>
    <row r="577" spans="1:5" hidden="1" outlineLevel="1">
      <c r="A577" s="439" t="s">
        <v>532</v>
      </c>
      <c r="B577" s="440">
        <v>504</v>
      </c>
      <c r="C577" s="357"/>
      <c r="D577" s="357">
        <f t="shared" si="20"/>
        <v>0</v>
      </c>
    </row>
    <row r="578" spans="1:5" hidden="1" outlineLevel="1">
      <c r="A578" s="441" t="s">
        <v>533</v>
      </c>
      <c r="B578" s="442">
        <v>29</v>
      </c>
      <c r="C578" s="357">
        <v>190.25</v>
      </c>
      <c r="D578" s="357">
        <f t="shared" si="20"/>
        <v>5517.25</v>
      </c>
    </row>
    <row r="579" spans="1:5" hidden="1" outlineLevel="1">
      <c r="A579" s="441" t="s">
        <v>534</v>
      </c>
      <c r="B579" s="442">
        <v>51</v>
      </c>
      <c r="C579" s="362">
        <f>(11*333.18+50*228.19)/61</f>
        <v>247.12262295081968</v>
      </c>
      <c r="D579" s="357">
        <f t="shared" si="20"/>
        <v>12603.253770491803</v>
      </c>
    </row>
    <row r="580" spans="1:5" hidden="1" outlineLevel="1">
      <c r="A580" s="441" t="s">
        <v>535</v>
      </c>
      <c r="B580" s="442">
        <v>48</v>
      </c>
      <c r="C580" s="357">
        <v>158.69999999999999</v>
      </c>
      <c r="D580" s="357">
        <f t="shared" si="20"/>
        <v>7617.5999999999995</v>
      </c>
    </row>
    <row r="581" spans="1:5" hidden="1" outlineLevel="1">
      <c r="A581" s="441" t="s">
        <v>536</v>
      </c>
      <c r="B581" s="442">
        <v>65</v>
      </c>
      <c r="C581" s="362">
        <f>(15*206.02+50*142.62)/65</f>
        <v>157.25076923076921</v>
      </c>
      <c r="D581" s="357">
        <f t="shared" si="20"/>
        <v>10221.299999999999</v>
      </c>
    </row>
    <row r="582" spans="1:5" hidden="1" outlineLevel="1">
      <c r="A582" s="441" t="s">
        <v>537</v>
      </c>
      <c r="B582" s="442">
        <v>230</v>
      </c>
      <c r="C582" s="362">
        <f>(53*140.02+200*124.79)/253</f>
        <v>127.9804743083004</v>
      </c>
      <c r="D582" s="357">
        <f t="shared" si="20"/>
        <v>29435.509090909094</v>
      </c>
    </row>
    <row r="583" spans="1:5" hidden="1" outlineLevel="1">
      <c r="A583" s="441" t="s">
        <v>538</v>
      </c>
      <c r="B583" s="442">
        <v>34</v>
      </c>
      <c r="C583" s="357">
        <v>417.95</v>
      </c>
      <c r="D583" s="357">
        <f t="shared" si="20"/>
        <v>14210.3</v>
      </c>
    </row>
    <row r="584" spans="1:5" hidden="1" outlineLevel="1">
      <c r="A584" s="441" t="s">
        <v>96</v>
      </c>
      <c r="B584" s="442">
        <v>47</v>
      </c>
      <c r="C584" s="357"/>
      <c r="D584" s="357">
        <f t="shared" si="20"/>
        <v>0</v>
      </c>
      <c r="E584" s="42" t="s">
        <v>196</v>
      </c>
    </row>
    <row r="585" spans="1:5" hidden="1" outlineLevel="1">
      <c r="A585" s="439" t="s">
        <v>1792</v>
      </c>
      <c r="B585" s="440">
        <v>10</v>
      </c>
      <c r="C585" s="357">
        <v>561.20000000000005</v>
      </c>
      <c r="D585" s="357">
        <f t="shared" si="20"/>
        <v>5612</v>
      </c>
    </row>
    <row r="586" spans="1:5" hidden="1" outlineLevel="1">
      <c r="A586" s="439" t="s">
        <v>541</v>
      </c>
      <c r="B586" s="440">
        <v>2</v>
      </c>
      <c r="C586" s="436"/>
      <c r="D586" s="357">
        <f t="shared" si="20"/>
        <v>0</v>
      </c>
    </row>
    <row r="587" spans="1:5" hidden="1" outlineLevel="1">
      <c r="A587" s="441" t="s">
        <v>542</v>
      </c>
      <c r="B587" s="442">
        <v>2</v>
      </c>
      <c r="C587" s="357">
        <v>204.22</v>
      </c>
      <c r="D587" s="357">
        <f t="shared" si="20"/>
        <v>408.44</v>
      </c>
    </row>
    <row r="588" spans="1:5" hidden="1" outlineLevel="1">
      <c r="A588" s="439" t="s">
        <v>543</v>
      </c>
      <c r="B588" s="440">
        <v>3</v>
      </c>
      <c r="C588" s="357"/>
      <c r="D588" s="357">
        <f t="shared" si="20"/>
        <v>0</v>
      </c>
    </row>
    <row r="589" spans="1:5" hidden="1" outlineLevel="1">
      <c r="A589" s="441" t="s">
        <v>544</v>
      </c>
      <c r="B589" s="442">
        <v>3</v>
      </c>
      <c r="C589" s="357">
        <v>2893.95</v>
      </c>
      <c r="D589" s="357">
        <f t="shared" ref="D589:D651" si="21">B589*C589</f>
        <v>8681.8499999999985</v>
      </c>
    </row>
    <row r="590" spans="1:5" hidden="1" outlineLevel="1">
      <c r="A590" s="439" t="s">
        <v>545</v>
      </c>
      <c r="B590" s="440">
        <v>150</v>
      </c>
      <c r="C590" s="357"/>
      <c r="D590" s="357">
        <f t="shared" si="21"/>
        <v>0</v>
      </c>
    </row>
    <row r="591" spans="1:5" hidden="1" outlineLevel="1">
      <c r="A591" s="441"/>
      <c r="B591" s="442">
        <v>12</v>
      </c>
      <c r="C591" s="357">
        <v>110.36</v>
      </c>
      <c r="D591" s="357">
        <f t="shared" si="21"/>
        <v>1324.32</v>
      </c>
    </row>
    <row r="592" spans="1:5" hidden="1" outlineLevel="1">
      <c r="A592" s="441" t="s">
        <v>546</v>
      </c>
      <c r="B592" s="442">
        <v>50</v>
      </c>
      <c r="C592" s="357">
        <v>156.22</v>
      </c>
      <c r="D592" s="357">
        <f t="shared" si="21"/>
        <v>7811</v>
      </c>
    </row>
    <row r="593" spans="1:4" hidden="1" outlineLevel="1">
      <c r="A593" s="441" t="s">
        <v>547</v>
      </c>
      <c r="B593" s="442">
        <v>50</v>
      </c>
      <c r="C593" s="357">
        <v>154.91999999999999</v>
      </c>
      <c r="D593" s="357">
        <f t="shared" si="21"/>
        <v>7745.9999999999991</v>
      </c>
    </row>
    <row r="594" spans="1:4" hidden="1" outlineLevel="1">
      <c r="A594" s="441" t="s">
        <v>548</v>
      </c>
      <c r="B594" s="442">
        <v>1</v>
      </c>
      <c r="C594" s="357">
        <v>650</v>
      </c>
      <c r="D594" s="357">
        <f t="shared" si="21"/>
        <v>650</v>
      </c>
    </row>
    <row r="595" spans="1:4" hidden="1" outlineLevel="1">
      <c r="A595" s="441" t="s">
        <v>549</v>
      </c>
      <c r="B595" s="442">
        <v>9</v>
      </c>
      <c r="C595" s="357">
        <v>794.38</v>
      </c>
      <c r="D595" s="357">
        <f t="shared" si="21"/>
        <v>7149.42</v>
      </c>
    </row>
    <row r="596" spans="1:4" hidden="1" outlineLevel="1">
      <c r="A596" s="441" t="s">
        <v>550</v>
      </c>
      <c r="B596" s="442">
        <v>5</v>
      </c>
      <c r="C596" s="357">
        <v>190</v>
      </c>
      <c r="D596" s="357">
        <f t="shared" si="21"/>
        <v>950</v>
      </c>
    </row>
    <row r="597" spans="1:4" hidden="1" outlineLevel="1">
      <c r="A597" s="441" t="s">
        <v>551</v>
      </c>
      <c r="B597" s="442">
        <v>3</v>
      </c>
      <c r="C597" s="357">
        <v>3350.02</v>
      </c>
      <c r="D597" s="357">
        <f t="shared" si="21"/>
        <v>10050.06</v>
      </c>
    </row>
    <row r="598" spans="1:4" hidden="1" outlineLevel="1">
      <c r="A598" s="441" t="s">
        <v>552</v>
      </c>
      <c r="B598" s="442">
        <v>20</v>
      </c>
      <c r="C598" s="357">
        <v>391.17</v>
      </c>
      <c r="D598" s="357">
        <f t="shared" si="21"/>
        <v>7823.4000000000005</v>
      </c>
    </row>
    <row r="599" spans="1:4" hidden="1" outlineLevel="1">
      <c r="A599" s="439" t="s">
        <v>553</v>
      </c>
      <c r="B599" s="440">
        <v>24</v>
      </c>
      <c r="D599" s="357">
        <f t="shared" si="21"/>
        <v>0</v>
      </c>
    </row>
    <row r="600" spans="1:4" hidden="1" outlineLevel="1">
      <c r="A600" s="441" t="s">
        <v>554</v>
      </c>
      <c r="B600" s="442">
        <v>6</v>
      </c>
      <c r="C600" s="357">
        <v>300</v>
      </c>
      <c r="D600" s="357">
        <f t="shared" si="21"/>
        <v>1800</v>
      </c>
    </row>
    <row r="601" spans="1:4" hidden="1" outlineLevel="1">
      <c r="A601" s="441" t="s">
        <v>555</v>
      </c>
      <c r="B601" s="442">
        <v>4</v>
      </c>
      <c r="C601" s="357">
        <v>330</v>
      </c>
      <c r="D601" s="357">
        <f t="shared" si="21"/>
        <v>1320</v>
      </c>
    </row>
    <row r="602" spans="1:4" hidden="1" outlineLevel="1">
      <c r="A602" s="441" t="s">
        <v>556</v>
      </c>
      <c r="B602" s="442">
        <v>8</v>
      </c>
      <c r="C602" s="357">
        <v>370</v>
      </c>
      <c r="D602" s="357">
        <f t="shared" si="21"/>
        <v>2960</v>
      </c>
    </row>
    <row r="603" spans="1:4" hidden="1" outlineLevel="1">
      <c r="A603" s="441" t="s">
        <v>557</v>
      </c>
      <c r="B603" s="442">
        <v>6</v>
      </c>
      <c r="C603" s="357">
        <v>240</v>
      </c>
      <c r="D603" s="357">
        <f t="shared" si="21"/>
        <v>1440</v>
      </c>
    </row>
    <row r="604" spans="1:4" hidden="1" outlineLevel="1">
      <c r="A604" s="439" t="s">
        <v>1793</v>
      </c>
      <c r="B604" s="440">
        <v>8</v>
      </c>
      <c r="C604" s="436"/>
      <c r="D604" s="357">
        <f t="shared" si="21"/>
        <v>0</v>
      </c>
    </row>
    <row r="605" spans="1:4" hidden="1" outlineLevel="1">
      <c r="A605" s="441" t="s">
        <v>1794</v>
      </c>
      <c r="B605" s="442">
        <v>8</v>
      </c>
      <c r="C605" s="357">
        <v>480</v>
      </c>
      <c r="D605" s="357">
        <f t="shared" si="21"/>
        <v>3840</v>
      </c>
    </row>
    <row r="606" spans="1:4" hidden="1" outlineLevel="1">
      <c r="A606" s="439" t="s">
        <v>559</v>
      </c>
      <c r="B606" s="440">
        <v>185</v>
      </c>
      <c r="D606" s="357">
        <f t="shared" si="21"/>
        <v>0</v>
      </c>
    </row>
    <row r="607" spans="1:4" hidden="1" outlineLevel="1">
      <c r="A607" s="441" t="s">
        <v>561</v>
      </c>
      <c r="B607" s="442">
        <v>1</v>
      </c>
      <c r="C607" s="357">
        <v>4750</v>
      </c>
      <c r="D607" s="357">
        <f t="shared" si="21"/>
        <v>4750</v>
      </c>
    </row>
    <row r="608" spans="1:4" hidden="1" outlineLevel="1">
      <c r="A608" s="441" t="s">
        <v>562</v>
      </c>
      <c r="B608" s="442">
        <v>9</v>
      </c>
      <c r="C608" s="357">
        <v>1069.9000000000001</v>
      </c>
      <c r="D608" s="357">
        <f t="shared" si="21"/>
        <v>9629.1</v>
      </c>
    </row>
    <row r="609" spans="1:4" hidden="1" outlineLevel="1">
      <c r="A609" s="441" t="s">
        <v>563</v>
      </c>
      <c r="B609" s="442">
        <v>1</v>
      </c>
      <c r="C609" s="357">
        <v>1850</v>
      </c>
      <c r="D609" s="357">
        <f t="shared" si="21"/>
        <v>1850</v>
      </c>
    </row>
    <row r="610" spans="1:4" hidden="1" outlineLevel="1">
      <c r="A610" s="441" t="s">
        <v>564</v>
      </c>
      <c r="B610" s="442">
        <v>1</v>
      </c>
      <c r="C610" s="357">
        <v>2100</v>
      </c>
      <c r="D610" s="357">
        <f t="shared" si="21"/>
        <v>2100</v>
      </c>
    </row>
    <row r="611" spans="1:4" hidden="1" outlineLevel="1">
      <c r="A611" s="441" t="s">
        <v>565</v>
      </c>
      <c r="B611" s="442">
        <v>4</v>
      </c>
      <c r="C611" s="357">
        <v>3950</v>
      </c>
      <c r="D611" s="357">
        <f t="shared" si="21"/>
        <v>15800</v>
      </c>
    </row>
    <row r="612" spans="1:4" hidden="1" outlineLevel="1">
      <c r="A612" s="441" t="s">
        <v>566</v>
      </c>
      <c r="B612" s="442">
        <v>6</v>
      </c>
      <c r="C612" s="357">
        <v>3850</v>
      </c>
      <c r="D612" s="357">
        <f t="shared" si="21"/>
        <v>23100</v>
      </c>
    </row>
    <row r="613" spans="1:4" hidden="1" outlineLevel="1">
      <c r="A613" s="441" t="s">
        <v>567</v>
      </c>
      <c r="B613" s="442">
        <v>2</v>
      </c>
      <c r="C613" s="357">
        <v>5025.8100000000004</v>
      </c>
      <c r="D613" s="357">
        <f t="shared" si="21"/>
        <v>10051.620000000001</v>
      </c>
    </row>
    <row r="614" spans="1:4" hidden="1" outlineLevel="1">
      <c r="A614" s="441" t="s">
        <v>568</v>
      </c>
      <c r="B614" s="442">
        <v>10</v>
      </c>
      <c r="C614" s="357">
        <v>668.93</v>
      </c>
      <c r="D614" s="357">
        <f t="shared" si="21"/>
        <v>6689.2999999999993</v>
      </c>
    </row>
    <row r="615" spans="1:4" hidden="1" outlineLevel="1">
      <c r="A615" s="441" t="s">
        <v>569</v>
      </c>
      <c r="B615" s="442">
        <v>10</v>
      </c>
      <c r="C615" s="357">
        <v>898.42</v>
      </c>
      <c r="D615" s="357">
        <f t="shared" si="21"/>
        <v>8984.1999999999989</v>
      </c>
    </row>
    <row r="616" spans="1:4" hidden="1" outlineLevel="1">
      <c r="A616" s="441" t="s">
        <v>570</v>
      </c>
      <c r="B616" s="442">
        <v>4</v>
      </c>
      <c r="C616" s="357">
        <v>4969.43</v>
      </c>
      <c r="D616" s="357">
        <f t="shared" si="21"/>
        <v>19877.72</v>
      </c>
    </row>
    <row r="617" spans="1:4" hidden="1" outlineLevel="1">
      <c r="A617" s="441" t="s">
        <v>571</v>
      </c>
      <c r="B617" s="442">
        <v>1</v>
      </c>
      <c r="C617" s="357">
        <v>5700</v>
      </c>
      <c r="D617" s="357">
        <f t="shared" si="21"/>
        <v>5700</v>
      </c>
    </row>
    <row r="618" spans="1:4" hidden="1" outlineLevel="1">
      <c r="A618" s="441" t="s">
        <v>572</v>
      </c>
      <c r="B618" s="442">
        <v>5</v>
      </c>
      <c r="C618" s="357">
        <v>2832</v>
      </c>
      <c r="D618" s="357">
        <f t="shared" si="21"/>
        <v>14160</v>
      </c>
    </row>
    <row r="619" spans="1:4" hidden="1" outlineLevel="1">
      <c r="A619" s="441" t="s">
        <v>573</v>
      </c>
      <c r="B619" s="442">
        <v>1</v>
      </c>
      <c r="C619" s="357">
        <v>2838.13</v>
      </c>
      <c r="D619" s="357">
        <f t="shared" si="21"/>
        <v>2838.13</v>
      </c>
    </row>
    <row r="620" spans="1:4" hidden="1" outlineLevel="1">
      <c r="A620" s="441" t="s">
        <v>574</v>
      </c>
      <c r="B620" s="442">
        <v>7</v>
      </c>
      <c r="C620" s="357">
        <v>7000</v>
      </c>
      <c r="D620" s="357">
        <f t="shared" si="21"/>
        <v>49000</v>
      </c>
    </row>
    <row r="621" spans="1:4" hidden="1" outlineLevel="1">
      <c r="A621" s="441" t="s">
        <v>575</v>
      </c>
      <c r="B621" s="442">
        <v>10</v>
      </c>
      <c r="C621" s="357">
        <v>1582.92</v>
      </c>
      <c r="D621" s="357">
        <f t="shared" si="21"/>
        <v>15829.2</v>
      </c>
    </row>
    <row r="622" spans="1:4" hidden="1" outlineLevel="1">
      <c r="A622" s="441" t="s">
        <v>576</v>
      </c>
      <c r="B622" s="442">
        <v>1</v>
      </c>
      <c r="C622" s="357">
        <v>3073.18</v>
      </c>
      <c r="D622" s="357">
        <f t="shared" si="21"/>
        <v>3073.18</v>
      </c>
    </row>
    <row r="623" spans="1:4" hidden="1" outlineLevel="1">
      <c r="A623" s="441" t="s">
        <v>577</v>
      </c>
      <c r="B623" s="442">
        <v>1</v>
      </c>
      <c r="C623" s="357">
        <v>20000</v>
      </c>
      <c r="D623" s="357">
        <f t="shared" si="21"/>
        <v>20000</v>
      </c>
    </row>
    <row r="624" spans="1:4" hidden="1" outlineLevel="1">
      <c r="A624" s="441" t="s">
        <v>578</v>
      </c>
      <c r="B624" s="442">
        <v>10</v>
      </c>
      <c r="C624" s="357">
        <v>1866.34</v>
      </c>
      <c r="D624" s="357">
        <f t="shared" si="21"/>
        <v>18663.399999999998</v>
      </c>
    </row>
    <row r="625" spans="1:4" hidden="1" outlineLevel="1">
      <c r="A625" s="441" t="s">
        <v>579</v>
      </c>
      <c r="B625" s="442">
        <v>7</v>
      </c>
      <c r="C625" s="357">
        <v>3227.75</v>
      </c>
      <c r="D625" s="357">
        <f t="shared" si="21"/>
        <v>22594.25</v>
      </c>
    </row>
    <row r="626" spans="1:4" hidden="1" outlineLevel="1">
      <c r="A626" s="441" t="s">
        <v>580</v>
      </c>
      <c r="B626" s="442">
        <v>6</v>
      </c>
      <c r="C626" s="357">
        <v>2152.4299999999998</v>
      </c>
      <c r="D626" s="357">
        <f t="shared" si="21"/>
        <v>12914.579999999998</v>
      </c>
    </row>
    <row r="627" spans="1:4" hidden="1" outlineLevel="1">
      <c r="A627" s="441" t="s">
        <v>581</v>
      </c>
      <c r="B627" s="442">
        <v>4</v>
      </c>
      <c r="C627" s="357">
        <v>4387</v>
      </c>
      <c r="D627" s="357">
        <f t="shared" si="21"/>
        <v>17548</v>
      </c>
    </row>
    <row r="628" spans="1:4" hidden="1" outlineLevel="1">
      <c r="A628" s="441" t="s">
        <v>582</v>
      </c>
      <c r="B628" s="442">
        <v>8</v>
      </c>
      <c r="C628" s="357">
        <v>2636.5</v>
      </c>
      <c r="D628" s="357">
        <f t="shared" si="21"/>
        <v>21092</v>
      </c>
    </row>
    <row r="629" spans="1:4" hidden="1" outlineLevel="1">
      <c r="A629" s="441" t="s">
        <v>583</v>
      </c>
      <c r="B629" s="442">
        <v>2</v>
      </c>
      <c r="C629" s="357">
        <v>7065.8</v>
      </c>
      <c r="D629" s="357">
        <f t="shared" si="21"/>
        <v>14131.6</v>
      </c>
    </row>
    <row r="630" spans="1:4" hidden="1" outlineLevel="1">
      <c r="A630" s="441" t="s">
        <v>584</v>
      </c>
      <c r="B630" s="442">
        <v>2</v>
      </c>
      <c r="C630" s="357">
        <v>6768.65</v>
      </c>
      <c r="D630" s="357">
        <f t="shared" si="21"/>
        <v>13537.3</v>
      </c>
    </row>
    <row r="631" spans="1:4" hidden="1" outlineLevel="1">
      <c r="A631" s="441" t="s">
        <v>585</v>
      </c>
      <c r="B631" s="442">
        <v>1</v>
      </c>
      <c r="C631" s="357">
        <v>10300</v>
      </c>
      <c r="D631" s="357">
        <f t="shared" si="21"/>
        <v>10300</v>
      </c>
    </row>
    <row r="632" spans="1:4" hidden="1" outlineLevel="1">
      <c r="A632" s="441" t="s">
        <v>586</v>
      </c>
      <c r="B632" s="442">
        <v>5</v>
      </c>
      <c r="C632" s="357">
        <v>5512.55</v>
      </c>
      <c r="D632" s="357">
        <f t="shared" si="21"/>
        <v>27562.75</v>
      </c>
    </row>
    <row r="633" spans="1:4" hidden="1" outlineLevel="1">
      <c r="A633" s="441" t="s">
        <v>587</v>
      </c>
      <c r="B633" s="442">
        <v>8</v>
      </c>
      <c r="C633" s="357">
        <v>3847.69</v>
      </c>
      <c r="D633" s="357">
        <f t="shared" si="21"/>
        <v>30781.52</v>
      </c>
    </row>
    <row r="634" spans="1:4" hidden="1" outlineLevel="1">
      <c r="A634" s="441" t="s">
        <v>588</v>
      </c>
      <c r="B634" s="442">
        <v>3</v>
      </c>
      <c r="C634" s="357">
        <v>7798.68</v>
      </c>
      <c r="D634" s="357">
        <f t="shared" si="21"/>
        <v>23396.04</v>
      </c>
    </row>
    <row r="635" spans="1:4" hidden="1" outlineLevel="1">
      <c r="A635" s="441" t="s">
        <v>589</v>
      </c>
      <c r="B635" s="442">
        <v>7</v>
      </c>
      <c r="C635" s="357">
        <v>3790.16</v>
      </c>
      <c r="D635" s="357">
        <f t="shared" si="21"/>
        <v>26531.119999999999</v>
      </c>
    </row>
    <row r="636" spans="1:4" hidden="1" outlineLevel="1">
      <c r="A636" s="441" t="s">
        <v>590</v>
      </c>
      <c r="B636" s="442">
        <v>1</v>
      </c>
      <c r="C636" s="357">
        <v>5692.06</v>
      </c>
      <c r="D636" s="357">
        <f t="shared" si="21"/>
        <v>5692.06</v>
      </c>
    </row>
    <row r="637" spans="1:4" hidden="1" outlineLevel="1">
      <c r="A637" s="441" t="s">
        <v>591</v>
      </c>
      <c r="B637" s="442">
        <v>1</v>
      </c>
      <c r="C637" s="357">
        <v>7366.42</v>
      </c>
      <c r="D637" s="357">
        <f t="shared" si="21"/>
        <v>7366.42</v>
      </c>
    </row>
    <row r="638" spans="1:4" hidden="1" outlineLevel="1">
      <c r="A638" s="441" t="s">
        <v>592</v>
      </c>
      <c r="B638" s="442">
        <v>1</v>
      </c>
      <c r="C638" s="357">
        <v>7592.69</v>
      </c>
      <c r="D638" s="357">
        <f t="shared" si="21"/>
        <v>7592.69</v>
      </c>
    </row>
    <row r="639" spans="1:4" hidden="1" outlineLevel="1">
      <c r="A639" s="441" t="s">
        <v>593</v>
      </c>
      <c r="B639" s="442">
        <v>1</v>
      </c>
      <c r="C639" s="357">
        <v>7705.82</v>
      </c>
      <c r="D639" s="357">
        <f t="shared" si="21"/>
        <v>7705.82</v>
      </c>
    </row>
    <row r="640" spans="1:4" hidden="1" outlineLevel="1">
      <c r="A640" s="441" t="s">
        <v>594</v>
      </c>
      <c r="B640" s="442">
        <v>1</v>
      </c>
      <c r="C640" s="357">
        <v>8045.22</v>
      </c>
      <c r="D640" s="357">
        <f t="shared" si="21"/>
        <v>8045.22</v>
      </c>
    </row>
    <row r="641" spans="1:4" hidden="1" outlineLevel="1">
      <c r="A641" s="441" t="s">
        <v>595</v>
      </c>
      <c r="B641" s="442">
        <v>1</v>
      </c>
      <c r="C641" s="357">
        <v>9402.81</v>
      </c>
      <c r="D641" s="357">
        <f t="shared" si="21"/>
        <v>9402.81</v>
      </c>
    </row>
    <row r="642" spans="1:4" hidden="1" outlineLevel="1">
      <c r="A642" s="441" t="s">
        <v>596</v>
      </c>
      <c r="B642" s="442">
        <v>1</v>
      </c>
      <c r="C642" s="357">
        <v>9629.07</v>
      </c>
      <c r="D642" s="357">
        <f t="shared" si="21"/>
        <v>9629.07</v>
      </c>
    </row>
    <row r="643" spans="1:4" hidden="1" outlineLevel="1">
      <c r="A643" s="441" t="s">
        <v>597</v>
      </c>
      <c r="B643" s="442">
        <v>1</v>
      </c>
      <c r="C643" s="357">
        <v>9742.2000000000007</v>
      </c>
      <c r="D643" s="357">
        <f t="shared" si="21"/>
        <v>9742.2000000000007</v>
      </c>
    </row>
    <row r="644" spans="1:4" hidden="1" outlineLevel="1">
      <c r="A644" s="441" t="s">
        <v>598</v>
      </c>
      <c r="B644" s="442">
        <v>2</v>
      </c>
      <c r="C644" s="357">
        <v>13249.31</v>
      </c>
      <c r="D644" s="357">
        <f t="shared" si="21"/>
        <v>26498.62</v>
      </c>
    </row>
    <row r="645" spans="1:4" hidden="1" outlineLevel="1">
      <c r="A645" s="441" t="s">
        <v>599</v>
      </c>
      <c r="B645" s="442">
        <v>1</v>
      </c>
      <c r="C645" s="357">
        <v>3406.78</v>
      </c>
      <c r="D645" s="357">
        <f t="shared" si="21"/>
        <v>3406.78</v>
      </c>
    </row>
    <row r="646" spans="1:4" hidden="1" outlineLevel="1">
      <c r="A646" s="441" t="s">
        <v>600</v>
      </c>
      <c r="B646" s="442">
        <v>1</v>
      </c>
      <c r="C646" s="357">
        <v>3519.92</v>
      </c>
      <c r="D646" s="357">
        <f t="shared" si="21"/>
        <v>3519.92</v>
      </c>
    </row>
    <row r="647" spans="1:4" hidden="1" outlineLevel="1">
      <c r="A647" s="441" t="s">
        <v>601</v>
      </c>
      <c r="B647" s="442">
        <v>1</v>
      </c>
      <c r="C647" s="357">
        <v>3633.05</v>
      </c>
      <c r="D647" s="357">
        <f t="shared" si="21"/>
        <v>3633.05</v>
      </c>
    </row>
    <row r="648" spans="1:4" hidden="1" outlineLevel="1">
      <c r="A648" s="441" t="s">
        <v>602</v>
      </c>
      <c r="B648" s="442">
        <v>4</v>
      </c>
      <c r="C648" s="357">
        <v>15106.21</v>
      </c>
      <c r="D648" s="357">
        <f t="shared" si="21"/>
        <v>60424.84</v>
      </c>
    </row>
    <row r="649" spans="1:4" hidden="1" outlineLevel="1">
      <c r="A649" s="441" t="s">
        <v>603</v>
      </c>
      <c r="B649" s="442">
        <v>2</v>
      </c>
      <c r="C649" s="357">
        <v>4279.74</v>
      </c>
      <c r="D649" s="357">
        <f t="shared" si="21"/>
        <v>8559.48</v>
      </c>
    </row>
    <row r="650" spans="1:4" hidden="1" outlineLevel="1">
      <c r="A650" s="441" t="s">
        <v>604</v>
      </c>
      <c r="B650" s="442">
        <v>3</v>
      </c>
      <c r="C650" s="357">
        <v>7030</v>
      </c>
      <c r="D650" s="357">
        <f t="shared" si="21"/>
        <v>21090</v>
      </c>
    </row>
    <row r="651" spans="1:4" hidden="1" outlineLevel="1">
      <c r="A651" s="441" t="s">
        <v>605</v>
      </c>
      <c r="B651" s="442">
        <v>6</v>
      </c>
      <c r="C651" s="357">
        <v>3821.44</v>
      </c>
      <c r="D651" s="357">
        <f t="shared" si="21"/>
        <v>22928.639999999999</v>
      </c>
    </row>
    <row r="652" spans="1:4" hidden="1" outlineLevel="1">
      <c r="A652" s="441" t="s">
        <v>606</v>
      </c>
      <c r="B652" s="442">
        <v>8</v>
      </c>
      <c r="C652" s="357">
        <v>8523</v>
      </c>
      <c r="D652" s="357">
        <f t="shared" ref="D652:D660" si="22">B652*C652</f>
        <v>68184</v>
      </c>
    </row>
    <row r="653" spans="1:4" hidden="1" outlineLevel="1">
      <c r="A653" s="441" t="s">
        <v>607</v>
      </c>
      <c r="B653" s="442">
        <v>5</v>
      </c>
      <c r="C653" s="357">
        <v>800</v>
      </c>
      <c r="D653" s="357">
        <f t="shared" si="22"/>
        <v>4000</v>
      </c>
    </row>
    <row r="654" spans="1:4" hidden="1" outlineLevel="1">
      <c r="A654" s="441" t="s">
        <v>608</v>
      </c>
      <c r="B654" s="442">
        <v>2</v>
      </c>
      <c r="C654" s="357">
        <v>2500</v>
      </c>
      <c r="D654" s="357">
        <f t="shared" si="22"/>
        <v>5000</v>
      </c>
    </row>
    <row r="655" spans="1:4" hidden="1" outlineLevel="1">
      <c r="A655" s="441" t="s">
        <v>609</v>
      </c>
      <c r="B655" s="442">
        <v>3</v>
      </c>
      <c r="C655" s="357">
        <v>2500</v>
      </c>
      <c r="D655" s="357">
        <f t="shared" si="22"/>
        <v>7500</v>
      </c>
    </row>
    <row r="656" spans="1:4" hidden="1" outlineLevel="1">
      <c r="A656" s="441" t="s">
        <v>1864</v>
      </c>
      <c r="B656" s="442">
        <v>1</v>
      </c>
      <c r="C656" s="357">
        <v>550</v>
      </c>
      <c r="D656" s="357">
        <f t="shared" si="22"/>
        <v>550</v>
      </c>
    </row>
    <row r="657" spans="1:4" hidden="1" outlineLevel="1">
      <c r="A657" s="441" t="s">
        <v>610</v>
      </c>
      <c r="B657" s="442">
        <v>1</v>
      </c>
      <c r="C657" s="357">
        <v>820</v>
      </c>
      <c r="D657" s="357">
        <f t="shared" si="22"/>
        <v>820</v>
      </c>
    </row>
    <row r="658" spans="1:4" hidden="1" outlineLevel="1">
      <c r="A658" s="439" t="s">
        <v>611</v>
      </c>
      <c r="B658" s="440">
        <v>6</v>
      </c>
      <c r="C658" s="436"/>
      <c r="D658" s="357">
        <f t="shared" si="22"/>
        <v>0</v>
      </c>
    </row>
    <row r="659" spans="1:4" hidden="1" outlineLevel="1">
      <c r="A659" s="441" t="s">
        <v>612</v>
      </c>
      <c r="B659" s="442">
        <v>4</v>
      </c>
      <c r="C659" s="357">
        <v>75</v>
      </c>
      <c r="D659" s="357">
        <f t="shared" si="22"/>
        <v>300</v>
      </c>
    </row>
    <row r="660" spans="1:4" hidden="1" outlineLevel="1">
      <c r="A660" s="441" t="s">
        <v>613</v>
      </c>
      <c r="B660" s="442">
        <v>2</v>
      </c>
      <c r="C660" s="357">
        <v>105</v>
      </c>
      <c r="D660" s="357">
        <f t="shared" si="22"/>
        <v>210</v>
      </c>
    </row>
    <row r="661" spans="1:4" hidden="1" outlineLevel="1">
      <c r="A661" s="439" t="s">
        <v>1746</v>
      </c>
      <c r="B661" s="440">
        <v>6</v>
      </c>
      <c r="C661" s="357"/>
      <c r="D661" s="357"/>
    </row>
    <row r="662" spans="1:4" hidden="1" outlineLevel="1">
      <c r="A662" s="441" t="s">
        <v>1747</v>
      </c>
      <c r="B662" s="442">
        <v>6</v>
      </c>
      <c r="C662" s="357">
        <v>8042.2</v>
      </c>
      <c r="D662" s="357">
        <f t="shared" ref="D662:D681" si="23">B662*C662</f>
        <v>48253.2</v>
      </c>
    </row>
    <row r="663" spans="1:4" hidden="1" outlineLevel="1">
      <c r="A663" s="439" t="s">
        <v>167</v>
      </c>
      <c r="B663" s="440">
        <v>480</v>
      </c>
      <c r="C663" s="436"/>
      <c r="D663" s="357">
        <f t="shared" si="23"/>
        <v>0</v>
      </c>
    </row>
    <row r="664" spans="1:4" hidden="1" outlineLevel="1">
      <c r="A664" s="471">
        <v>346</v>
      </c>
      <c r="B664" s="442">
        <v>480</v>
      </c>
      <c r="C664" s="362">
        <f>(331.84*80+358.05*400)/480</f>
        <v>353.68166666666667</v>
      </c>
      <c r="D664" s="357">
        <f t="shared" si="23"/>
        <v>169767.2</v>
      </c>
    </row>
    <row r="665" spans="1:4" hidden="1" outlineLevel="1">
      <c r="A665" s="439" t="s">
        <v>617</v>
      </c>
      <c r="B665" s="440">
        <v>29</v>
      </c>
      <c r="D665" s="357">
        <f t="shared" si="23"/>
        <v>0</v>
      </c>
    </row>
    <row r="666" spans="1:4" hidden="1" outlineLevel="1">
      <c r="A666" s="441" t="s">
        <v>618</v>
      </c>
      <c r="B666" s="442">
        <v>1</v>
      </c>
      <c r="C666" s="357">
        <v>8398</v>
      </c>
      <c r="D666" s="357">
        <f t="shared" si="23"/>
        <v>8398</v>
      </c>
    </row>
    <row r="667" spans="1:4" hidden="1" outlineLevel="1">
      <c r="A667" s="441" t="s">
        <v>619</v>
      </c>
      <c r="B667" s="442">
        <v>2</v>
      </c>
      <c r="C667" s="357">
        <v>6577.5</v>
      </c>
      <c r="D667" s="357">
        <f t="shared" si="23"/>
        <v>13155</v>
      </c>
    </row>
    <row r="668" spans="1:4" hidden="1" outlineLevel="1">
      <c r="A668" s="441" t="s">
        <v>620</v>
      </c>
      <c r="B668" s="442">
        <v>10</v>
      </c>
      <c r="C668" s="357">
        <v>392.6</v>
      </c>
      <c r="D668" s="357">
        <f t="shared" si="23"/>
        <v>3926</v>
      </c>
    </row>
    <row r="669" spans="1:4" hidden="1" outlineLevel="1">
      <c r="A669" s="441" t="s">
        <v>621</v>
      </c>
      <c r="B669" s="442">
        <v>16</v>
      </c>
      <c r="C669" s="357">
        <v>68</v>
      </c>
      <c r="D669" s="357">
        <f t="shared" si="23"/>
        <v>1088</v>
      </c>
    </row>
    <row r="670" spans="1:4" hidden="1" outlineLevel="1">
      <c r="A670" s="439" t="s">
        <v>622</v>
      </c>
      <c r="B670" s="440">
        <v>5</v>
      </c>
      <c r="C670" s="436"/>
      <c r="D670" s="357">
        <f t="shared" si="23"/>
        <v>0</v>
      </c>
    </row>
    <row r="671" spans="1:4" hidden="1" outlineLevel="1">
      <c r="A671" s="441" t="s">
        <v>623</v>
      </c>
      <c r="B671" s="442">
        <v>3</v>
      </c>
      <c r="C671" s="357">
        <v>9267.76</v>
      </c>
      <c r="D671" s="357">
        <f t="shared" si="23"/>
        <v>27803.279999999999</v>
      </c>
    </row>
    <row r="672" spans="1:4" hidden="1" outlineLevel="1">
      <c r="A672" s="441" t="s">
        <v>624</v>
      </c>
      <c r="B672" s="442">
        <v>2</v>
      </c>
      <c r="C672" s="357">
        <v>9267.76</v>
      </c>
      <c r="D672" s="357">
        <f t="shared" si="23"/>
        <v>18535.52</v>
      </c>
    </row>
    <row r="673" spans="1:5" hidden="1" outlineLevel="1">
      <c r="A673" s="439" t="s">
        <v>625</v>
      </c>
      <c r="B673" s="440">
        <v>17</v>
      </c>
      <c r="C673" s="357"/>
      <c r="D673" s="357">
        <f t="shared" si="23"/>
        <v>0</v>
      </c>
    </row>
    <row r="674" spans="1:5" hidden="1" outlineLevel="1">
      <c r="A674" s="441" t="s">
        <v>626</v>
      </c>
      <c r="B674" s="442">
        <v>1</v>
      </c>
      <c r="C674" s="357">
        <v>489.7</v>
      </c>
      <c r="D674" s="357">
        <f t="shared" si="23"/>
        <v>489.7</v>
      </c>
    </row>
    <row r="675" spans="1:5" hidden="1" outlineLevel="1">
      <c r="A675" s="441" t="s">
        <v>627</v>
      </c>
      <c r="B675" s="442">
        <v>4</v>
      </c>
      <c r="C675" s="357">
        <v>1106.94</v>
      </c>
      <c r="D675" s="357">
        <f t="shared" si="23"/>
        <v>4427.76</v>
      </c>
    </row>
    <row r="676" spans="1:5" hidden="1" outlineLevel="1">
      <c r="A676" s="441" t="s">
        <v>628</v>
      </c>
      <c r="B676" s="442">
        <v>10</v>
      </c>
      <c r="C676" s="357">
        <v>536.30999999999995</v>
      </c>
      <c r="D676" s="357">
        <f t="shared" si="23"/>
        <v>5363.0999999999995</v>
      </c>
    </row>
    <row r="677" spans="1:5" hidden="1" outlineLevel="1">
      <c r="A677" s="441" t="s">
        <v>629</v>
      </c>
      <c r="B677" s="442">
        <v>2</v>
      </c>
      <c r="C677" s="357">
        <v>183.49</v>
      </c>
      <c r="D677" s="357">
        <f t="shared" si="23"/>
        <v>366.98</v>
      </c>
    </row>
    <row r="678" spans="1:5" hidden="1" outlineLevel="1">
      <c r="A678" s="439" t="s">
        <v>630</v>
      </c>
      <c r="B678" s="440">
        <v>19</v>
      </c>
      <c r="C678" s="357">
        <v>41.45</v>
      </c>
      <c r="D678" s="357">
        <f t="shared" si="23"/>
        <v>787.55000000000007</v>
      </c>
    </row>
    <row r="679" spans="1:5" hidden="1" outlineLevel="1">
      <c r="A679" s="439" t="s">
        <v>633</v>
      </c>
      <c r="B679" s="440">
        <v>9.1</v>
      </c>
      <c r="C679" s="357"/>
      <c r="D679" s="357">
        <f t="shared" si="23"/>
        <v>0</v>
      </c>
    </row>
    <row r="680" spans="1:5" hidden="1" outlineLevel="1">
      <c r="A680" s="441" t="s">
        <v>634</v>
      </c>
      <c r="B680" s="442">
        <v>9.1</v>
      </c>
      <c r="C680" s="357">
        <v>487.34</v>
      </c>
      <c r="D680" s="357">
        <f t="shared" si="23"/>
        <v>4434.7939999999999</v>
      </c>
    </row>
    <row r="681" spans="1:5" hidden="1" outlineLevel="1">
      <c r="A681" s="439" t="s">
        <v>1914</v>
      </c>
      <c r="B681" s="440">
        <v>3</v>
      </c>
      <c r="C681" s="357"/>
      <c r="D681" s="357">
        <f t="shared" si="23"/>
        <v>0</v>
      </c>
    </row>
    <row r="682" spans="1:5" hidden="1" outlineLevel="1">
      <c r="A682" s="441" t="s">
        <v>1915</v>
      </c>
      <c r="B682" s="442">
        <v>3</v>
      </c>
      <c r="C682" s="357">
        <v>140</v>
      </c>
      <c r="D682" s="357">
        <f>B682*C682</f>
        <v>420</v>
      </c>
    </row>
    <row r="683" spans="1:5" hidden="1" outlineLevel="1">
      <c r="A683" s="439" t="s">
        <v>635</v>
      </c>
      <c r="B683" s="440">
        <v>6</v>
      </c>
      <c r="C683" s="357"/>
      <c r="D683" s="357">
        <f t="shared" ref="D683:D705" si="24">B683*C683</f>
        <v>0</v>
      </c>
    </row>
    <row r="684" spans="1:5" hidden="1" outlineLevel="1">
      <c r="A684" s="441"/>
      <c r="B684" s="442">
        <v>3</v>
      </c>
      <c r="C684" s="357"/>
      <c r="D684" s="357">
        <f t="shared" si="24"/>
        <v>0</v>
      </c>
      <c r="E684" s="42" t="s">
        <v>196</v>
      </c>
    </row>
    <row r="685" spans="1:5" hidden="1" outlineLevel="1">
      <c r="A685" s="441" t="s">
        <v>636</v>
      </c>
      <c r="B685" s="442">
        <v>3</v>
      </c>
      <c r="C685" s="357"/>
      <c r="D685" s="357">
        <f t="shared" si="24"/>
        <v>0</v>
      </c>
      <c r="E685" s="42" t="s">
        <v>196</v>
      </c>
    </row>
    <row r="686" spans="1:5" hidden="1" outlineLevel="1">
      <c r="A686" s="439" t="s">
        <v>637</v>
      </c>
      <c r="B686" s="440">
        <v>299</v>
      </c>
      <c r="C686" s="357"/>
      <c r="D686" s="357">
        <f t="shared" si="24"/>
        <v>0</v>
      </c>
    </row>
    <row r="687" spans="1:5" hidden="1" outlineLevel="1">
      <c r="A687" s="441" t="s">
        <v>1916</v>
      </c>
      <c r="B687" s="442">
        <v>80</v>
      </c>
      <c r="C687" s="357">
        <v>300.31</v>
      </c>
      <c r="D687" s="357">
        <f t="shared" si="24"/>
        <v>24024.799999999999</v>
      </c>
    </row>
    <row r="688" spans="1:5" hidden="1" outlineLevel="1">
      <c r="A688" s="441" t="s">
        <v>639</v>
      </c>
      <c r="B688" s="442">
        <v>80</v>
      </c>
      <c r="C688" s="357">
        <v>348.1</v>
      </c>
      <c r="D688" s="357">
        <f t="shared" si="24"/>
        <v>27848</v>
      </c>
    </row>
    <row r="689" spans="1:5" hidden="1" outlineLevel="1">
      <c r="A689" s="441" t="s">
        <v>640</v>
      </c>
      <c r="B689" s="442">
        <v>30</v>
      </c>
      <c r="C689" s="357">
        <v>851.96</v>
      </c>
      <c r="D689" s="357">
        <f t="shared" si="24"/>
        <v>25558.800000000003</v>
      </c>
    </row>
    <row r="690" spans="1:5" hidden="1" outlineLevel="1">
      <c r="A690" s="441" t="s">
        <v>641</v>
      </c>
      <c r="B690" s="442">
        <v>10</v>
      </c>
      <c r="C690" s="357">
        <v>107.97</v>
      </c>
      <c r="D690" s="357">
        <f t="shared" si="24"/>
        <v>1079.7</v>
      </c>
    </row>
    <row r="691" spans="1:5" hidden="1" outlineLevel="1">
      <c r="A691" s="441" t="s">
        <v>1865</v>
      </c>
      <c r="B691" s="442">
        <v>20</v>
      </c>
      <c r="C691" s="357">
        <v>80.38</v>
      </c>
      <c r="D691" s="357">
        <f t="shared" si="24"/>
        <v>1607.6</v>
      </c>
    </row>
    <row r="692" spans="1:5" hidden="1" outlineLevel="1">
      <c r="A692" s="441" t="s">
        <v>642</v>
      </c>
      <c r="B692" s="442">
        <v>16</v>
      </c>
      <c r="C692" s="357">
        <v>47.79</v>
      </c>
      <c r="D692" s="357">
        <f t="shared" si="24"/>
        <v>764.64</v>
      </c>
    </row>
    <row r="693" spans="1:5" hidden="1" outlineLevel="1">
      <c r="A693" s="441" t="s">
        <v>643</v>
      </c>
      <c r="B693" s="442">
        <v>15</v>
      </c>
      <c r="C693" s="357">
        <v>64.78</v>
      </c>
      <c r="D693" s="357">
        <f t="shared" si="24"/>
        <v>971.7</v>
      </c>
      <c r="E693" s="42" t="s">
        <v>788</v>
      </c>
    </row>
    <row r="694" spans="1:5" hidden="1" outlineLevel="1">
      <c r="A694" s="441" t="s">
        <v>645</v>
      </c>
      <c r="B694" s="442">
        <v>10</v>
      </c>
      <c r="C694" s="357">
        <v>716.26</v>
      </c>
      <c r="D694" s="357">
        <f t="shared" si="24"/>
        <v>7162.6</v>
      </c>
    </row>
    <row r="695" spans="1:5" hidden="1" outlineLevel="1">
      <c r="A695" s="441" t="s">
        <v>1866</v>
      </c>
      <c r="B695" s="442">
        <v>38</v>
      </c>
      <c r="C695" s="357">
        <v>109.08</v>
      </c>
      <c r="D695" s="357">
        <f t="shared" si="24"/>
        <v>4145.04</v>
      </c>
    </row>
    <row r="696" spans="1:5" hidden="1" outlineLevel="1">
      <c r="A696" s="439" t="s">
        <v>646</v>
      </c>
      <c r="B696" s="440">
        <v>45</v>
      </c>
      <c r="C696" s="357"/>
      <c r="D696" s="357">
        <f t="shared" si="24"/>
        <v>0</v>
      </c>
    </row>
    <row r="697" spans="1:5" hidden="1" outlineLevel="1">
      <c r="A697" s="441" t="s">
        <v>647</v>
      </c>
      <c r="B697" s="442">
        <v>8</v>
      </c>
      <c r="C697" s="357">
        <v>1387.68</v>
      </c>
      <c r="D697" s="357">
        <f t="shared" si="24"/>
        <v>11101.44</v>
      </c>
    </row>
    <row r="698" spans="1:5" ht="25.5" hidden="1" outlineLevel="1">
      <c r="A698" s="441" t="s">
        <v>648</v>
      </c>
      <c r="B698" s="442">
        <v>3</v>
      </c>
      <c r="C698" s="357">
        <v>1499.78</v>
      </c>
      <c r="D698" s="357">
        <f t="shared" si="24"/>
        <v>4499.34</v>
      </c>
    </row>
    <row r="699" spans="1:5" hidden="1" outlineLevel="1">
      <c r="A699" s="441" t="s">
        <v>649</v>
      </c>
      <c r="B699" s="442">
        <v>16</v>
      </c>
      <c r="C699" s="357">
        <v>1600</v>
      </c>
      <c r="D699" s="357">
        <f t="shared" si="24"/>
        <v>25600</v>
      </c>
    </row>
    <row r="700" spans="1:5" hidden="1" outlineLevel="1">
      <c r="A700" s="441" t="s">
        <v>650</v>
      </c>
      <c r="B700" s="442">
        <v>6</v>
      </c>
      <c r="C700" s="357">
        <v>3499.88</v>
      </c>
      <c r="D700" s="357">
        <f t="shared" si="24"/>
        <v>20999.279999999999</v>
      </c>
    </row>
    <row r="701" spans="1:5" hidden="1" outlineLevel="1">
      <c r="A701" s="441" t="s">
        <v>651</v>
      </c>
      <c r="B701" s="442">
        <v>5</v>
      </c>
      <c r="C701" s="362">
        <f>(3999.61*4+1*915)/5</f>
        <v>3382.6880000000006</v>
      </c>
      <c r="D701" s="357">
        <f t="shared" si="24"/>
        <v>16913.440000000002</v>
      </c>
    </row>
    <row r="702" spans="1:5" hidden="1" outlineLevel="1">
      <c r="A702" s="441" t="s">
        <v>652</v>
      </c>
      <c r="B702" s="442">
        <v>2</v>
      </c>
      <c r="C702" s="357">
        <v>1325</v>
      </c>
      <c r="D702" s="357">
        <f t="shared" si="24"/>
        <v>2650</v>
      </c>
    </row>
    <row r="703" spans="1:5" hidden="1" outlineLevel="1">
      <c r="A703" s="441" t="s">
        <v>653</v>
      </c>
      <c r="B703" s="442">
        <v>2</v>
      </c>
      <c r="C703" s="357">
        <v>1295</v>
      </c>
      <c r="D703" s="357">
        <f t="shared" si="24"/>
        <v>2590</v>
      </c>
    </row>
    <row r="704" spans="1:5" hidden="1" outlineLevel="1">
      <c r="A704" s="441" t="s">
        <v>654</v>
      </c>
      <c r="B704" s="442">
        <v>1</v>
      </c>
      <c r="C704" s="357">
        <v>16248.6</v>
      </c>
      <c r="D704" s="357">
        <f t="shared" si="24"/>
        <v>16248.6</v>
      </c>
    </row>
    <row r="705" spans="1:5" hidden="1" outlineLevel="1">
      <c r="A705" s="441" t="s">
        <v>655</v>
      </c>
      <c r="B705" s="442">
        <v>2</v>
      </c>
      <c r="C705" s="357"/>
      <c r="D705" s="357">
        <f t="shared" si="24"/>
        <v>0</v>
      </c>
      <c r="E705" s="42" t="s">
        <v>196</v>
      </c>
    </row>
    <row r="706" spans="1:5" hidden="1" outlineLevel="1">
      <c r="A706" s="439" t="s">
        <v>656</v>
      </c>
      <c r="B706" s="440">
        <v>503</v>
      </c>
      <c r="C706" s="357"/>
      <c r="D706" s="357">
        <f t="shared" ref="D706:D748" si="25">B706*C706</f>
        <v>0</v>
      </c>
    </row>
    <row r="707" spans="1:5" hidden="1" outlineLevel="1">
      <c r="A707" s="441" t="s">
        <v>657</v>
      </c>
      <c r="B707" s="442">
        <v>10</v>
      </c>
      <c r="C707" s="357">
        <v>3.35</v>
      </c>
      <c r="D707" s="357">
        <f t="shared" si="25"/>
        <v>33.5</v>
      </c>
    </row>
    <row r="708" spans="1:5" hidden="1" outlineLevel="1">
      <c r="A708" s="441" t="s">
        <v>658</v>
      </c>
      <c r="B708" s="442">
        <v>8</v>
      </c>
      <c r="C708" s="357">
        <v>3.7</v>
      </c>
      <c r="D708" s="357">
        <f t="shared" si="25"/>
        <v>29.6</v>
      </c>
    </row>
    <row r="709" spans="1:5" hidden="1" outlineLevel="1">
      <c r="A709" s="441" t="s">
        <v>659</v>
      </c>
      <c r="B709" s="442">
        <v>8</v>
      </c>
      <c r="C709" s="357">
        <v>3.9</v>
      </c>
      <c r="D709" s="357">
        <f t="shared" si="25"/>
        <v>31.2</v>
      </c>
    </row>
    <row r="710" spans="1:5" hidden="1" outlineLevel="1">
      <c r="A710" s="441" t="s">
        <v>660</v>
      </c>
      <c r="B710" s="442">
        <v>19</v>
      </c>
      <c r="C710" s="357">
        <v>0.96</v>
      </c>
      <c r="D710" s="357">
        <f t="shared" si="25"/>
        <v>18.239999999999998</v>
      </c>
    </row>
    <row r="711" spans="1:5" hidden="1" outlineLevel="1">
      <c r="A711" s="441" t="s">
        <v>661</v>
      </c>
      <c r="B711" s="442">
        <v>10</v>
      </c>
      <c r="C711" s="357">
        <v>3.35</v>
      </c>
      <c r="D711" s="357">
        <f t="shared" si="25"/>
        <v>33.5</v>
      </c>
    </row>
    <row r="712" spans="1:5" hidden="1" outlineLevel="1">
      <c r="A712" s="441" t="s">
        <v>662</v>
      </c>
      <c r="B712" s="442">
        <v>9</v>
      </c>
      <c r="C712" s="357">
        <v>2.12</v>
      </c>
      <c r="D712" s="357">
        <f t="shared" si="25"/>
        <v>19.080000000000002</v>
      </c>
    </row>
    <row r="713" spans="1:5" hidden="1" outlineLevel="1">
      <c r="A713" s="441" t="s">
        <v>663</v>
      </c>
      <c r="B713" s="442">
        <v>10</v>
      </c>
      <c r="C713" s="357">
        <v>3.08</v>
      </c>
      <c r="D713" s="357">
        <f t="shared" si="25"/>
        <v>30.8</v>
      </c>
    </row>
    <row r="714" spans="1:5" hidden="1" outlineLevel="1">
      <c r="A714" s="441" t="s">
        <v>664</v>
      </c>
      <c r="B714" s="442">
        <v>20</v>
      </c>
      <c r="C714" s="357">
        <v>363.24</v>
      </c>
      <c r="D714" s="357">
        <f t="shared" si="25"/>
        <v>7264.8</v>
      </c>
    </row>
    <row r="715" spans="1:5" hidden="1" outlineLevel="1">
      <c r="A715" s="441" t="s">
        <v>665</v>
      </c>
      <c r="B715" s="442">
        <v>4</v>
      </c>
      <c r="C715" s="357">
        <v>4.0599999999999996</v>
      </c>
      <c r="D715" s="357">
        <f t="shared" si="25"/>
        <v>16.239999999999998</v>
      </c>
    </row>
    <row r="716" spans="1:5" hidden="1" outlineLevel="1">
      <c r="A716" s="441" t="s">
        <v>666</v>
      </c>
      <c r="B716" s="442">
        <v>2</v>
      </c>
      <c r="C716" s="357">
        <v>2.65</v>
      </c>
      <c r="D716" s="357">
        <f t="shared" si="25"/>
        <v>5.3</v>
      </c>
    </row>
    <row r="717" spans="1:5" hidden="1" outlineLevel="1">
      <c r="A717" s="441" t="s">
        <v>667</v>
      </c>
      <c r="B717" s="442">
        <v>10</v>
      </c>
      <c r="C717" s="357">
        <v>3.96</v>
      </c>
      <c r="D717" s="357">
        <f t="shared" si="25"/>
        <v>39.6</v>
      </c>
    </row>
    <row r="718" spans="1:5" hidden="1" outlineLevel="1">
      <c r="A718" s="441" t="s">
        <v>668</v>
      </c>
      <c r="B718" s="442">
        <v>8</v>
      </c>
      <c r="C718" s="357">
        <v>5.83</v>
      </c>
      <c r="D718" s="357">
        <f t="shared" si="25"/>
        <v>46.64</v>
      </c>
    </row>
    <row r="719" spans="1:5" hidden="1" outlineLevel="1">
      <c r="A719" s="441" t="s">
        <v>669</v>
      </c>
      <c r="B719" s="442">
        <v>10</v>
      </c>
      <c r="C719" s="357">
        <v>6.54</v>
      </c>
      <c r="D719" s="357">
        <f t="shared" si="25"/>
        <v>65.400000000000006</v>
      </c>
    </row>
    <row r="720" spans="1:5" hidden="1" outlineLevel="1">
      <c r="A720" s="441" t="s">
        <v>670</v>
      </c>
      <c r="B720" s="442">
        <v>86</v>
      </c>
      <c r="C720" s="357">
        <v>8.0399999999999991</v>
      </c>
      <c r="D720" s="357">
        <f t="shared" si="25"/>
        <v>691.43999999999994</v>
      </c>
    </row>
    <row r="721" spans="1:4" hidden="1" outlineLevel="1">
      <c r="A721" s="441" t="s">
        <v>671</v>
      </c>
      <c r="B721" s="442">
        <v>3</v>
      </c>
      <c r="C721" s="357">
        <v>53.32</v>
      </c>
      <c r="D721" s="357">
        <f t="shared" si="25"/>
        <v>159.96</v>
      </c>
    </row>
    <row r="722" spans="1:4" hidden="1" outlineLevel="1">
      <c r="A722" s="441" t="s">
        <v>672</v>
      </c>
      <c r="B722" s="442">
        <v>8</v>
      </c>
      <c r="C722" s="357">
        <v>8.3000000000000007</v>
      </c>
      <c r="D722" s="357">
        <f t="shared" si="25"/>
        <v>66.400000000000006</v>
      </c>
    </row>
    <row r="723" spans="1:4" hidden="1" outlineLevel="1">
      <c r="A723" s="441" t="s">
        <v>673</v>
      </c>
      <c r="B723" s="442">
        <v>29</v>
      </c>
      <c r="C723" s="357">
        <v>5</v>
      </c>
      <c r="D723" s="357">
        <f t="shared" si="25"/>
        <v>145</v>
      </c>
    </row>
    <row r="724" spans="1:4" hidden="1" outlineLevel="1">
      <c r="A724" s="441" t="s">
        <v>674</v>
      </c>
      <c r="B724" s="442">
        <v>2</v>
      </c>
      <c r="C724" s="357">
        <v>725</v>
      </c>
      <c r="D724" s="357">
        <f t="shared" si="25"/>
        <v>1450</v>
      </c>
    </row>
    <row r="725" spans="1:4" hidden="1" outlineLevel="1">
      <c r="A725" s="441" t="s">
        <v>675</v>
      </c>
      <c r="B725" s="442">
        <v>3</v>
      </c>
      <c r="C725" s="357">
        <v>589.48</v>
      </c>
      <c r="D725" s="357">
        <f t="shared" si="25"/>
        <v>1768.44</v>
      </c>
    </row>
    <row r="726" spans="1:4" hidden="1" outlineLevel="1">
      <c r="A726" s="441" t="s">
        <v>676</v>
      </c>
      <c r="B726" s="442">
        <v>6</v>
      </c>
      <c r="C726" s="357">
        <v>589.48</v>
      </c>
      <c r="D726" s="357">
        <f t="shared" si="25"/>
        <v>3536.88</v>
      </c>
    </row>
    <row r="727" spans="1:4" hidden="1" outlineLevel="1">
      <c r="A727" s="441" t="s">
        <v>677</v>
      </c>
      <c r="B727" s="442">
        <v>3</v>
      </c>
      <c r="C727" s="357">
        <v>589.48</v>
      </c>
      <c r="D727" s="357">
        <f t="shared" si="25"/>
        <v>1768.44</v>
      </c>
    </row>
    <row r="728" spans="1:4" hidden="1" outlineLevel="1">
      <c r="A728" s="441" t="s">
        <v>678</v>
      </c>
      <c r="B728" s="442">
        <v>6</v>
      </c>
      <c r="C728" s="357">
        <v>589.48</v>
      </c>
      <c r="D728" s="357">
        <f t="shared" si="25"/>
        <v>3536.88</v>
      </c>
    </row>
    <row r="729" spans="1:4" ht="25.5" hidden="1" outlineLevel="1">
      <c r="A729" s="441" t="s">
        <v>679</v>
      </c>
      <c r="B729" s="442">
        <v>2</v>
      </c>
      <c r="C729" s="357">
        <v>7417.75</v>
      </c>
      <c r="D729" s="357">
        <f t="shared" si="25"/>
        <v>14835.5</v>
      </c>
    </row>
    <row r="730" spans="1:4" hidden="1" outlineLevel="1">
      <c r="A730" s="441" t="s">
        <v>680</v>
      </c>
      <c r="B730" s="442">
        <v>14</v>
      </c>
      <c r="C730" s="357">
        <v>1116.42</v>
      </c>
      <c r="D730" s="357">
        <f t="shared" si="25"/>
        <v>15629.880000000001</v>
      </c>
    </row>
    <row r="731" spans="1:4" hidden="1" outlineLevel="1">
      <c r="A731" s="441" t="s">
        <v>681</v>
      </c>
      <c r="B731" s="442">
        <v>3</v>
      </c>
      <c r="C731" s="357">
        <v>822.85</v>
      </c>
      <c r="D731" s="357">
        <f t="shared" si="25"/>
        <v>2468.5500000000002</v>
      </c>
    </row>
    <row r="732" spans="1:4" hidden="1" outlineLevel="1">
      <c r="A732" s="441" t="s">
        <v>682</v>
      </c>
      <c r="B732" s="442">
        <v>3</v>
      </c>
      <c r="C732" s="357">
        <v>948.1</v>
      </c>
      <c r="D732" s="357">
        <f t="shared" si="25"/>
        <v>2844.3</v>
      </c>
    </row>
    <row r="733" spans="1:4" hidden="1" outlineLevel="1">
      <c r="A733" s="441" t="s">
        <v>683</v>
      </c>
      <c r="B733" s="442">
        <v>15</v>
      </c>
      <c r="C733" s="357">
        <v>1198.18</v>
      </c>
      <c r="D733" s="357">
        <f t="shared" si="25"/>
        <v>17972.7</v>
      </c>
    </row>
    <row r="734" spans="1:4" hidden="1" outlineLevel="1">
      <c r="A734" s="441" t="s">
        <v>684</v>
      </c>
      <c r="B734" s="442">
        <v>3</v>
      </c>
      <c r="C734" s="357">
        <v>589.48</v>
      </c>
      <c r="D734" s="357">
        <f t="shared" si="25"/>
        <v>1768.44</v>
      </c>
    </row>
    <row r="735" spans="1:4" hidden="1" outlineLevel="1">
      <c r="A735" s="441" t="s">
        <v>685</v>
      </c>
      <c r="B735" s="442">
        <v>6</v>
      </c>
      <c r="C735" s="357">
        <v>619.07000000000005</v>
      </c>
      <c r="D735" s="357">
        <f t="shared" si="25"/>
        <v>3714.42</v>
      </c>
    </row>
    <row r="736" spans="1:4" hidden="1" outlineLevel="1">
      <c r="A736" s="441" t="s">
        <v>686</v>
      </c>
      <c r="B736" s="442">
        <v>20</v>
      </c>
      <c r="C736" s="357">
        <v>147.71</v>
      </c>
      <c r="D736" s="357">
        <f t="shared" si="25"/>
        <v>2954.2000000000003</v>
      </c>
    </row>
    <row r="737" spans="1:4" hidden="1" outlineLevel="1">
      <c r="A737" s="441" t="s">
        <v>687</v>
      </c>
      <c r="B737" s="442">
        <v>18</v>
      </c>
      <c r="C737" s="357">
        <v>136.78</v>
      </c>
      <c r="D737" s="357">
        <f t="shared" si="25"/>
        <v>2462.04</v>
      </c>
    </row>
    <row r="738" spans="1:4" hidden="1" outlineLevel="1">
      <c r="A738" s="441" t="s">
        <v>688</v>
      </c>
      <c r="B738" s="442">
        <v>23</v>
      </c>
      <c r="C738" s="362">
        <v>659</v>
      </c>
      <c r="D738" s="357">
        <f t="shared" si="25"/>
        <v>15157</v>
      </c>
    </row>
    <row r="739" spans="1:4" hidden="1" outlineLevel="1">
      <c r="A739" s="441" t="s">
        <v>689</v>
      </c>
      <c r="B739" s="442">
        <v>3</v>
      </c>
      <c r="C739" s="357">
        <v>256.23</v>
      </c>
      <c r="D739" s="357">
        <f t="shared" si="25"/>
        <v>768.69</v>
      </c>
    </row>
    <row r="740" spans="1:4" hidden="1" outlineLevel="1">
      <c r="A740" s="441" t="s">
        <v>690</v>
      </c>
      <c r="B740" s="442">
        <v>6</v>
      </c>
      <c r="C740" s="357">
        <v>261.13</v>
      </c>
      <c r="D740" s="357">
        <f t="shared" si="25"/>
        <v>1566.78</v>
      </c>
    </row>
    <row r="741" spans="1:4" hidden="1" outlineLevel="1">
      <c r="A741" s="441" t="s">
        <v>691</v>
      </c>
      <c r="B741" s="442">
        <v>45</v>
      </c>
      <c r="C741" s="357">
        <v>153.26</v>
      </c>
      <c r="D741" s="357">
        <f t="shared" si="25"/>
        <v>6896.7</v>
      </c>
    </row>
    <row r="742" spans="1:4" hidden="1" outlineLevel="1">
      <c r="A742" s="441" t="s">
        <v>692</v>
      </c>
      <c r="B742" s="442">
        <v>15</v>
      </c>
      <c r="C742" s="357">
        <v>99.6</v>
      </c>
      <c r="D742" s="357">
        <f t="shared" si="25"/>
        <v>1494</v>
      </c>
    </row>
    <row r="743" spans="1:4" hidden="1" outlineLevel="1">
      <c r="A743" s="441" t="s">
        <v>693</v>
      </c>
      <c r="B743" s="442">
        <v>19</v>
      </c>
      <c r="C743" s="357">
        <v>147.71</v>
      </c>
      <c r="D743" s="357">
        <f t="shared" si="25"/>
        <v>2806.4900000000002</v>
      </c>
    </row>
    <row r="744" spans="1:4" hidden="1" outlineLevel="1">
      <c r="A744" s="441" t="s">
        <v>694</v>
      </c>
      <c r="B744" s="442">
        <v>3</v>
      </c>
      <c r="C744" s="357">
        <v>589.48</v>
      </c>
      <c r="D744" s="357">
        <f t="shared" si="25"/>
        <v>1768.44</v>
      </c>
    </row>
    <row r="745" spans="1:4" hidden="1" outlineLevel="1">
      <c r="A745" s="441" t="s">
        <v>695</v>
      </c>
      <c r="B745" s="442">
        <v>3</v>
      </c>
      <c r="C745" s="357">
        <v>589.48</v>
      </c>
      <c r="D745" s="357">
        <f t="shared" si="25"/>
        <v>1768.44</v>
      </c>
    </row>
    <row r="746" spans="1:4" hidden="1" outlineLevel="1">
      <c r="A746" s="441" t="s">
        <v>696</v>
      </c>
      <c r="B746" s="442">
        <v>5</v>
      </c>
      <c r="C746" s="357">
        <v>200.69</v>
      </c>
      <c r="D746" s="357">
        <f t="shared" si="25"/>
        <v>1003.45</v>
      </c>
    </row>
    <row r="747" spans="1:4" hidden="1" outlineLevel="1">
      <c r="A747" s="441" t="s">
        <v>697</v>
      </c>
      <c r="B747" s="442">
        <v>20</v>
      </c>
      <c r="C747" s="362">
        <v>178.56</v>
      </c>
      <c r="D747" s="357">
        <f t="shared" si="25"/>
        <v>3571.2</v>
      </c>
    </row>
    <row r="748" spans="1:4" hidden="1" outlineLevel="1">
      <c r="A748" s="441" t="s">
        <v>698</v>
      </c>
      <c r="B748" s="442">
        <v>3</v>
      </c>
      <c r="C748" s="357">
        <v>1643.83</v>
      </c>
      <c r="D748" s="357">
        <f t="shared" si="25"/>
        <v>4931.49</v>
      </c>
    </row>
    <row r="749" spans="1:4" hidden="1" outlineLevel="1">
      <c r="A749" s="439" t="s">
        <v>699</v>
      </c>
      <c r="B749" s="440">
        <v>3</v>
      </c>
      <c r="C749" s="357"/>
      <c r="D749" s="357">
        <f t="shared" ref="D749:D759" si="26">B749*C749</f>
        <v>0</v>
      </c>
    </row>
    <row r="750" spans="1:4" hidden="1" outlineLevel="1">
      <c r="A750" s="441" t="s">
        <v>700</v>
      </c>
      <c r="B750" s="442">
        <v>2</v>
      </c>
      <c r="C750" s="357">
        <v>4398.576</v>
      </c>
      <c r="D750" s="357">
        <f t="shared" si="26"/>
        <v>8797.152</v>
      </c>
    </row>
    <row r="751" spans="1:4" hidden="1" outlineLevel="1">
      <c r="A751" s="441" t="s">
        <v>701</v>
      </c>
      <c r="B751" s="442">
        <v>1</v>
      </c>
      <c r="C751" s="357">
        <v>4398.576</v>
      </c>
      <c r="D751" s="357">
        <f t="shared" si="26"/>
        <v>4398.576</v>
      </c>
    </row>
    <row r="752" spans="1:4" hidden="1" outlineLevel="1">
      <c r="A752" s="439" t="s">
        <v>702</v>
      </c>
      <c r="B752" s="440">
        <v>39</v>
      </c>
      <c r="C752" s="436"/>
      <c r="D752" s="357">
        <f t="shared" si="26"/>
        <v>0</v>
      </c>
    </row>
    <row r="753" spans="1:5" hidden="1" outlineLevel="1">
      <c r="A753" s="441" t="s">
        <v>703</v>
      </c>
      <c r="B753" s="442">
        <v>5</v>
      </c>
      <c r="C753" s="357">
        <v>2440.1</v>
      </c>
      <c r="D753" s="357">
        <f t="shared" si="26"/>
        <v>12200.5</v>
      </c>
    </row>
    <row r="754" spans="1:5" hidden="1" outlineLevel="1">
      <c r="A754" s="441" t="s">
        <v>704</v>
      </c>
      <c r="B754" s="442">
        <v>4</v>
      </c>
      <c r="C754" s="357">
        <v>601.97</v>
      </c>
      <c r="D754" s="357">
        <f t="shared" si="26"/>
        <v>2407.88</v>
      </c>
    </row>
    <row r="755" spans="1:5" hidden="1" outlineLevel="1">
      <c r="A755" s="441" t="s">
        <v>705</v>
      </c>
      <c r="B755" s="442">
        <v>13</v>
      </c>
      <c r="C755" s="362">
        <v>5334.3</v>
      </c>
      <c r="D755" s="357">
        <f t="shared" si="26"/>
        <v>69345.900000000009</v>
      </c>
    </row>
    <row r="756" spans="1:5" hidden="1" outlineLevel="1">
      <c r="A756" s="441" t="s">
        <v>706</v>
      </c>
      <c r="B756" s="442">
        <v>5</v>
      </c>
      <c r="C756" s="362">
        <v>5104.72</v>
      </c>
      <c r="D756" s="357">
        <f t="shared" si="26"/>
        <v>25523.600000000002</v>
      </c>
    </row>
    <row r="757" spans="1:5" hidden="1" outlineLevel="1">
      <c r="A757" s="441" t="s">
        <v>707</v>
      </c>
      <c r="B757" s="442">
        <v>1</v>
      </c>
      <c r="C757" s="357">
        <v>5276.82</v>
      </c>
      <c r="D757" s="357">
        <f t="shared" si="26"/>
        <v>5276.82</v>
      </c>
    </row>
    <row r="758" spans="1:5" hidden="1" outlineLevel="1">
      <c r="A758" s="441" t="s">
        <v>708</v>
      </c>
      <c r="B758" s="442">
        <v>5</v>
      </c>
      <c r="C758" s="362">
        <v>550.08000000000004</v>
      </c>
      <c r="D758" s="357">
        <f t="shared" si="26"/>
        <v>2750.4</v>
      </c>
    </row>
    <row r="759" spans="1:5" hidden="1" outlineLevel="1">
      <c r="A759" s="441" t="s">
        <v>709</v>
      </c>
      <c r="B759" s="442">
        <v>6</v>
      </c>
      <c r="C759" s="357">
        <v>1057.4100000000001</v>
      </c>
      <c r="D759" s="357">
        <f t="shared" si="26"/>
        <v>6344.4600000000009</v>
      </c>
    </row>
    <row r="760" spans="1:5" hidden="1" outlineLevel="1">
      <c r="A760" s="439" t="s">
        <v>710</v>
      </c>
      <c r="B760" s="440">
        <v>7</v>
      </c>
    </row>
    <row r="761" spans="1:5" hidden="1" outlineLevel="1">
      <c r="A761" s="441" t="s">
        <v>711</v>
      </c>
      <c r="B761" s="442">
        <v>3</v>
      </c>
      <c r="C761" s="357">
        <v>7671.11</v>
      </c>
      <c r="D761" s="357">
        <f t="shared" ref="D761:D793" si="27">B761*C761</f>
        <v>23013.329999999998</v>
      </c>
    </row>
    <row r="762" spans="1:5" hidden="1" outlineLevel="1">
      <c r="A762" s="441" t="s">
        <v>1797</v>
      </c>
      <c r="B762" s="442">
        <v>2</v>
      </c>
      <c r="C762" s="357">
        <v>980.55</v>
      </c>
      <c r="D762" s="357">
        <f t="shared" si="27"/>
        <v>1961.1</v>
      </c>
    </row>
    <row r="763" spans="1:5" hidden="1" outlineLevel="1">
      <c r="A763" s="441" t="s">
        <v>1798</v>
      </c>
      <c r="B763" s="442">
        <v>2</v>
      </c>
      <c r="C763" s="357">
        <v>1797.84</v>
      </c>
      <c r="D763" s="357">
        <f t="shared" si="27"/>
        <v>3595.68</v>
      </c>
    </row>
    <row r="764" spans="1:5" hidden="1" outlineLevel="1">
      <c r="A764" s="439" t="s">
        <v>712</v>
      </c>
      <c r="B764" s="440">
        <v>212</v>
      </c>
      <c r="C764" s="436"/>
      <c r="D764" s="357">
        <f t="shared" si="27"/>
        <v>0</v>
      </c>
    </row>
    <row r="765" spans="1:5" hidden="1" outlineLevel="1">
      <c r="A765" s="441" t="s">
        <v>713</v>
      </c>
      <c r="B765" s="442">
        <v>1</v>
      </c>
      <c r="C765" s="357"/>
      <c r="D765" s="357">
        <f t="shared" si="27"/>
        <v>0</v>
      </c>
      <c r="E765" s="42" t="s">
        <v>196</v>
      </c>
    </row>
    <row r="766" spans="1:5" hidden="1" outlineLevel="1">
      <c r="A766" s="441" t="s">
        <v>714</v>
      </c>
      <c r="B766" s="442">
        <v>3</v>
      </c>
      <c r="C766" s="357"/>
      <c r="D766" s="357">
        <f t="shared" si="27"/>
        <v>0</v>
      </c>
      <c r="E766" s="42" t="s">
        <v>196</v>
      </c>
    </row>
    <row r="767" spans="1:5" hidden="1" outlineLevel="1">
      <c r="A767" s="441" t="s">
        <v>715</v>
      </c>
      <c r="B767" s="442">
        <v>3</v>
      </c>
      <c r="C767" s="357">
        <v>98.53</v>
      </c>
      <c r="D767" s="357">
        <f t="shared" si="27"/>
        <v>295.59000000000003</v>
      </c>
      <c r="E767" s="333"/>
    </row>
    <row r="768" spans="1:5" hidden="1" outlineLevel="1">
      <c r="A768" s="441" t="s">
        <v>716</v>
      </c>
      <c r="B768" s="442">
        <v>7</v>
      </c>
      <c r="C768" s="357"/>
      <c r="D768" s="357">
        <f t="shared" si="27"/>
        <v>0</v>
      </c>
      <c r="E768" s="42" t="s">
        <v>196</v>
      </c>
    </row>
    <row r="769" spans="1:5" hidden="1" outlineLevel="1">
      <c r="A769" s="441" t="s">
        <v>717</v>
      </c>
      <c r="B769" s="442">
        <v>1</v>
      </c>
      <c r="C769" s="357">
        <v>143.37</v>
      </c>
      <c r="D769" s="357">
        <f t="shared" si="27"/>
        <v>143.37</v>
      </c>
    </row>
    <row r="770" spans="1:5" hidden="1" outlineLevel="1">
      <c r="A770" s="441" t="s">
        <v>718</v>
      </c>
      <c r="B770" s="442">
        <v>5</v>
      </c>
      <c r="C770" s="357">
        <v>146.91</v>
      </c>
      <c r="D770" s="357">
        <f t="shared" si="27"/>
        <v>734.55</v>
      </c>
      <c r="E770" s="333"/>
    </row>
    <row r="771" spans="1:5" hidden="1" outlineLevel="1">
      <c r="A771" s="441" t="s">
        <v>719</v>
      </c>
      <c r="B771" s="442">
        <v>15</v>
      </c>
      <c r="C771" s="357">
        <v>84.37</v>
      </c>
      <c r="D771" s="357">
        <f t="shared" si="27"/>
        <v>1265.5500000000002</v>
      </c>
      <c r="E771" s="333"/>
    </row>
    <row r="772" spans="1:5" hidden="1" outlineLevel="1">
      <c r="A772" s="441" t="s">
        <v>720</v>
      </c>
      <c r="B772" s="442">
        <v>10</v>
      </c>
      <c r="C772" s="357">
        <v>67.260000000000005</v>
      </c>
      <c r="D772" s="357">
        <f t="shared" si="27"/>
        <v>672.6</v>
      </c>
      <c r="E772" s="333"/>
    </row>
    <row r="773" spans="1:5" hidden="1" outlineLevel="1">
      <c r="A773" s="441" t="s">
        <v>721</v>
      </c>
      <c r="B773" s="442">
        <v>14</v>
      </c>
      <c r="C773" s="357">
        <v>107.38</v>
      </c>
      <c r="D773" s="357">
        <f t="shared" si="27"/>
        <v>1503.32</v>
      </c>
      <c r="E773" s="333"/>
    </row>
    <row r="774" spans="1:5" hidden="1" outlineLevel="1">
      <c r="A774" s="441" t="s">
        <v>722</v>
      </c>
      <c r="B774" s="442">
        <v>23</v>
      </c>
      <c r="C774" s="357"/>
      <c r="D774" s="357">
        <f t="shared" si="27"/>
        <v>0</v>
      </c>
      <c r="E774" s="42" t="s">
        <v>196</v>
      </c>
    </row>
    <row r="775" spans="1:5" hidden="1" outlineLevel="1">
      <c r="A775" s="441" t="s">
        <v>723</v>
      </c>
      <c r="B775" s="442">
        <v>23</v>
      </c>
      <c r="C775" s="362">
        <v>183.98</v>
      </c>
      <c r="D775" s="357">
        <f t="shared" si="27"/>
        <v>4231.54</v>
      </c>
      <c r="E775" s="333"/>
    </row>
    <row r="776" spans="1:5" hidden="1" outlineLevel="1">
      <c r="A776" s="441" t="s">
        <v>724</v>
      </c>
      <c r="B776" s="442">
        <v>5</v>
      </c>
      <c r="C776" s="472"/>
      <c r="D776" s="357">
        <f t="shared" si="27"/>
        <v>0</v>
      </c>
      <c r="E776" s="42" t="s">
        <v>196</v>
      </c>
    </row>
    <row r="777" spans="1:5" hidden="1" outlineLevel="1">
      <c r="A777" s="441" t="s">
        <v>725</v>
      </c>
      <c r="B777" s="442">
        <v>10</v>
      </c>
      <c r="C777" s="357">
        <v>94.99</v>
      </c>
      <c r="D777" s="357">
        <f t="shared" si="27"/>
        <v>949.9</v>
      </c>
      <c r="E777" s="333"/>
    </row>
    <row r="778" spans="1:5" hidden="1" outlineLevel="1">
      <c r="A778" s="441" t="s">
        <v>726</v>
      </c>
      <c r="B778" s="442">
        <v>5</v>
      </c>
      <c r="C778" s="357">
        <v>125.67</v>
      </c>
      <c r="D778" s="357">
        <f t="shared" si="27"/>
        <v>628.35</v>
      </c>
      <c r="E778" s="333"/>
    </row>
    <row r="779" spans="1:5" hidden="1" outlineLevel="1">
      <c r="A779" s="441" t="s">
        <v>727</v>
      </c>
      <c r="B779" s="442">
        <v>8</v>
      </c>
      <c r="C779" s="357">
        <v>130.84</v>
      </c>
      <c r="D779" s="357">
        <f t="shared" si="27"/>
        <v>1046.72</v>
      </c>
      <c r="E779" s="333"/>
    </row>
    <row r="780" spans="1:5" hidden="1" outlineLevel="1">
      <c r="A780" s="441" t="s">
        <v>728</v>
      </c>
      <c r="B780" s="442">
        <v>10</v>
      </c>
      <c r="C780" s="357">
        <v>341.02</v>
      </c>
      <c r="D780" s="357">
        <f t="shared" si="27"/>
        <v>3410.2</v>
      </c>
      <c r="E780" s="333"/>
    </row>
    <row r="781" spans="1:5" hidden="1" outlineLevel="1">
      <c r="A781" s="441" t="s">
        <v>729</v>
      </c>
      <c r="B781" s="442">
        <v>5</v>
      </c>
      <c r="C781" s="357"/>
      <c r="D781" s="357">
        <f t="shared" si="27"/>
        <v>0</v>
      </c>
      <c r="E781" s="333" t="s">
        <v>196</v>
      </c>
    </row>
    <row r="782" spans="1:5" hidden="1" outlineLevel="1">
      <c r="A782" s="441" t="s">
        <v>730</v>
      </c>
      <c r="B782" s="442">
        <v>10</v>
      </c>
      <c r="C782" s="357">
        <v>122.13</v>
      </c>
      <c r="D782" s="357">
        <f t="shared" si="27"/>
        <v>1221.3</v>
      </c>
      <c r="E782" s="333"/>
    </row>
    <row r="783" spans="1:5" hidden="1" outlineLevel="1">
      <c r="A783" s="441" t="s">
        <v>731</v>
      </c>
      <c r="B783" s="442">
        <v>2</v>
      </c>
      <c r="C783" s="357">
        <v>142.78</v>
      </c>
      <c r="D783" s="357">
        <f t="shared" si="27"/>
        <v>285.56</v>
      </c>
      <c r="E783" s="333"/>
    </row>
    <row r="784" spans="1:5" hidden="1" outlineLevel="1">
      <c r="A784" s="441" t="s">
        <v>732</v>
      </c>
      <c r="B784" s="442">
        <v>16</v>
      </c>
      <c r="C784" s="357">
        <v>224.79</v>
      </c>
      <c r="D784" s="357">
        <f t="shared" si="27"/>
        <v>3596.64</v>
      </c>
      <c r="E784" s="333"/>
    </row>
    <row r="785" spans="1:5" hidden="1" outlineLevel="1">
      <c r="A785" s="441" t="s">
        <v>733</v>
      </c>
      <c r="B785" s="442">
        <v>15</v>
      </c>
      <c r="C785" s="357">
        <v>218.3</v>
      </c>
      <c r="D785" s="357">
        <f t="shared" si="27"/>
        <v>3274.5</v>
      </c>
      <c r="E785" s="333"/>
    </row>
    <row r="786" spans="1:5" hidden="1" outlineLevel="1">
      <c r="A786" s="441" t="s">
        <v>734</v>
      </c>
      <c r="B786" s="442">
        <v>2</v>
      </c>
      <c r="C786" s="357"/>
      <c r="D786" s="357">
        <f t="shared" si="27"/>
        <v>0</v>
      </c>
      <c r="E786" s="42" t="s">
        <v>196</v>
      </c>
    </row>
    <row r="787" spans="1:5" hidden="1" outlineLevel="1">
      <c r="A787" s="441" t="s">
        <v>735</v>
      </c>
      <c r="B787" s="442">
        <v>1</v>
      </c>
      <c r="C787" s="357"/>
      <c r="D787" s="357">
        <f t="shared" si="27"/>
        <v>0</v>
      </c>
      <c r="E787" s="42" t="s">
        <v>196</v>
      </c>
    </row>
    <row r="788" spans="1:5" hidden="1" outlineLevel="1">
      <c r="A788" s="441" t="s">
        <v>736</v>
      </c>
      <c r="B788" s="442">
        <v>1</v>
      </c>
      <c r="C788" s="357"/>
      <c r="D788" s="357">
        <f t="shared" si="27"/>
        <v>0</v>
      </c>
      <c r="E788" s="42" t="s">
        <v>196</v>
      </c>
    </row>
    <row r="789" spans="1:5" hidden="1" outlineLevel="1">
      <c r="A789" s="441" t="s">
        <v>737</v>
      </c>
      <c r="B789" s="442">
        <v>3</v>
      </c>
      <c r="C789" s="357"/>
      <c r="D789" s="357">
        <f t="shared" si="27"/>
        <v>0</v>
      </c>
      <c r="E789" s="42" t="s">
        <v>196</v>
      </c>
    </row>
    <row r="790" spans="1:5" hidden="1" outlineLevel="1">
      <c r="A790" s="441" t="s">
        <v>738</v>
      </c>
      <c r="B790" s="442">
        <v>1</v>
      </c>
      <c r="C790" s="357">
        <v>418.9</v>
      </c>
      <c r="D790" s="357">
        <f t="shared" si="27"/>
        <v>418.9</v>
      </c>
      <c r="E790" s="333"/>
    </row>
    <row r="791" spans="1:5" hidden="1" outlineLevel="1">
      <c r="A791" s="441" t="s">
        <v>740</v>
      </c>
      <c r="B791" s="442">
        <v>9</v>
      </c>
      <c r="C791" s="357">
        <v>127.44</v>
      </c>
      <c r="D791" s="357">
        <f t="shared" si="27"/>
        <v>1146.96</v>
      </c>
      <c r="E791" s="333"/>
    </row>
    <row r="792" spans="1:5" hidden="1" outlineLevel="1">
      <c r="A792" s="441" t="s">
        <v>741</v>
      </c>
      <c r="B792" s="442">
        <v>4</v>
      </c>
      <c r="C792" s="357">
        <v>134.52000000000001</v>
      </c>
      <c r="D792" s="357">
        <f t="shared" si="27"/>
        <v>538.08000000000004</v>
      </c>
      <c r="E792" s="333"/>
    </row>
    <row r="793" spans="1:5" hidden="1" outlineLevel="1">
      <c r="A793" s="439" t="s">
        <v>742</v>
      </c>
      <c r="B793" s="440">
        <v>2</v>
      </c>
      <c r="C793" s="436"/>
      <c r="D793" s="357">
        <f t="shared" si="27"/>
        <v>0</v>
      </c>
    </row>
    <row r="794" spans="1:5" hidden="1" outlineLevel="1">
      <c r="A794" s="441" t="s">
        <v>743</v>
      </c>
      <c r="B794" s="442">
        <v>2</v>
      </c>
    </row>
    <row r="795" spans="1:5" hidden="1" outlineLevel="1">
      <c r="A795" s="439" t="s">
        <v>744</v>
      </c>
      <c r="B795" s="440">
        <v>8</v>
      </c>
      <c r="C795" s="357">
        <v>48.03</v>
      </c>
      <c r="D795" s="357">
        <f t="shared" ref="D795:D812" si="28">B795*C795</f>
        <v>384.24</v>
      </c>
    </row>
    <row r="796" spans="1:5" hidden="1" outlineLevel="1">
      <c r="A796" s="439" t="s">
        <v>745</v>
      </c>
      <c r="B796" s="440">
        <v>4</v>
      </c>
      <c r="C796" s="357"/>
      <c r="D796" s="357">
        <f t="shared" si="28"/>
        <v>0</v>
      </c>
    </row>
    <row r="797" spans="1:5" hidden="1" outlineLevel="1">
      <c r="A797" s="441" t="s">
        <v>746</v>
      </c>
      <c r="B797" s="442">
        <v>3</v>
      </c>
      <c r="C797" s="357">
        <v>750</v>
      </c>
      <c r="D797" s="357">
        <f t="shared" si="28"/>
        <v>2250</v>
      </c>
    </row>
    <row r="798" spans="1:5" hidden="1" outlineLevel="1">
      <c r="A798" s="441" t="s">
        <v>747</v>
      </c>
      <c r="B798" s="442">
        <v>1</v>
      </c>
      <c r="C798" s="357">
        <v>5200</v>
      </c>
      <c r="D798" s="357">
        <f t="shared" si="28"/>
        <v>5200</v>
      </c>
      <c r="E798" s="42" t="s">
        <v>1919</v>
      </c>
    </row>
    <row r="799" spans="1:5" hidden="1" outlineLevel="1">
      <c r="A799" s="439" t="s">
        <v>748</v>
      </c>
      <c r="B799" s="440">
        <v>1</v>
      </c>
      <c r="C799" s="357"/>
      <c r="D799" s="357">
        <f t="shared" si="28"/>
        <v>0</v>
      </c>
    </row>
    <row r="800" spans="1:5" hidden="1" outlineLevel="1">
      <c r="A800" s="441" t="s">
        <v>749</v>
      </c>
      <c r="B800" s="442">
        <v>1</v>
      </c>
      <c r="C800" s="436"/>
      <c r="D800" s="357">
        <f t="shared" si="28"/>
        <v>0</v>
      </c>
      <c r="E800" s="42" t="s">
        <v>196</v>
      </c>
    </row>
    <row r="801" spans="1:4" hidden="1" outlineLevel="1">
      <c r="A801" s="439" t="s">
        <v>750</v>
      </c>
      <c r="B801" s="440">
        <v>1</v>
      </c>
      <c r="C801" s="357">
        <v>3540</v>
      </c>
      <c r="D801" s="357">
        <f t="shared" si="28"/>
        <v>3540</v>
      </c>
    </row>
    <row r="802" spans="1:4" hidden="1" outlineLevel="1">
      <c r="A802" s="439" t="s">
        <v>752</v>
      </c>
      <c r="B802" s="440">
        <v>5</v>
      </c>
      <c r="C802" s="357"/>
      <c r="D802" s="357">
        <f t="shared" si="28"/>
        <v>0</v>
      </c>
    </row>
    <row r="803" spans="1:4" hidden="1" outlineLevel="1">
      <c r="A803" s="473">
        <v>2</v>
      </c>
      <c r="B803" s="442">
        <v>5</v>
      </c>
      <c r="C803" s="357">
        <v>700</v>
      </c>
      <c r="D803" s="357">
        <f t="shared" si="28"/>
        <v>3500</v>
      </c>
    </row>
    <row r="804" spans="1:4" hidden="1" outlineLevel="1">
      <c r="A804" s="439" t="s">
        <v>753</v>
      </c>
      <c r="B804" s="440">
        <v>7</v>
      </c>
      <c r="C804" s="436"/>
      <c r="D804" s="357">
        <f t="shared" si="28"/>
        <v>0</v>
      </c>
    </row>
    <row r="805" spans="1:4" hidden="1" outlineLevel="1">
      <c r="A805" s="441" t="s">
        <v>754</v>
      </c>
      <c r="B805" s="442">
        <v>3</v>
      </c>
      <c r="C805" s="357">
        <v>491.91</v>
      </c>
      <c r="D805" s="357">
        <f t="shared" si="28"/>
        <v>1475.73</v>
      </c>
    </row>
    <row r="806" spans="1:4" hidden="1" outlineLevel="1">
      <c r="A806" s="441" t="s">
        <v>755</v>
      </c>
      <c r="B806" s="442">
        <v>4</v>
      </c>
      <c r="C806" s="357">
        <v>305</v>
      </c>
      <c r="D806" s="357">
        <f t="shared" si="28"/>
        <v>1220</v>
      </c>
    </row>
    <row r="807" spans="1:4" hidden="1" outlineLevel="1">
      <c r="A807" s="439" t="s">
        <v>756</v>
      </c>
      <c r="B807" s="440">
        <v>17</v>
      </c>
      <c r="C807" s="357">
        <v>447.37</v>
      </c>
      <c r="D807" s="357">
        <f t="shared" si="28"/>
        <v>7605.29</v>
      </c>
    </row>
    <row r="808" spans="1:4" hidden="1" outlineLevel="1">
      <c r="A808" s="439" t="s">
        <v>757</v>
      </c>
      <c r="B808" s="440">
        <v>8</v>
      </c>
      <c r="C808" s="357"/>
      <c r="D808" s="357">
        <f t="shared" si="28"/>
        <v>0</v>
      </c>
    </row>
    <row r="809" spans="1:4" hidden="1" outlineLevel="1">
      <c r="A809" s="441" t="s">
        <v>759</v>
      </c>
      <c r="B809" s="442">
        <v>2</v>
      </c>
      <c r="C809" s="357">
        <v>97.35</v>
      </c>
      <c r="D809" s="357">
        <f t="shared" si="28"/>
        <v>194.7</v>
      </c>
    </row>
    <row r="810" spans="1:4" hidden="1" outlineLevel="1">
      <c r="A810" s="441" t="s">
        <v>760</v>
      </c>
      <c r="B810" s="442">
        <v>2</v>
      </c>
      <c r="C810" s="357">
        <v>97.35</v>
      </c>
      <c r="D810" s="357">
        <f t="shared" si="28"/>
        <v>194.7</v>
      </c>
    </row>
    <row r="811" spans="1:4" hidden="1" outlineLevel="1">
      <c r="A811" s="441" t="s">
        <v>761</v>
      </c>
      <c r="B811" s="442">
        <v>2</v>
      </c>
      <c r="C811" s="357">
        <v>1000</v>
      </c>
      <c r="D811" s="357">
        <f t="shared" si="28"/>
        <v>2000</v>
      </c>
    </row>
    <row r="812" spans="1:4" hidden="1" outlineLevel="1">
      <c r="A812" s="441" t="s">
        <v>762</v>
      </c>
      <c r="B812" s="442">
        <v>2</v>
      </c>
      <c r="C812" s="357">
        <v>1000</v>
      </c>
      <c r="D812" s="357">
        <f t="shared" si="28"/>
        <v>2000</v>
      </c>
    </row>
    <row r="813" spans="1:4" collapsed="1">
      <c r="A813" s="463" t="s">
        <v>121</v>
      </c>
      <c r="B813" s="461"/>
      <c r="C813" s="448"/>
      <c r="D813" s="447">
        <f>SUM(D363:D812)</f>
        <v>4093643.4788614004</v>
      </c>
    </row>
    <row r="815" spans="1:4">
      <c r="A815" s="474" t="s">
        <v>764</v>
      </c>
      <c r="B815" s="451" t="s">
        <v>2</v>
      </c>
      <c r="C815" s="454" t="s">
        <v>3</v>
      </c>
      <c r="D815" s="454" t="s">
        <v>4</v>
      </c>
    </row>
    <row r="816" spans="1:4" hidden="1" outlineLevel="1">
      <c r="A816" s="464" t="s">
        <v>1832</v>
      </c>
      <c r="B816" s="465">
        <v>4</v>
      </c>
      <c r="C816" s="357"/>
      <c r="D816" s="357"/>
    </row>
    <row r="817" spans="1:5" hidden="1" outlineLevel="1">
      <c r="A817" s="466" t="s">
        <v>1834</v>
      </c>
      <c r="B817" s="467">
        <v>4</v>
      </c>
      <c r="C817" s="357">
        <v>107.1</v>
      </c>
      <c r="D817" s="357">
        <f t="shared" ref="D817:D865" si="29">B817*C817</f>
        <v>428.4</v>
      </c>
    </row>
    <row r="818" spans="1:5" hidden="1" outlineLevel="1">
      <c r="A818" s="464" t="s">
        <v>161</v>
      </c>
      <c r="B818" s="465">
        <v>10</v>
      </c>
      <c r="C818" s="357"/>
      <c r="D818" s="357">
        <f t="shared" si="29"/>
        <v>0</v>
      </c>
    </row>
    <row r="819" spans="1:5" hidden="1" outlineLevel="1">
      <c r="A819" s="466" t="s">
        <v>1337</v>
      </c>
      <c r="B819" s="467">
        <v>10</v>
      </c>
      <c r="C819" s="357">
        <v>20</v>
      </c>
      <c r="D819" s="357">
        <f t="shared" si="29"/>
        <v>200</v>
      </c>
      <c r="E819" s="42" t="s">
        <v>1918</v>
      </c>
    </row>
    <row r="820" spans="1:5" hidden="1" outlineLevel="1">
      <c r="A820" s="464" t="s">
        <v>765</v>
      </c>
      <c r="B820" s="469">
        <v>57900</v>
      </c>
      <c r="C820" s="357"/>
      <c r="D820" s="357">
        <f t="shared" si="29"/>
        <v>0</v>
      </c>
    </row>
    <row r="821" spans="1:5" hidden="1" outlineLevel="1">
      <c r="A821" s="466" t="s">
        <v>766</v>
      </c>
      <c r="B821" s="470">
        <v>57900</v>
      </c>
      <c r="C821" s="357">
        <v>1.1000000000000001</v>
      </c>
      <c r="D821" s="357">
        <f t="shared" si="29"/>
        <v>63690.000000000007</v>
      </c>
    </row>
    <row r="822" spans="1:5" hidden="1" outlineLevel="1">
      <c r="A822" s="464" t="s">
        <v>1835</v>
      </c>
      <c r="B822" s="465">
        <v>9</v>
      </c>
      <c r="C822" s="357"/>
      <c r="D822" s="357">
        <f t="shared" si="29"/>
        <v>0</v>
      </c>
    </row>
    <row r="823" spans="1:5" hidden="1" outlineLevel="1">
      <c r="A823" s="466" t="s">
        <v>1836</v>
      </c>
      <c r="B823" s="467">
        <v>7</v>
      </c>
      <c r="C823" s="357">
        <f>(465+435.94*6)/7</f>
        <v>440.09142857142854</v>
      </c>
      <c r="D823" s="357">
        <f t="shared" si="29"/>
        <v>3080.64</v>
      </c>
      <c r="E823" s="42" t="s">
        <v>1920</v>
      </c>
    </row>
    <row r="824" spans="1:5" hidden="1" outlineLevel="1">
      <c r="A824" s="466" t="s">
        <v>1917</v>
      </c>
      <c r="B824" s="467">
        <v>2</v>
      </c>
      <c r="C824" s="357">
        <v>114.24</v>
      </c>
      <c r="D824" s="357">
        <f t="shared" si="29"/>
        <v>228.48</v>
      </c>
    </row>
    <row r="825" spans="1:5" hidden="1" outlineLevel="1">
      <c r="A825" s="464" t="s">
        <v>297</v>
      </c>
      <c r="B825" s="469">
        <v>23600</v>
      </c>
      <c r="C825" s="357"/>
      <c r="D825" s="357">
        <f t="shared" si="29"/>
        <v>0</v>
      </c>
    </row>
    <row r="826" spans="1:5" hidden="1" outlineLevel="1">
      <c r="A826" s="466" t="s">
        <v>299</v>
      </c>
      <c r="B826" s="470">
        <v>10500</v>
      </c>
      <c r="C826" s="362">
        <v>1.64</v>
      </c>
      <c r="D826" s="357">
        <f t="shared" si="29"/>
        <v>17220</v>
      </c>
    </row>
    <row r="827" spans="1:5" hidden="1" outlineLevel="1">
      <c r="A827" s="466" t="s">
        <v>767</v>
      </c>
      <c r="B827" s="470">
        <v>13100</v>
      </c>
      <c r="C827" s="357">
        <v>0.25</v>
      </c>
      <c r="D827" s="357">
        <f t="shared" si="29"/>
        <v>3275</v>
      </c>
      <c r="E827" s="42" t="s">
        <v>319</v>
      </c>
    </row>
    <row r="828" spans="1:5" hidden="1" outlineLevel="1">
      <c r="A828" s="464" t="s">
        <v>166</v>
      </c>
      <c r="B828" s="465">
        <v>250</v>
      </c>
      <c r="C828" s="357">
        <v>2.9</v>
      </c>
      <c r="D828" s="357">
        <f t="shared" si="29"/>
        <v>725</v>
      </c>
    </row>
    <row r="829" spans="1:5" hidden="1" outlineLevel="1">
      <c r="A829" s="464" t="s">
        <v>857</v>
      </c>
      <c r="B829" s="469">
        <v>12500</v>
      </c>
      <c r="D829" s="357">
        <f t="shared" si="29"/>
        <v>0</v>
      </c>
    </row>
    <row r="830" spans="1:5" hidden="1" outlineLevel="1">
      <c r="A830" s="475">
        <v>30</v>
      </c>
      <c r="B830" s="470">
        <v>2500</v>
      </c>
      <c r="C830" s="357">
        <v>0.18</v>
      </c>
      <c r="D830" s="357">
        <f t="shared" si="29"/>
        <v>450</v>
      </c>
    </row>
    <row r="831" spans="1:5" hidden="1" outlineLevel="1">
      <c r="A831" s="475">
        <v>31</v>
      </c>
      <c r="B831" s="470">
        <v>2500</v>
      </c>
      <c r="C831" s="357">
        <v>0.18</v>
      </c>
      <c r="D831" s="357">
        <f t="shared" si="29"/>
        <v>450</v>
      </c>
    </row>
    <row r="832" spans="1:5" hidden="1" outlineLevel="1">
      <c r="A832" s="475">
        <v>32</v>
      </c>
      <c r="B832" s="470">
        <v>2500</v>
      </c>
      <c r="C832" s="357">
        <v>0.18</v>
      </c>
      <c r="D832" s="357">
        <f t="shared" si="29"/>
        <v>450</v>
      </c>
    </row>
    <row r="833" spans="1:5" hidden="1" outlineLevel="1">
      <c r="A833" s="475">
        <v>33</v>
      </c>
      <c r="B833" s="470">
        <v>2500</v>
      </c>
      <c r="C833" s="357">
        <v>0.18</v>
      </c>
      <c r="D833" s="357">
        <f t="shared" si="29"/>
        <v>450</v>
      </c>
    </row>
    <row r="834" spans="1:5" hidden="1" outlineLevel="1">
      <c r="A834" s="475">
        <v>34</v>
      </c>
      <c r="B834" s="470">
        <v>2500</v>
      </c>
      <c r="C834" s="357">
        <v>0.18</v>
      </c>
      <c r="D834" s="357">
        <f t="shared" si="29"/>
        <v>450</v>
      </c>
    </row>
    <row r="835" spans="1:5" hidden="1" outlineLevel="1">
      <c r="A835" s="464" t="s">
        <v>168</v>
      </c>
      <c r="B835" s="465">
        <v>36</v>
      </c>
      <c r="C835" s="357">
        <v>24.12</v>
      </c>
      <c r="D835" s="357">
        <f t="shared" si="29"/>
        <v>868.32</v>
      </c>
    </row>
    <row r="836" spans="1:5" hidden="1" outlineLevel="1">
      <c r="A836" s="464" t="s">
        <v>303</v>
      </c>
      <c r="B836" s="465">
        <v>500</v>
      </c>
      <c r="C836" s="357"/>
      <c r="D836" s="357">
        <f t="shared" si="29"/>
        <v>0</v>
      </c>
    </row>
    <row r="837" spans="1:5" hidden="1" outlineLevel="1">
      <c r="A837" s="466" t="s">
        <v>65</v>
      </c>
      <c r="B837" s="467">
        <v>500</v>
      </c>
      <c r="C837" s="357">
        <v>46</v>
      </c>
      <c r="D837" s="357">
        <f t="shared" si="29"/>
        <v>23000</v>
      </c>
    </row>
    <row r="838" spans="1:5" hidden="1" outlineLevel="1">
      <c r="A838" s="464" t="s">
        <v>860</v>
      </c>
      <c r="B838" s="469">
        <v>2160</v>
      </c>
      <c r="C838" s="357">
        <v>0.6</v>
      </c>
      <c r="D838" s="357">
        <f t="shared" si="29"/>
        <v>1296</v>
      </c>
    </row>
    <row r="839" spans="1:5" hidden="1" outlineLevel="1">
      <c r="A839" s="464" t="s">
        <v>305</v>
      </c>
      <c r="B839" s="469">
        <v>32340</v>
      </c>
      <c r="C839" s="357">
        <v>0.6</v>
      </c>
      <c r="D839" s="357">
        <f t="shared" si="29"/>
        <v>19404</v>
      </c>
      <c r="E839" s="42" t="s">
        <v>319</v>
      </c>
    </row>
    <row r="840" spans="1:5" hidden="1" outlineLevel="1">
      <c r="A840" s="464" t="s">
        <v>306</v>
      </c>
      <c r="B840" s="469">
        <v>78828</v>
      </c>
      <c r="D840" s="357">
        <f t="shared" si="29"/>
        <v>0</v>
      </c>
    </row>
    <row r="841" spans="1:5" hidden="1" outlineLevel="1">
      <c r="A841" s="466"/>
      <c r="B841" s="470">
        <v>8050</v>
      </c>
      <c r="C841" s="357">
        <v>0.6</v>
      </c>
      <c r="D841" s="357">
        <f t="shared" si="29"/>
        <v>4830</v>
      </c>
    </row>
    <row r="842" spans="1:5" hidden="1" outlineLevel="1">
      <c r="A842" s="466" t="s">
        <v>770</v>
      </c>
      <c r="B842" s="470">
        <v>16050</v>
      </c>
      <c r="C842" s="357">
        <v>0.7</v>
      </c>
      <c r="D842" s="357">
        <f t="shared" si="29"/>
        <v>11235</v>
      </c>
    </row>
    <row r="843" spans="1:5" hidden="1" outlineLevel="1">
      <c r="A843" s="466" t="s">
        <v>771</v>
      </c>
      <c r="B843" s="470">
        <v>3950</v>
      </c>
      <c r="C843" s="357">
        <v>0.6</v>
      </c>
      <c r="D843" s="357">
        <f t="shared" si="29"/>
        <v>2370</v>
      </c>
    </row>
    <row r="844" spans="1:5" hidden="1" outlineLevel="1">
      <c r="A844" s="466" t="s">
        <v>1880</v>
      </c>
      <c r="B844" s="470">
        <v>6300</v>
      </c>
      <c r="C844" s="357">
        <v>0.54</v>
      </c>
      <c r="D844" s="357">
        <f t="shared" si="29"/>
        <v>3402</v>
      </c>
      <c r="E844" s="42" t="s">
        <v>319</v>
      </c>
    </row>
    <row r="845" spans="1:5" hidden="1" outlineLevel="1">
      <c r="A845" s="466" t="s">
        <v>772</v>
      </c>
      <c r="B845" s="467">
        <v>900</v>
      </c>
      <c r="C845" s="357">
        <v>0.6</v>
      </c>
      <c r="D845" s="357">
        <f t="shared" si="29"/>
        <v>540</v>
      </c>
    </row>
    <row r="846" spans="1:5" hidden="1" outlineLevel="1">
      <c r="A846" s="466" t="s">
        <v>773</v>
      </c>
      <c r="B846" s="467">
        <v>935</v>
      </c>
      <c r="C846" s="357">
        <v>0.6</v>
      </c>
      <c r="D846" s="357">
        <f t="shared" si="29"/>
        <v>561</v>
      </c>
    </row>
    <row r="847" spans="1:5" hidden="1" outlineLevel="1">
      <c r="A847" s="466" t="s">
        <v>774</v>
      </c>
      <c r="B847" s="470">
        <v>11200</v>
      </c>
      <c r="C847" s="357">
        <v>0.6</v>
      </c>
      <c r="D847" s="357">
        <f t="shared" si="29"/>
        <v>6720</v>
      </c>
    </row>
    <row r="848" spans="1:5" hidden="1" outlineLevel="1">
      <c r="A848" s="466" t="s">
        <v>775</v>
      </c>
      <c r="B848" s="467">
        <v>300</v>
      </c>
      <c r="C848" s="357">
        <v>0.6</v>
      </c>
      <c r="D848" s="357">
        <f t="shared" si="29"/>
        <v>180</v>
      </c>
    </row>
    <row r="849" spans="1:5" hidden="1" outlineLevel="1">
      <c r="A849" s="466" t="s">
        <v>776</v>
      </c>
      <c r="B849" s="470">
        <v>4985</v>
      </c>
      <c r="C849" s="357">
        <v>0.6</v>
      </c>
      <c r="D849" s="357">
        <f t="shared" si="29"/>
        <v>2991</v>
      </c>
    </row>
    <row r="850" spans="1:5" hidden="1" outlineLevel="1">
      <c r="A850" s="466" t="s">
        <v>777</v>
      </c>
      <c r="B850" s="467">
        <v>100</v>
      </c>
      <c r="C850" s="357">
        <v>0.6</v>
      </c>
      <c r="D850" s="357">
        <f t="shared" si="29"/>
        <v>60</v>
      </c>
    </row>
    <row r="851" spans="1:5" hidden="1" outlineLevel="1">
      <c r="A851" s="466" t="s">
        <v>778</v>
      </c>
      <c r="B851" s="467">
        <v>200</v>
      </c>
      <c r="C851" s="357">
        <v>0.6</v>
      </c>
      <c r="D851" s="357">
        <f t="shared" si="29"/>
        <v>120</v>
      </c>
    </row>
    <row r="852" spans="1:5" hidden="1" outlineLevel="1">
      <c r="A852" s="466" t="s">
        <v>779</v>
      </c>
      <c r="B852" s="470">
        <v>2200</v>
      </c>
      <c r="C852" s="357">
        <v>0.6</v>
      </c>
      <c r="D852" s="357">
        <f t="shared" si="29"/>
        <v>1320</v>
      </c>
    </row>
    <row r="853" spans="1:5" hidden="1" outlineLevel="1">
      <c r="A853" s="466" t="s">
        <v>780</v>
      </c>
      <c r="B853" s="470">
        <v>6390</v>
      </c>
      <c r="C853" s="357">
        <v>0.6</v>
      </c>
      <c r="D853" s="357">
        <f t="shared" si="29"/>
        <v>3834</v>
      </c>
    </row>
    <row r="854" spans="1:5" hidden="1" outlineLevel="1">
      <c r="A854" s="466" t="s">
        <v>781</v>
      </c>
      <c r="B854" s="467">
        <v>318</v>
      </c>
      <c r="C854" s="357">
        <v>0.6</v>
      </c>
      <c r="D854" s="357">
        <f t="shared" si="29"/>
        <v>190.79999999999998</v>
      </c>
    </row>
    <row r="855" spans="1:5" hidden="1" outlineLevel="1">
      <c r="A855" s="466" t="s">
        <v>782</v>
      </c>
      <c r="B855" s="470">
        <v>2200</v>
      </c>
      <c r="C855" s="357">
        <v>0.6</v>
      </c>
      <c r="D855" s="357">
        <f t="shared" si="29"/>
        <v>1320</v>
      </c>
    </row>
    <row r="856" spans="1:5" hidden="1" outlineLevel="1">
      <c r="A856" s="466" t="s">
        <v>783</v>
      </c>
      <c r="B856" s="470">
        <v>5500</v>
      </c>
      <c r="C856" s="357">
        <v>0.6</v>
      </c>
      <c r="D856" s="357">
        <f t="shared" si="29"/>
        <v>3300</v>
      </c>
    </row>
    <row r="857" spans="1:5" hidden="1" outlineLevel="1">
      <c r="A857" s="466" t="s">
        <v>784</v>
      </c>
      <c r="B857" s="470">
        <v>9250</v>
      </c>
      <c r="C857" s="357">
        <v>0.54</v>
      </c>
      <c r="D857" s="357">
        <f t="shared" si="29"/>
        <v>4995</v>
      </c>
    </row>
    <row r="858" spans="1:5" hidden="1" outlineLevel="1">
      <c r="A858" s="464" t="s">
        <v>308</v>
      </c>
      <c r="B858" s="469">
        <v>7750</v>
      </c>
      <c r="D858" s="357">
        <f t="shared" si="29"/>
        <v>0</v>
      </c>
    </row>
    <row r="859" spans="1:5" hidden="1" outlineLevel="1">
      <c r="A859" s="466" t="s">
        <v>785</v>
      </c>
      <c r="B859" s="470">
        <v>6050</v>
      </c>
      <c r="C859" s="357">
        <v>2.2200000000000002</v>
      </c>
      <c r="D859" s="357">
        <f t="shared" si="29"/>
        <v>13431.000000000002</v>
      </c>
      <c r="E859" s="42" t="s">
        <v>319</v>
      </c>
    </row>
    <row r="860" spans="1:5" hidden="1" outlineLevel="1">
      <c r="A860" s="466" t="s">
        <v>309</v>
      </c>
      <c r="B860" s="470">
        <v>1700</v>
      </c>
      <c r="C860" s="357">
        <v>5.43</v>
      </c>
      <c r="D860" s="357">
        <f t="shared" si="29"/>
        <v>9231</v>
      </c>
    </row>
    <row r="861" spans="1:5" hidden="1" outlineLevel="1">
      <c r="A861" s="464" t="s">
        <v>207</v>
      </c>
      <c r="B861" s="469">
        <v>7140</v>
      </c>
      <c r="C861" s="357"/>
      <c r="D861" s="357">
        <f t="shared" si="29"/>
        <v>0</v>
      </c>
    </row>
    <row r="862" spans="1:5" hidden="1" outlineLevel="1">
      <c r="A862" s="466" t="s">
        <v>208</v>
      </c>
      <c r="B862" s="467">
        <v>560</v>
      </c>
      <c r="C862" s="362">
        <v>31.75</v>
      </c>
      <c r="D862" s="357">
        <f t="shared" si="29"/>
        <v>17780</v>
      </c>
    </row>
    <row r="863" spans="1:5" hidden="1" outlineLevel="1">
      <c r="A863" s="466" t="s">
        <v>1622</v>
      </c>
      <c r="B863" s="467">
        <v>360</v>
      </c>
      <c r="C863" s="357">
        <v>23.4</v>
      </c>
      <c r="D863" s="357">
        <f t="shared" si="29"/>
        <v>8424</v>
      </c>
    </row>
    <row r="864" spans="1:5" hidden="1" outlineLevel="1">
      <c r="A864" s="466" t="s">
        <v>313</v>
      </c>
      <c r="B864" s="470">
        <v>4000</v>
      </c>
      <c r="C864" s="362">
        <f>(35.92*3000+37.35*1000)/4000</f>
        <v>36.277500000000003</v>
      </c>
      <c r="D864" s="357">
        <f t="shared" si="29"/>
        <v>145110</v>
      </c>
      <c r="E864" s="42" t="s">
        <v>319</v>
      </c>
    </row>
    <row r="865" spans="1:4" hidden="1" outlineLevel="1">
      <c r="A865" s="466" t="s">
        <v>209</v>
      </c>
      <c r="B865" s="470">
        <v>2220</v>
      </c>
      <c r="C865" s="362">
        <f>(40.77*2460+760*42.25)/3220</f>
        <v>41.119316770186337</v>
      </c>
      <c r="D865" s="357">
        <f t="shared" si="29"/>
        <v>91284.883229813669</v>
      </c>
    </row>
    <row r="866" spans="1:4" collapsed="1">
      <c r="A866" s="463" t="s">
        <v>121</v>
      </c>
      <c r="B866" s="461"/>
      <c r="C866" s="448"/>
      <c r="D866" s="447">
        <f>SUM(D816:D865)</f>
        <v>468895.52322981367</v>
      </c>
    </row>
    <row r="867" spans="1:4">
      <c r="A867" s="450" t="s">
        <v>789</v>
      </c>
      <c r="B867" s="451" t="s">
        <v>2</v>
      </c>
      <c r="C867" s="454" t="s">
        <v>3</v>
      </c>
      <c r="D867" s="454" t="s">
        <v>4</v>
      </c>
    </row>
    <row r="868" spans="1:4" hidden="1" outlineLevel="1">
      <c r="A868" s="439" t="s">
        <v>1803</v>
      </c>
      <c r="B868" s="443">
        <v>9100</v>
      </c>
      <c r="C868" s="357"/>
      <c r="D868" s="357">
        <f>B868*C868</f>
        <v>0</v>
      </c>
    </row>
    <row r="869" spans="1:4" hidden="1" outlineLevel="1">
      <c r="A869" s="441" t="s">
        <v>1804</v>
      </c>
      <c r="B869" s="444">
        <v>2200</v>
      </c>
      <c r="C869" s="357">
        <v>1.1000000000000001</v>
      </c>
      <c r="D869" s="357">
        <f t="shared" ref="D869:D871" si="30">B869*C869</f>
        <v>2420</v>
      </c>
    </row>
    <row r="870" spans="1:4" hidden="1" outlineLevel="1">
      <c r="A870" s="441" t="s">
        <v>1805</v>
      </c>
      <c r="B870" s="444">
        <v>6900</v>
      </c>
      <c r="C870" s="357">
        <v>1.1000000000000001</v>
      </c>
      <c r="D870" s="357">
        <f t="shared" si="30"/>
        <v>7590.0000000000009</v>
      </c>
    </row>
    <row r="871" spans="1:4" hidden="1" outlineLevel="1">
      <c r="A871" s="439" t="s">
        <v>790</v>
      </c>
      <c r="B871" s="443">
        <v>61012</v>
      </c>
      <c r="C871" s="357"/>
      <c r="D871" s="357">
        <f t="shared" si="30"/>
        <v>0</v>
      </c>
    </row>
    <row r="872" spans="1:4" hidden="1" outlineLevel="1">
      <c r="A872" s="441" t="s">
        <v>791</v>
      </c>
      <c r="B872" s="444">
        <v>2660</v>
      </c>
      <c r="C872" s="357">
        <v>0.14000000000000001</v>
      </c>
      <c r="D872" s="357">
        <f t="shared" ref="D872:D889" si="31">B872*C872</f>
        <v>372.40000000000003</v>
      </c>
    </row>
    <row r="873" spans="1:4" hidden="1" outlineLevel="1">
      <c r="A873" s="441" t="s">
        <v>792</v>
      </c>
      <c r="B873" s="444">
        <v>58352</v>
      </c>
      <c r="C873" s="357">
        <v>0.24</v>
      </c>
      <c r="D873" s="357">
        <f t="shared" si="31"/>
        <v>14004.48</v>
      </c>
    </row>
    <row r="874" spans="1:4" hidden="1" outlineLevel="1">
      <c r="A874" s="439" t="s">
        <v>915</v>
      </c>
      <c r="B874" s="443">
        <v>1040</v>
      </c>
      <c r="D874" s="357">
        <f t="shared" si="31"/>
        <v>0</v>
      </c>
    </row>
    <row r="875" spans="1:4" hidden="1" outlineLevel="1">
      <c r="A875" s="441" t="s">
        <v>916</v>
      </c>
      <c r="B875" s="442">
        <v>550</v>
      </c>
      <c r="C875" s="357">
        <v>8.2899999999999991</v>
      </c>
      <c r="D875" s="357">
        <f t="shared" si="31"/>
        <v>4559.4999999999991</v>
      </c>
    </row>
    <row r="876" spans="1:4" hidden="1" outlineLevel="1">
      <c r="A876" s="441" t="s">
        <v>917</v>
      </c>
      <c r="B876" s="442">
        <v>490</v>
      </c>
      <c r="C876" s="357">
        <v>9.92</v>
      </c>
      <c r="D876" s="357">
        <f t="shared" si="31"/>
        <v>4860.8</v>
      </c>
    </row>
    <row r="877" spans="1:4" hidden="1" outlineLevel="1">
      <c r="A877" s="439" t="s">
        <v>793</v>
      </c>
      <c r="B877" s="443">
        <v>4101.6000000000004</v>
      </c>
      <c r="D877" s="357">
        <f t="shared" si="31"/>
        <v>0</v>
      </c>
    </row>
    <row r="878" spans="1:4" hidden="1" outlineLevel="1">
      <c r="A878" s="441"/>
      <c r="B878" s="444">
        <v>1401.6</v>
      </c>
      <c r="C878" s="357">
        <v>2.85</v>
      </c>
      <c r="D878" s="357">
        <f t="shared" si="31"/>
        <v>3994.56</v>
      </c>
    </row>
    <row r="879" spans="1:4" hidden="1" outlineLevel="1">
      <c r="A879" s="441" t="s">
        <v>794</v>
      </c>
      <c r="B879" s="444">
        <v>2700</v>
      </c>
      <c r="C879" s="357">
        <v>2.85</v>
      </c>
      <c r="D879" s="357">
        <f t="shared" si="31"/>
        <v>7695</v>
      </c>
    </row>
    <row r="880" spans="1:4" hidden="1" outlineLevel="1">
      <c r="A880" s="439" t="s">
        <v>182</v>
      </c>
      <c r="B880" s="440">
        <v>52.5</v>
      </c>
      <c r="C880" s="357"/>
      <c r="D880" s="357">
        <f t="shared" si="31"/>
        <v>0</v>
      </c>
    </row>
    <row r="881" spans="1:4" hidden="1" outlineLevel="1">
      <c r="A881" s="441" t="s">
        <v>795</v>
      </c>
      <c r="B881" s="442">
        <v>52.5</v>
      </c>
      <c r="C881" s="362">
        <v>213.28</v>
      </c>
      <c r="D881" s="357">
        <f t="shared" si="31"/>
        <v>11197.2</v>
      </c>
    </row>
    <row r="882" spans="1:4" hidden="1" outlineLevel="1">
      <c r="A882" s="439" t="s">
        <v>796</v>
      </c>
      <c r="B882" s="443">
        <v>11128</v>
      </c>
      <c r="C882" s="357">
        <v>0.88</v>
      </c>
      <c r="D882" s="357">
        <f t="shared" si="31"/>
        <v>9792.64</v>
      </c>
    </row>
    <row r="883" spans="1:4" hidden="1" outlineLevel="1">
      <c r="A883" s="439" t="s">
        <v>798</v>
      </c>
      <c r="B883" s="443">
        <v>24159.1</v>
      </c>
      <c r="D883" s="357">
        <f t="shared" si="31"/>
        <v>0</v>
      </c>
    </row>
    <row r="884" spans="1:4" hidden="1" outlineLevel="1">
      <c r="A884" s="441" t="s">
        <v>799</v>
      </c>
      <c r="B884" s="444">
        <v>7094.2</v>
      </c>
      <c r="C884" s="357">
        <v>1.06</v>
      </c>
      <c r="D884" s="357">
        <f t="shared" si="31"/>
        <v>7519.8519999999999</v>
      </c>
    </row>
    <row r="885" spans="1:4" hidden="1" outlineLevel="1">
      <c r="A885" s="441" t="s">
        <v>800</v>
      </c>
      <c r="B885" s="442">
        <v>496.6</v>
      </c>
      <c r="C885" s="357">
        <v>1.53</v>
      </c>
      <c r="D885" s="357">
        <f t="shared" si="31"/>
        <v>759.798</v>
      </c>
    </row>
    <row r="886" spans="1:4" hidden="1" outlineLevel="1">
      <c r="A886" s="441" t="s">
        <v>1873</v>
      </c>
      <c r="B886" s="444">
        <v>4240</v>
      </c>
      <c r="C886" s="357">
        <v>3.5</v>
      </c>
      <c r="D886" s="357">
        <f t="shared" si="31"/>
        <v>14840</v>
      </c>
    </row>
    <row r="887" spans="1:4" hidden="1" outlineLevel="1">
      <c r="A887" s="441" t="s">
        <v>1874</v>
      </c>
      <c r="B887" s="444">
        <v>1500</v>
      </c>
      <c r="C887" s="357">
        <v>3.5</v>
      </c>
      <c r="D887" s="357">
        <f t="shared" si="31"/>
        <v>5250</v>
      </c>
    </row>
    <row r="888" spans="1:4" hidden="1" outlineLevel="1">
      <c r="A888" s="441" t="s">
        <v>938</v>
      </c>
      <c r="B888" s="444">
        <v>1000</v>
      </c>
      <c r="C888" s="357">
        <v>1.78</v>
      </c>
      <c r="D888" s="357">
        <f t="shared" si="31"/>
        <v>1780</v>
      </c>
    </row>
    <row r="889" spans="1:4" hidden="1" outlineLevel="1">
      <c r="A889" s="441" t="s">
        <v>939</v>
      </c>
      <c r="B889" s="444">
        <v>1000</v>
      </c>
      <c r="C889" s="357">
        <v>1.78</v>
      </c>
      <c r="D889" s="357">
        <f t="shared" si="31"/>
        <v>1780</v>
      </c>
    </row>
    <row r="890" spans="1:4" hidden="1" outlineLevel="1">
      <c r="A890" s="441" t="s">
        <v>945</v>
      </c>
      <c r="B890" s="444">
        <v>8828.2999999999993</v>
      </c>
      <c r="C890" s="357">
        <v>2.76</v>
      </c>
      <c r="D890" s="357">
        <f>B890*C890</f>
        <v>24366.107999999997</v>
      </c>
    </row>
    <row r="891" spans="1:4" hidden="1" outlineLevel="1">
      <c r="A891" s="439" t="s">
        <v>802</v>
      </c>
      <c r="B891" s="443">
        <v>71338</v>
      </c>
      <c r="C891" s="357"/>
      <c r="D891" s="357"/>
    </row>
    <row r="892" spans="1:4" hidden="1" outlineLevel="1">
      <c r="A892" s="441" t="s">
        <v>803</v>
      </c>
      <c r="B892" s="444">
        <v>27700</v>
      </c>
      <c r="C892" s="357">
        <v>0.62</v>
      </c>
      <c r="D892" s="357">
        <f t="shared" ref="D892:D955" si="32">B892*C892</f>
        <v>17174</v>
      </c>
    </row>
    <row r="893" spans="1:4" hidden="1" outlineLevel="1">
      <c r="A893" s="441" t="s">
        <v>804</v>
      </c>
      <c r="B893" s="444">
        <v>25638</v>
      </c>
      <c r="C893" s="357">
        <v>0.62</v>
      </c>
      <c r="D893" s="357">
        <f t="shared" si="32"/>
        <v>15895.56</v>
      </c>
    </row>
    <row r="894" spans="1:4" hidden="1" outlineLevel="1">
      <c r="A894" s="441" t="s">
        <v>805</v>
      </c>
      <c r="B894" s="444">
        <v>18000</v>
      </c>
      <c r="C894" s="357">
        <v>0.63</v>
      </c>
      <c r="D894" s="357">
        <f t="shared" si="32"/>
        <v>11340</v>
      </c>
    </row>
    <row r="895" spans="1:4" hidden="1" outlineLevel="1">
      <c r="A895" s="439" t="s">
        <v>806</v>
      </c>
      <c r="B895" s="443">
        <v>43470</v>
      </c>
      <c r="C895" s="357"/>
      <c r="D895" s="357">
        <f t="shared" si="32"/>
        <v>0</v>
      </c>
    </row>
    <row r="896" spans="1:4" hidden="1" outlineLevel="1">
      <c r="A896" s="441" t="s">
        <v>987</v>
      </c>
      <c r="B896" s="444">
        <v>6000</v>
      </c>
      <c r="C896" s="357">
        <v>2.36</v>
      </c>
      <c r="D896" s="357">
        <f t="shared" si="32"/>
        <v>14160</v>
      </c>
    </row>
    <row r="897" spans="1:4" hidden="1" outlineLevel="1">
      <c r="A897" s="441" t="s">
        <v>807</v>
      </c>
      <c r="B897" s="444">
        <v>12060</v>
      </c>
      <c r="C897" s="357">
        <v>2.36</v>
      </c>
      <c r="D897" s="357">
        <f t="shared" si="32"/>
        <v>28461.599999999999</v>
      </c>
    </row>
    <row r="898" spans="1:4" hidden="1" outlineLevel="1">
      <c r="A898" s="441" t="s">
        <v>991</v>
      </c>
      <c r="B898" s="444">
        <v>23900</v>
      </c>
      <c r="C898" s="357">
        <v>3.37</v>
      </c>
      <c r="D898" s="357">
        <f t="shared" si="32"/>
        <v>80543</v>
      </c>
    </row>
    <row r="899" spans="1:4" hidden="1" outlineLevel="1">
      <c r="A899" s="441" t="s">
        <v>808</v>
      </c>
      <c r="B899" s="444">
        <v>1510</v>
      </c>
      <c r="C899" s="357">
        <v>1.23</v>
      </c>
      <c r="D899" s="357">
        <f t="shared" si="32"/>
        <v>1857.3</v>
      </c>
    </row>
    <row r="900" spans="1:4" hidden="1" outlineLevel="1">
      <c r="A900" s="439" t="s">
        <v>1806</v>
      </c>
      <c r="B900" s="443">
        <v>9900</v>
      </c>
      <c r="C900" s="357"/>
      <c r="D900" s="357">
        <f t="shared" si="32"/>
        <v>0</v>
      </c>
    </row>
    <row r="901" spans="1:4" hidden="1" outlineLevel="1">
      <c r="A901" s="441" t="s">
        <v>1807</v>
      </c>
      <c r="B901" s="444">
        <v>7500</v>
      </c>
      <c r="C901" s="357">
        <v>4.8499999999999996</v>
      </c>
      <c r="D901" s="357">
        <f t="shared" si="32"/>
        <v>36375</v>
      </c>
    </row>
    <row r="902" spans="1:4" hidden="1" outlineLevel="1">
      <c r="A902" s="441" t="s">
        <v>1808</v>
      </c>
      <c r="B902" s="444">
        <v>2400</v>
      </c>
      <c r="C902" s="357">
        <v>4.8499999999999996</v>
      </c>
      <c r="D902" s="357">
        <f t="shared" si="32"/>
        <v>11640</v>
      </c>
    </row>
    <row r="903" spans="1:4" hidden="1" outlineLevel="1">
      <c r="A903" s="439" t="s">
        <v>809</v>
      </c>
      <c r="B903" s="443">
        <v>1000</v>
      </c>
      <c r="C903" s="357"/>
      <c r="D903" s="357">
        <f t="shared" si="32"/>
        <v>0</v>
      </c>
    </row>
    <row r="904" spans="1:4" hidden="1" outlineLevel="1">
      <c r="A904" s="441" t="s">
        <v>1021</v>
      </c>
      <c r="B904" s="444">
        <v>1000</v>
      </c>
      <c r="C904" s="476">
        <v>0.55000000000000004</v>
      </c>
      <c r="D904" s="357">
        <f t="shared" si="32"/>
        <v>550</v>
      </c>
    </row>
    <row r="905" spans="1:4" hidden="1" outlineLevel="1">
      <c r="A905" s="439" t="s">
        <v>1022</v>
      </c>
      <c r="B905" s="443">
        <v>3000</v>
      </c>
      <c r="C905" s="357">
        <v>3.1</v>
      </c>
      <c r="D905" s="357">
        <f t="shared" si="32"/>
        <v>9300</v>
      </c>
    </row>
    <row r="906" spans="1:4" hidden="1" outlineLevel="1">
      <c r="A906" s="439" t="s">
        <v>1023</v>
      </c>
      <c r="B906" s="443">
        <v>1703468</v>
      </c>
      <c r="C906" s="357"/>
      <c r="D906" s="357">
        <f t="shared" si="32"/>
        <v>0</v>
      </c>
    </row>
    <row r="907" spans="1:4" hidden="1" outlineLevel="1">
      <c r="A907" s="441" t="s">
        <v>1028</v>
      </c>
      <c r="B907" s="444">
        <v>3000</v>
      </c>
      <c r="C907" s="357">
        <v>0.02</v>
      </c>
      <c r="D907" s="357">
        <f t="shared" si="32"/>
        <v>60</v>
      </c>
    </row>
    <row r="908" spans="1:4" hidden="1" outlineLevel="1">
      <c r="A908" s="441" t="s">
        <v>1029</v>
      </c>
      <c r="B908" s="444">
        <v>64506</v>
      </c>
      <c r="C908" s="357">
        <v>0.02</v>
      </c>
      <c r="D908" s="357">
        <f t="shared" si="32"/>
        <v>1290.1200000000001</v>
      </c>
    </row>
    <row r="909" spans="1:4" hidden="1" outlineLevel="1">
      <c r="A909" s="441" t="s">
        <v>1034</v>
      </c>
      <c r="B909" s="444">
        <v>360000</v>
      </c>
      <c r="C909" s="357">
        <v>0.02</v>
      </c>
      <c r="D909" s="357">
        <f t="shared" si="32"/>
        <v>7200</v>
      </c>
    </row>
    <row r="910" spans="1:4" hidden="1" outlineLevel="1">
      <c r="A910" s="441" t="s">
        <v>1038</v>
      </c>
      <c r="B910" s="444">
        <v>1275962</v>
      </c>
      <c r="C910" s="357">
        <v>0.02</v>
      </c>
      <c r="D910" s="357">
        <f t="shared" si="32"/>
        <v>25519.24</v>
      </c>
    </row>
    <row r="911" spans="1:4" hidden="1" outlineLevel="1">
      <c r="A911" s="439" t="s">
        <v>163</v>
      </c>
      <c r="B911" s="443">
        <v>3021855</v>
      </c>
      <c r="C911" s="357"/>
      <c r="D911" s="357">
        <f t="shared" si="32"/>
        <v>0</v>
      </c>
    </row>
    <row r="912" spans="1:4" hidden="1" outlineLevel="1">
      <c r="A912" s="441" t="s">
        <v>811</v>
      </c>
      <c r="B912" s="444">
        <v>130375</v>
      </c>
      <c r="C912" s="425">
        <v>4.8000000000000001E-2</v>
      </c>
      <c r="D912" s="357">
        <f t="shared" si="32"/>
        <v>6258</v>
      </c>
    </row>
    <row r="913" spans="1:4" hidden="1" outlineLevel="1">
      <c r="A913" s="441" t="s">
        <v>164</v>
      </c>
      <c r="B913" s="444">
        <v>2891480</v>
      </c>
      <c r="C913" s="425">
        <v>4.8000000000000001E-2</v>
      </c>
      <c r="D913" s="357">
        <f t="shared" si="32"/>
        <v>138791.04000000001</v>
      </c>
    </row>
    <row r="914" spans="1:4" hidden="1" outlineLevel="1">
      <c r="A914" s="439" t="s">
        <v>1053</v>
      </c>
      <c r="B914" s="443">
        <v>40274.1</v>
      </c>
      <c r="C914" s="357">
        <v>0.79</v>
      </c>
      <c r="D914" s="357">
        <f t="shared" si="32"/>
        <v>31816.539000000001</v>
      </c>
    </row>
    <row r="915" spans="1:4" hidden="1" outlineLevel="1">
      <c r="A915" s="439" t="s">
        <v>812</v>
      </c>
      <c r="B915" s="440">
        <v>532</v>
      </c>
      <c r="C915" s="357">
        <v>3.2</v>
      </c>
      <c r="D915" s="357">
        <f t="shared" si="32"/>
        <v>1702.4</v>
      </c>
    </row>
    <row r="916" spans="1:4" hidden="1" outlineLevel="1">
      <c r="A916" s="439" t="s">
        <v>813</v>
      </c>
      <c r="B916" s="443">
        <v>6800</v>
      </c>
      <c r="C916" s="357"/>
      <c r="D916" s="357">
        <f t="shared" si="32"/>
        <v>0</v>
      </c>
    </row>
    <row r="917" spans="1:4" hidden="1" outlineLevel="1">
      <c r="A917" s="441" t="s">
        <v>814</v>
      </c>
      <c r="B917" s="444">
        <v>6800</v>
      </c>
      <c r="C917" s="357">
        <v>0.38</v>
      </c>
      <c r="D917" s="357">
        <f t="shared" si="32"/>
        <v>2584</v>
      </c>
    </row>
    <row r="918" spans="1:4" hidden="1" outlineLevel="1">
      <c r="A918" s="439" t="s">
        <v>815</v>
      </c>
      <c r="B918" s="443">
        <v>24100</v>
      </c>
      <c r="C918" s="357"/>
      <c r="D918" s="357">
        <f t="shared" si="32"/>
        <v>0</v>
      </c>
    </row>
    <row r="919" spans="1:4" hidden="1" outlineLevel="1">
      <c r="A919" s="441" t="s">
        <v>816</v>
      </c>
      <c r="B919" s="444">
        <v>24100</v>
      </c>
      <c r="C919" s="357">
        <v>0.63</v>
      </c>
      <c r="D919" s="357">
        <f t="shared" si="32"/>
        <v>15183</v>
      </c>
    </row>
    <row r="920" spans="1:4" hidden="1" outlineLevel="1">
      <c r="A920" s="439" t="s">
        <v>857</v>
      </c>
      <c r="B920" s="443">
        <v>12500</v>
      </c>
      <c r="C920" s="357"/>
      <c r="D920" s="357">
        <f t="shared" si="32"/>
        <v>0</v>
      </c>
    </row>
    <row r="921" spans="1:4" hidden="1" outlineLevel="1">
      <c r="A921" s="445">
        <v>41</v>
      </c>
      <c r="B921" s="444">
        <v>2500</v>
      </c>
      <c r="C921" s="476">
        <v>0.08</v>
      </c>
      <c r="D921" s="357">
        <f t="shared" si="32"/>
        <v>200</v>
      </c>
    </row>
    <row r="922" spans="1:4" hidden="1" outlineLevel="1">
      <c r="A922" s="445">
        <v>42</v>
      </c>
      <c r="B922" s="444">
        <v>2500</v>
      </c>
      <c r="C922" s="476">
        <v>0.08</v>
      </c>
      <c r="D922" s="357">
        <f t="shared" si="32"/>
        <v>200</v>
      </c>
    </row>
    <row r="923" spans="1:4" hidden="1" outlineLevel="1">
      <c r="A923" s="445">
        <v>43</v>
      </c>
      <c r="B923" s="444">
        <v>2500</v>
      </c>
      <c r="C923" s="476">
        <v>0.08</v>
      </c>
      <c r="D923" s="357">
        <f t="shared" si="32"/>
        <v>200</v>
      </c>
    </row>
    <row r="924" spans="1:4" hidden="1" outlineLevel="1">
      <c r="A924" s="445">
        <v>44</v>
      </c>
      <c r="B924" s="444">
        <v>2500</v>
      </c>
      <c r="C924" s="476">
        <v>0.08</v>
      </c>
      <c r="D924" s="357">
        <f t="shared" si="32"/>
        <v>200</v>
      </c>
    </row>
    <row r="925" spans="1:4" hidden="1" outlineLevel="1">
      <c r="A925" s="445">
        <v>45</v>
      </c>
      <c r="B925" s="444">
        <v>2500</v>
      </c>
      <c r="C925" s="476">
        <v>0.08</v>
      </c>
      <c r="D925" s="357">
        <f t="shared" si="32"/>
        <v>200</v>
      </c>
    </row>
    <row r="926" spans="1:4" hidden="1" outlineLevel="1">
      <c r="A926" s="439" t="s">
        <v>817</v>
      </c>
      <c r="B926" s="443">
        <v>14152</v>
      </c>
      <c r="C926" s="357"/>
      <c r="D926" s="357">
        <f t="shared" si="32"/>
        <v>0</v>
      </c>
    </row>
    <row r="927" spans="1:4" hidden="1" outlineLevel="1">
      <c r="A927" s="441" t="s">
        <v>818</v>
      </c>
      <c r="B927" s="444">
        <v>14152</v>
      </c>
      <c r="C927" s="476">
        <v>0.55000000000000004</v>
      </c>
      <c r="D927" s="357">
        <f t="shared" si="32"/>
        <v>7783.6</v>
      </c>
    </row>
    <row r="928" spans="1:4" hidden="1" outlineLevel="1">
      <c r="A928" s="439" t="s">
        <v>819</v>
      </c>
      <c r="B928" s="443">
        <v>31364.23</v>
      </c>
      <c r="C928" s="477"/>
      <c r="D928" s="357">
        <f t="shared" si="32"/>
        <v>0</v>
      </c>
    </row>
    <row r="929" spans="1:4" hidden="1" outlineLevel="1">
      <c r="A929" s="441" t="s">
        <v>820</v>
      </c>
      <c r="B929" s="444">
        <v>3078</v>
      </c>
      <c r="C929" s="476">
        <v>1.58</v>
      </c>
      <c r="D929" s="357">
        <f t="shared" si="32"/>
        <v>4863.24</v>
      </c>
    </row>
    <row r="930" spans="1:4" hidden="1" outlineLevel="1">
      <c r="A930" s="441" t="s">
        <v>821</v>
      </c>
      <c r="B930" s="444">
        <v>15843.35</v>
      </c>
      <c r="C930" s="357">
        <v>2.2000000000000002</v>
      </c>
      <c r="D930" s="357">
        <f t="shared" si="32"/>
        <v>34855.370000000003</v>
      </c>
    </row>
    <row r="931" spans="1:4" hidden="1" outlineLevel="1">
      <c r="A931" s="441" t="s">
        <v>822</v>
      </c>
      <c r="B931" s="442">
        <v>42.88</v>
      </c>
      <c r="C931" s="357">
        <v>2.14</v>
      </c>
      <c r="D931" s="357">
        <f t="shared" si="32"/>
        <v>91.763200000000012</v>
      </c>
    </row>
    <row r="932" spans="1:4" hidden="1" outlineLevel="1">
      <c r="A932" s="441" t="s">
        <v>823</v>
      </c>
      <c r="B932" s="444">
        <v>10579</v>
      </c>
      <c r="C932" s="357">
        <v>1.56</v>
      </c>
      <c r="D932" s="357">
        <f t="shared" si="32"/>
        <v>16503.240000000002</v>
      </c>
    </row>
    <row r="933" spans="1:4" hidden="1" outlineLevel="1">
      <c r="A933" s="441" t="s">
        <v>824</v>
      </c>
      <c r="B933" s="442">
        <v>321</v>
      </c>
      <c r="C933" s="357">
        <v>1.19</v>
      </c>
      <c r="D933" s="357">
        <f t="shared" si="32"/>
        <v>381.99</v>
      </c>
    </row>
    <row r="934" spans="1:4" hidden="1" outlineLevel="1">
      <c r="A934" s="441" t="s">
        <v>1073</v>
      </c>
      <c r="B934" s="444">
        <v>1500</v>
      </c>
      <c r="C934" s="357">
        <v>1.19</v>
      </c>
      <c r="D934" s="357">
        <f t="shared" si="32"/>
        <v>1785</v>
      </c>
    </row>
    <row r="935" spans="1:4" hidden="1" outlineLevel="1">
      <c r="A935" s="439" t="s">
        <v>168</v>
      </c>
      <c r="B935" s="440">
        <v>72</v>
      </c>
      <c r="C935" s="357">
        <v>23.24</v>
      </c>
      <c r="D935" s="357">
        <f t="shared" si="32"/>
        <v>1673.28</v>
      </c>
    </row>
    <row r="936" spans="1:4" hidden="1" outlineLevel="1">
      <c r="A936" s="439" t="s">
        <v>825</v>
      </c>
      <c r="B936" s="440">
        <v>954.9</v>
      </c>
      <c r="C936" s="362">
        <f>(19*454.9+500*17.8)/954.9</f>
        <v>18.371661954131323</v>
      </c>
      <c r="D936" s="357">
        <f t="shared" si="32"/>
        <v>17543.099999999999</v>
      </c>
    </row>
    <row r="937" spans="1:4" hidden="1" outlineLevel="1">
      <c r="A937" s="439" t="s">
        <v>173</v>
      </c>
      <c r="B937" s="443">
        <v>184681.64</v>
      </c>
      <c r="C937" s="357"/>
      <c r="D937" s="357">
        <f t="shared" si="32"/>
        <v>0</v>
      </c>
    </row>
    <row r="938" spans="1:4" hidden="1" outlineLevel="1">
      <c r="A938" s="441" t="s">
        <v>811</v>
      </c>
      <c r="B938" s="444">
        <v>68526.64</v>
      </c>
      <c r="C938" s="357">
        <v>1.3</v>
      </c>
      <c r="D938" s="357">
        <f t="shared" si="32"/>
        <v>89084.631999999998</v>
      </c>
    </row>
    <row r="939" spans="1:4" hidden="1" outlineLevel="1">
      <c r="A939" s="441" t="s">
        <v>72</v>
      </c>
      <c r="B939" s="444">
        <v>13666.2</v>
      </c>
      <c r="C939" s="357">
        <v>1.3</v>
      </c>
      <c r="D939" s="357">
        <f t="shared" si="32"/>
        <v>17766.060000000001</v>
      </c>
    </row>
    <row r="940" spans="1:4" hidden="1" outlineLevel="1">
      <c r="A940" s="441" t="s">
        <v>1095</v>
      </c>
      <c r="B940" s="444">
        <v>3000</v>
      </c>
      <c r="C940" s="357">
        <v>1.3</v>
      </c>
      <c r="D940" s="357">
        <f t="shared" si="32"/>
        <v>3900</v>
      </c>
    </row>
    <row r="941" spans="1:4" hidden="1" outlineLevel="1">
      <c r="A941" s="441" t="s">
        <v>65</v>
      </c>
      <c r="B941" s="444">
        <v>2000</v>
      </c>
      <c r="C941" s="357">
        <v>1.23</v>
      </c>
      <c r="D941" s="357">
        <f t="shared" si="32"/>
        <v>2460</v>
      </c>
    </row>
    <row r="942" spans="1:4" hidden="1" outlineLevel="1">
      <c r="A942" s="441" t="s">
        <v>1096</v>
      </c>
      <c r="B942" s="444">
        <v>10800</v>
      </c>
      <c r="C942" s="357">
        <v>1.3</v>
      </c>
      <c r="D942" s="357">
        <f t="shared" si="32"/>
        <v>14040</v>
      </c>
    </row>
    <row r="943" spans="1:4" hidden="1" outlineLevel="1">
      <c r="A943" s="441" t="s">
        <v>164</v>
      </c>
      <c r="B943" s="444">
        <v>86688.8</v>
      </c>
      <c r="C943" s="357">
        <v>0.65</v>
      </c>
      <c r="D943" s="357">
        <f t="shared" si="32"/>
        <v>56347.72</v>
      </c>
    </row>
    <row r="944" spans="1:4" hidden="1" outlineLevel="1">
      <c r="A944" s="439" t="s">
        <v>174</v>
      </c>
      <c r="B944" s="443">
        <v>47218.2</v>
      </c>
      <c r="C944" s="357"/>
      <c r="D944" s="357">
        <f t="shared" si="32"/>
        <v>0</v>
      </c>
    </row>
    <row r="945" spans="1:4" hidden="1" outlineLevel="1">
      <c r="A945" s="441" t="s">
        <v>1098</v>
      </c>
      <c r="B945" s="444">
        <v>4000</v>
      </c>
      <c r="C945" s="357">
        <v>1.55</v>
      </c>
      <c r="D945" s="357">
        <f t="shared" si="32"/>
        <v>6200</v>
      </c>
    </row>
    <row r="946" spans="1:4" hidden="1" outlineLevel="1">
      <c r="A946" s="441" t="s">
        <v>1099</v>
      </c>
      <c r="B946" s="444">
        <v>10000</v>
      </c>
      <c r="C946" s="357">
        <v>1.55</v>
      </c>
      <c r="D946" s="357">
        <f t="shared" si="32"/>
        <v>15500</v>
      </c>
    </row>
    <row r="947" spans="1:4" hidden="1" outlineLevel="1">
      <c r="A947" s="441" t="s">
        <v>826</v>
      </c>
      <c r="B947" s="444">
        <v>4963.2</v>
      </c>
      <c r="C947" s="357">
        <v>1.55</v>
      </c>
      <c r="D947" s="357">
        <f t="shared" si="32"/>
        <v>7692.96</v>
      </c>
    </row>
    <row r="948" spans="1:4" hidden="1" outlineLevel="1">
      <c r="A948" s="441" t="s">
        <v>175</v>
      </c>
      <c r="B948" s="444">
        <v>5980</v>
      </c>
      <c r="C948" s="357">
        <v>1.55</v>
      </c>
      <c r="D948" s="357">
        <f t="shared" si="32"/>
        <v>9269</v>
      </c>
    </row>
    <row r="949" spans="1:4" hidden="1" outlineLevel="1">
      <c r="A949" s="441" t="s">
        <v>176</v>
      </c>
      <c r="B949" s="444">
        <v>14275</v>
      </c>
      <c r="C949" s="357">
        <v>1.55</v>
      </c>
      <c r="D949" s="357">
        <f t="shared" si="32"/>
        <v>22126.25</v>
      </c>
    </row>
    <row r="950" spans="1:4" hidden="1" outlineLevel="1">
      <c r="A950" s="441" t="s">
        <v>1104</v>
      </c>
      <c r="B950" s="444">
        <v>4000</v>
      </c>
      <c r="C950" s="357">
        <v>1.55</v>
      </c>
      <c r="D950" s="357">
        <f t="shared" si="32"/>
        <v>6200</v>
      </c>
    </row>
    <row r="951" spans="1:4" hidden="1" outlineLevel="1">
      <c r="A951" s="441" t="s">
        <v>1107</v>
      </c>
      <c r="B951" s="444">
        <v>4000</v>
      </c>
      <c r="C951" s="357">
        <v>1.55</v>
      </c>
      <c r="D951" s="357">
        <f t="shared" si="32"/>
        <v>6200</v>
      </c>
    </row>
    <row r="952" spans="1:4" hidden="1" outlineLevel="1">
      <c r="A952" s="439" t="s">
        <v>827</v>
      </c>
      <c r="B952" s="443">
        <v>51892</v>
      </c>
      <c r="C952" s="357"/>
      <c r="D952" s="357">
        <f t="shared" si="32"/>
        <v>0</v>
      </c>
    </row>
    <row r="953" spans="1:4" hidden="1" outlineLevel="1">
      <c r="A953" s="441" t="s">
        <v>828</v>
      </c>
      <c r="B953" s="444">
        <v>15696</v>
      </c>
      <c r="C953" s="357">
        <v>0.64</v>
      </c>
      <c r="D953" s="357">
        <f t="shared" si="32"/>
        <v>10045.44</v>
      </c>
    </row>
    <row r="954" spans="1:4" hidden="1" outlineLevel="1">
      <c r="A954" s="441" t="s">
        <v>829</v>
      </c>
      <c r="B954" s="444">
        <v>1880</v>
      </c>
      <c r="C954" s="357">
        <v>0.64</v>
      </c>
      <c r="D954" s="357">
        <f t="shared" si="32"/>
        <v>1203.2</v>
      </c>
    </row>
    <row r="955" spans="1:4" hidden="1" outlineLevel="1">
      <c r="A955" s="441" t="s">
        <v>830</v>
      </c>
      <c r="B955" s="444">
        <v>6846</v>
      </c>
      <c r="C955" s="362">
        <v>0.57999999999999996</v>
      </c>
      <c r="D955" s="357">
        <f t="shared" si="32"/>
        <v>3970.68</v>
      </c>
    </row>
    <row r="956" spans="1:4" hidden="1" outlineLevel="1">
      <c r="A956" s="441" t="s">
        <v>831</v>
      </c>
      <c r="B956" s="444">
        <v>27470</v>
      </c>
      <c r="C956" s="362">
        <v>0.57999999999999996</v>
      </c>
      <c r="D956" s="357">
        <f t="shared" ref="D956:D958" si="33">B956*C956</f>
        <v>15932.599999999999</v>
      </c>
    </row>
    <row r="957" spans="1:4" hidden="1" outlineLevel="1">
      <c r="A957" s="439" t="s">
        <v>832</v>
      </c>
      <c r="B957" s="443">
        <v>4340</v>
      </c>
      <c r="C957" s="357"/>
      <c r="D957" s="357">
        <f t="shared" si="33"/>
        <v>0</v>
      </c>
    </row>
    <row r="958" spans="1:4" hidden="1" outlineLevel="1">
      <c r="A958" s="441" t="s">
        <v>833</v>
      </c>
      <c r="B958" s="444">
        <v>4340</v>
      </c>
      <c r="C958" s="357">
        <v>2.2200000000000002</v>
      </c>
      <c r="D958" s="357">
        <f t="shared" si="33"/>
        <v>9634.8000000000011</v>
      </c>
    </row>
    <row r="959" spans="1:4" collapsed="1">
      <c r="A959" s="463" t="s">
        <v>121</v>
      </c>
      <c r="B959" s="461"/>
      <c r="C959" s="448"/>
      <c r="D959" s="447">
        <f>SUM(D868:D958)</f>
        <v>964537.06219999993</v>
      </c>
    </row>
    <row r="961" spans="1:4">
      <c r="A961" s="450" t="s">
        <v>141</v>
      </c>
      <c r="B961" s="451" t="s">
        <v>2</v>
      </c>
      <c r="C961" s="454" t="s">
        <v>3</v>
      </c>
      <c r="D961" s="454" t="s">
        <v>4</v>
      </c>
    </row>
    <row r="962" spans="1:4" hidden="1" outlineLevel="1">
      <c r="A962" s="455" t="s">
        <v>834</v>
      </c>
      <c r="B962" s="457">
        <v>1</v>
      </c>
      <c r="C962" s="425"/>
      <c r="D962" s="357"/>
    </row>
    <row r="963" spans="1:4" hidden="1" outlineLevel="1">
      <c r="A963" s="458" t="s">
        <v>835</v>
      </c>
      <c r="B963" s="459">
        <v>1</v>
      </c>
      <c r="C963" s="425">
        <v>76000</v>
      </c>
      <c r="D963" s="357">
        <f>B963*C963</f>
        <v>76000</v>
      </c>
    </row>
    <row r="964" spans="1:4" hidden="1" outlineLevel="1">
      <c r="A964" s="455" t="s">
        <v>292</v>
      </c>
      <c r="B964" s="456">
        <v>103450</v>
      </c>
      <c r="C964" s="425"/>
      <c r="D964" s="357">
        <f t="shared" ref="D964:D1018" si="34">B964*C964</f>
        <v>0</v>
      </c>
    </row>
    <row r="965" spans="1:4" hidden="1" outlineLevel="1">
      <c r="A965" s="458" t="s">
        <v>293</v>
      </c>
      <c r="B965" s="478">
        <v>103450</v>
      </c>
      <c r="C965" s="425">
        <v>0.11309071868045556</v>
      </c>
      <c r="D965" s="357">
        <f t="shared" si="34"/>
        <v>11699.234847493128</v>
      </c>
    </row>
    <row r="966" spans="1:4" hidden="1" outlineLevel="1">
      <c r="A966" s="455" t="s">
        <v>122</v>
      </c>
      <c r="B966" s="457">
        <v>4</v>
      </c>
      <c r="C966" s="425"/>
      <c r="D966" s="357">
        <f t="shared" si="34"/>
        <v>0</v>
      </c>
    </row>
    <row r="967" spans="1:4" hidden="1" outlineLevel="1">
      <c r="A967" s="458" t="s">
        <v>123</v>
      </c>
      <c r="B967" s="459">
        <v>4</v>
      </c>
      <c r="C967" s="357">
        <v>479</v>
      </c>
      <c r="D967" s="357">
        <f t="shared" si="34"/>
        <v>1916</v>
      </c>
    </row>
    <row r="968" spans="1:4" hidden="1" outlineLevel="1">
      <c r="A968" s="455" t="s">
        <v>198</v>
      </c>
      <c r="B968" s="457">
        <v>4</v>
      </c>
      <c r="C968" s="357"/>
      <c r="D968" s="357">
        <f t="shared" si="34"/>
        <v>0</v>
      </c>
    </row>
    <row r="969" spans="1:4" hidden="1" outlineLevel="1">
      <c r="A969" s="458" t="s">
        <v>199</v>
      </c>
      <c r="B969" s="459">
        <v>4</v>
      </c>
      <c r="C969" s="357">
        <v>25095</v>
      </c>
      <c r="D969" s="357">
        <f t="shared" si="34"/>
        <v>100380</v>
      </c>
    </row>
    <row r="970" spans="1:4" hidden="1" outlineLevel="1">
      <c r="A970" s="455" t="s">
        <v>296</v>
      </c>
      <c r="B970" s="457">
        <v>10</v>
      </c>
      <c r="C970" s="357">
        <v>97.47</v>
      </c>
      <c r="D970" s="357">
        <f t="shared" si="34"/>
        <v>974.7</v>
      </c>
    </row>
    <row r="971" spans="1:4" hidden="1" outlineLevel="1">
      <c r="A971" s="455" t="s">
        <v>836</v>
      </c>
      <c r="B971" s="457">
        <v>1</v>
      </c>
      <c r="C971" s="357"/>
      <c r="D971" s="357">
        <f t="shared" si="34"/>
        <v>0</v>
      </c>
    </row>
    <row r="972" spans="1:4" hidden="1" outlineLevel="1">
      <c r="A972" s="458" t="s">
        <v>837</v>
      </c>
      <c r="B972" s="459">
        <v>1</v>
      </c>
      <c r="C972" s="357">
        <v>1650</v>
      </c>
      <c r="D972" s="357">
        <f t="shared" si="34"/>
        <v>1650</v>
      </c>
    </row>
    <row r="973" spans="1:4" hidden="1" outlineLevel="1">
      <c r="A973" s="455" t="s">
        <v>838</v>
      </c>
      <c r="B973" s="456">
        <v>4425</v>
      </c>
      <c r="C973" s="357"/>
      <c r="D973" s="357">
        <f t="shared" si="34"/>
        <v>0</v>
      </c>
    </row>
    <row r="974" spans="1:4" hidden="1" outlineLevel="1">
      <c r="A974" s="458" t="s">
        <v>839</v>
      </c>
      <c r="B974" s="478">
        <v>4425</v>
      </c>
      <c r="C974" s="357">
        <v>0.32</v>
      </c>
      <c r="D974" s="357">
        <f t="shared" si="34"/>
        <v>1416</v>
      </c>
    </row>
    <row r="975" spans="1:4" hidden="1" outlineLevel="1">
      <c r="A975" s="455" t="s">
        <v>840</v>
      </c>
      <c r="B975" s="456">
        <v>1215</v>
      </c>
      <c r="C975" s="357"/>
      <c r="D975" s="357">
        <f t="shared" si="34"/>
        <v>0</v>
      </c>
    </row>
    <row r="976" spans="1:4" hidden="1" outlineLevel="1">
      <c r="A976" s="458"/>
      <c r="B976" s="478">
        <v>1176</v>
      </c>
      <c r="C976" s="357">
        <v>1</v>
      </c>
      <c r="D976" s="357">
        <f t="shared" si="34"/>
        <v>1176</v>
      </c>
    </row>
    <row r="977" spans="1:4" hidden="1" outlineLevel="1">
      <c r="A977" s="458" t="s">
        <v>841</v>
      </c>
      <c r="B977" s="478">
        <v>13</v>
      </c>
      <c r="C977" s="357">
        <v>880</v>
      </c>
      <c r="D977" s="357">
        <f t="shared" si="34"/>
        <v>11440</v>
      </c>
    </row>
    <row r="978" spans="1:4" hidden="1" outlineLevel="1">
      <c r="A978" s="458" t="s">
        <v>842</v>
      </c>
      <c r="B978" s="478">
        <v>26</v>
      </c>
      <c r="C978" s="357">
        <v>900</v>
      </c>
      <c r="D978" s="357">
        <f t="shared" si="34"/>
        <v>23400</v>
      </c>
    </row>
    <row r="979" spans="1:4" hidden="1" outlineLevel="1">
      <c r="A979" s="455" t="s">
        <v>32</v>
      </c>
      <c r="B979" s="457">
        <v>1</v>
      </c>
      <c r="C979" s="357"/>
      <c r="D979" s="357">
        <f t="shared" si="34"/>
        <v>0</v>
      </c>
    </row>
    <row r="980" spans="1:4" hidden="1" outlineLevel="1">
      <c r="A980" s="458" t="s">
        <v>33</v>
      </c>
      <c r="B980" s="459">
        <v>1</v>
      </c>
      <c r="C980" s="357">
        <v>272738.90999999997</v>
      </c>
      <c r="D980" s="357">
        <f t="shared" si="34"/>
        <v>272738.90999999997</v>
      </c>
    </row>
    <row r="981" spans="1:4" hidden="1" outlineLevel="1">
      <c r="A981" s="455" t="s">
        <v>161</v>
      </c>
      <c r="B981" s="456">
        <v>1743</v>
      </c>
      <c r="C981" s="425"/>
      <c r="D981" s="357">
        <f t="shared" si="34"/>
        <v>0</v>
      </c>
    </row>
    <row r="982" spans="1:4" hidden="1" outlineLevel="1">
      <c r="A982" s="458" t="s">
        <v>843</v>
      </c>
      <c r="B982" s="459">
        <v>300</v>
      </c>
      <c r="C982" s="357">
        <v>12.11</v>
      </c>
      <c r="D982" s="357">
        <f t="shared" si="34"/>
        <v>3633</v>
      </c>
    </row>
    <row r="983" spans="1:4" hidden="1" outlineLevel="1">
      <c r="A983" s="458" t="s">
        <v>162</v>
      </c>
      <c r="B983" s="459">
        <v>925</v>
      </c>
      <c r="C983" s="357">
        <v>16.3</v>
      </c>
      <c r="D983" s="357">
        <f t="shared" si="34"/>
        <v>15077.5</v>
      </c>
    </row>
    <row r="984" spans="1:4" hidden="1" outlineLevel="1">
      <c r="A984" s="458" t="s">
        <v>201</v>
      </c>
      <c r="B984" s="459">
        <v>518</v>
      </c>
      <c r="C984" s="357">
        <v>19.3</v>
      </c>
      <c r="D984" s="357">
        <f t="shared" si="34"/>
        <v>9997.4</v>
      </c>
    </row>
    <row r="985" spans="1:4" hidden="1" outlineLevel="1">
      <c r="A985" s="455" t="s">
        <v>765</v>
      </c>
      <c r="B985" s="456">
        <v>8094</v>
      </c>
      <c r="C985" s="425"/>
      <c r="D985" s="357">
        <f t="shared" si="34"/>
        <v>0</v>
      </c>
    </row>
    <row r="986" spans="1:4" hidden="1" outlineLevel="1">
      <c r="A986" s="458" t="s">
        <v>766</v>
      </c>
      <c r="B986" s="478">
        <v>5344</v>
      </c>
      <c r="C986" s="357">
        <v>1.1000000000000001</v>
      </c>
      <c r="D986" s="357">
        <f t="shared" si="34"/>
        <v>5878.4000000000005</v>
      </c>
    </row>
    <row r="987" spans="1:4" hidden="1" outlineLevel="1">
      <c r="A987" s="458" t="s">
        <v>844</v>
      </c>
      <c r="B987" s="478">
        <v>2750</v>
      </c>
      <c r="C987" s="357">
        <v>1.55</v>
      </c>
      <c r="D987" s="357">
        <f t="shared" si="34"/>
        <v>4262.5</v>
      </c>
    </row>
    <row r="988" spans="1:4" hidden="1" outlineLevel="1">
      <c r="A988" s="455" t="s">
        <v>845</v>
      </c>
      <c r="B988" s="457">
        <v>1</v>
      </c>
      <c r="C988" s="425"/>
      <c r="D988" s="357">
        <f t="shared" si="34"/>
        <v>0</v>
      </c>
    </row>
    <row r="989" spans="1:4" hidden="1" outlineLevel="1">
      <c r="A989" s="458" t="s">
        <v>846</v>
      </c>
      <c r="B989" s="459">
        <v>1</v>
      </c>
      <c r="C989" s="357">
        <v>2600</v>
      </c>
      <c r="D989" s="357">
        <f t="shared" si="34"/>
        <v>2600</v>
      </c>
    </row>
    <row r="990" spans="1:4" hidden="1" outlineLevel="1">
      <c r="A990" s="455" t="s">
        <v>847</v>
      </c>
      <c r="B990" s="457">
        <v>6</v>
      </c>
      <c r="C990" s="477"/>
      <c r="D990" s="357">
        <f t="shared" si="34"/>
        <v>0</v>
      </c>
    </row>
    <row r="991" spans="1:4" hidden="1" outlineLevel="1">
      <c r="A991" s="458" t="s">
        <v>848</v>
      </c>
      <c r="B991" s="459">
        <v>6</v>
      </c>
      <c r="C991" s="357">
        <v>1058.33</v>
      </c>
      <c r="D991" s="357">
        <f t="shared" si="34"/>
        <v>6349.98</v>
      </c>
    </row>
    <row r="992" spans="1:4" hidden="1" outlineLevel="1">
      <c r="A992" s="455" t="s">
        <v>297</v>
      </c>
      <c r="B992" s="456">
        <v>1240</v>
      </c>
      <c r="C992" s="357"/>
      <c r="D992" s="357">
        <f t="shared" si="34"/>
        <v>0</v>
      </c>
    </row>
    <row r="993" spans="1:4" hidden="1" outlineLevel="1">
      <c r="A993" s="458" t="s">
        <v>849</v>
      </c>
      <c r="B993" s="459">
        <v>210</v>
      </c>
      <c r="C993" s="357">
        <v>0.75</v>
      </c>
      <c r="D993" s="357">
        <f t="shared" si="34"/>
        <v>157.5</v>
      </c>
    </row>
    <row r="994" spans="1:4" hidden="1" outlineLevel="1">
      <c r="A994" s="458" t="s">
        <v>850</v>
      </c>
      <c r="B994" s="478">
        <v>1030</v>
      </c>
      <c r="C994" s="357">
        <v>0.83</v>
      </c>
      <c r="D994" s="357">
        <f t="shared" si="34"/>
        <v>854.9</v>
      </c>
    </row>
    <row r="995" spans="1:4" hidden="1" outlineLevel="1">
      <c r="A995" s="455" t="s">
        <v>302</v>
      </c>
      <c r="B995" s="457">
        <v>60</v>
      </c>
      <c r="C995" s="357">
        <v>48.5</v>
      </c>
      <c r="D995" s="357">
        <f t="shared" si="34"/>
        <v>2910</v>
      </c>
    </row>
    <row r="996" spans="1:4" hidden="1" outlineLevel="1">
      <c r="A996" s="455" t="s">
        <v>851</v>
      </c>
      <c r="B996" s="457">
        <v>6</v>
      </c>
      <c r="C996" s="357">
        <v>355.16</v>
      </c>
      <c r="D996" s="357">
        <f t="shared" si="34"/>
        <v>2130.96</v>
      </c>
    </row>
    <row r="997" spans="1:4" hidden="1" outlineLevel="1">
      <c r="A997" s="455" t="s">
        <v>852</v>
      </c>
      <c r="B997" s="457">
        <v>3</v>
      </c>
      <c r="C997" s="357"/>
      <c r="D997" s="357">
        <f t="shared" si="34"/>
        <v>0</v>
      </c>
    </row>
    <row r="998" spans="1:4" hidden="1" outlineLevel="1">
      <c r="A998" s="458" t="s">
        <v>853</v>
      </c>
      <c r="B998" s="459">
        <v>3</v>
      </c>
      <c r="C998" s="357">
        <v>7022.8</v>
      </c>
      <c r="D998" s="357">
        <f t="shared" si="34"/>
        <v>21068.400000000001</v>
      </c>
    </row>
    <row r="999" spans="1:4" hidden="1" outlineLevel="1">
      <c r="A999" s="455" t="s">
        <v>854</v>
      </c>
      <c r="B999" s="457">
        <v>6</v>
      </c>
      <c r="C999" s="357"/>
      <c r="D999" s="357">
        <f t="shared" si="34"/>
        <v>0</v>
      </c>
    </row>
    <row r="1000" spans="1:4" hidden="1" outlineLevel="1">
      <c r="A1000" s="458" t="s">
        <v>855</v>
      </c>
      <c r="B1000" s="459">
        <v>6</v>
      </c>
      <c r="C1000" s="357">
        <v>1166.67</v>
      </c>
      <c r="D1000" s="357">
        <f t="shared" si="34"/>
        <v>7000.02</v>
      </c>
    </row>
    <row r="1001" spans="1:4" hidden="1" outlineLevel="1">
      <c r="A1001" s="455" t="s">
        <v>532</v>
      </c>
      <c r="B1001" s="457">
        <v>6</v>
      </c>
      <c r="C1001" s="357"/>
      <c r="D1001" s="357">
        <f t="shared" si="34"/>
        <v>0</v>
      </c>
    </row>
    <row r="1002" spans="1:4" hidden="1" outlineLevel="1">
      <c r="A1002" s="458" t="s">
        <v>856</v>
      </c>
      <c r="B1002" s="459">
        <v>6</v>
      </c>
      <c r="C1002" s="357">
        <v>450</v>
      </c>
      <c r="D1002" s="357">
        <f t="shared" si="34"/>
        <v>2700</v>
      </c>
    </row>
    <row r="1003" spans="1:4" hidden="1" outlineLevel="1">
      <c r="A1003" s="455" t="s">
        <v>857</v>
      </c>
      <c r="B1003" s="457">
        <v>202</v>
      </c>
      <c r="C1003" s="357"/>
      <c r="D1003" s="357">
        <f t="shared" si="34"/>
        <v>0</v>
      </c>
    </row>
    <row r="1004" spans="1:4" hidden="1" outlineLevel="1">
      <c r="A1004" s="458" t="s">
        <v>858</v>
      </c>
      <c r="B1004" s="459">
        <v>202</v>
      </c>
      <c r="C1004" s="357">
        <v>49.19</v>
      </c>
      <c r="D1004" s="357">
        <f t="shared" si="34"/>
        <v>9936.3799999999992</v>
      </c>
    </row>
    <row r="1005" spans="1:4" hidden="1" outlineLevel="1">
      <c r="A1005" s="455" t="s">
        <v>168</v>
      </c>
      <c r="B1005" s="457">
        <v>648</v>
      </c>
      <c r="C1005" s="357">
        <v>23.24</v>
      </c>
      <c r="D1005" s="357">
        <f t="shared" si="34"/>
        <v>15059.519999999999</v>
      </c>
    </row>
    <row r="1006" spans="1:4" hidden="1" outlineLevel="1">
      <c r="A1006" s="455" t="s">
        <v>170</v>
      </c>
      <c r="B1006" s="456">
        <v>37500</v>
      </c>
      <c r="C1006" s="357">
        <v>0.31</v>
      </c>
      <c r="D1006" s="357">
        <f t="shared" si="34"/>
        <v>11625</v>
      </c>
    </row>
    <row r="1007" spans="1:4" hidden="1" outlineLevel="1">
      <c r="A1007" s="455" t="s">
        <v>206</v>
      </c>
      <c r="B1007" s="457">
        <v>19</v>
      </c>
      <c r="C1007" s="357">
        <v>787.13</v>
      </c>
      <c r="D1007" s="357">
        <f t="shared" si="34"/>
        <v>14955.47</v>
      </c>
    </row>
    <row r="1008" spans="1:4" hidden="1" outlineLevel="1">
      <c r="A1008" s="455" t="s">
        <v>860</v>
      </c>
      <c r="B1008" s="456">
        <v>6022</v>
      </c>
      <c r="C1008" s="357">
        <v>0.6</v>
      </c>
      <c r="D1008" s="357">
        <f t="shared" si="34"/>
        <v>3613.2</v>
      </c>
    </row>
    <row r="1009" spans="1:4" hidden="1" outlineLevel="1">
      <c r="A1009" s="455" t="s">
        <v>306</v>
      </c>
      <c r="B1009" s="456">
        <v>40962</v>
      </c>
      <c r="C1009" s="357"/>
      <c r="D1009" s="357">
        <f t="shared" si="34"/>
        <v>0</v>
      </c>
    </row>
    <row r="1010" spans="1:4" hidden="1" outlineLevel="1">
      <c r="A1010" s="458" t="s">
        <v>770</v>
      </c>
      <c r="B1010" s="478">
        <v>4438</v>
      </c>
      <c r="C1010" s="357">
        <v>0.7</v>
      </c>
      <c r="D1010" s="357">
        <f t="shared" si="34"/>
        <v>3106.6</v>
      </c>
    </row>
    <row r="1011" spans="1:4" hidden="1" outlineLevel="1">
      <c r="A1011" s="458" t="s">
        <v>1285</v>
      </c>
      <c r="B1011" s="478">
        <v>3485</v>
      </c>
      <c r="C1011" s="357">
        <v>0.6</v>
      </c>
      <c r="D1011" s="357">
        <f t="shared" si="34"/>
        <v>2091</v>
      </c>
    </row>
    <row r="1012" spans="1:4" hidden="1" outlineLevel="1">
      <c r="A1012" s="458" t="s">
        <v>863</v>
      </c>
      <c r="B1012" s="478">
        <v>3730</v>
      </c>
      <c r="C1012" s="357">
        <v>0.6</v>
      </c>
      <c r="D1012" s="357">
        <f t="shared" si="34"/>
        <v>2238</v>
      </c>
    </row>
    <row r="1013" spans="1:4" hidden="1" outlineLevel="1">
      <c r="A1013" s="458" t="s">
        <v>864</v>
      </c>
      <c r="B1013" s="478">
        <v>2112</v>
      </c>
      <c r="C1013" s="357">
        <v>0.6</v>
      </c>
      <c r="D1013" s="357">
        <f t="shared" si="34"/>
        <v>1267.2</v>
      </c>
    </row>
    <row r="1014" spans="1:4" hidden="1" outlineLevel="1">
      <c r="A1014" s="458" t="s">
        <v>1296</v>
      </c>
      <c r="B1014" s="478">
        <v>2040</v>
      </c>
      <c r="C1014" s="357">
        <v>0.6</v>
      </c>
      <c r="D1014" s="357">
        <f t="shared" si="34"/>
        <v>1224</v>
      </c>
    </row>
    <row r="1015" spans="1:4" hidden="1" outlineLevel="1">
      <c r="A1015" s="458" t="s">
        <v>865</v>
      </c>
      <c r="B1015" s="478">
        <v>2760</v>
      </c>
      <c r="C1015" s="357">
        <v>0.6</v>
      </c>
      <c r="D1015" s="357">
        <f t="shared" si="34"/>
        <v>1656</v>
      </c>
    </row>
    <row r="1016" spans="1:4" hidden="1" outlineLevel="1">
      <c r="A1016" s="458" t="s">
        <v>1765</v>
      </c>
      <c r="B1016" s="459">
        <v>480</v>
      </c>
      <c r="C1016" s="357">
        <v>0.54</v>
      </c>
      <c r="D1016" s="357">
        <f t="shared" si="34"/>
        <v>259.20000000000005</v>
      </c>
    </row>
    <row r="1017" spans="1:4" hidden="1" outlineLevel="1">
      <c r="A1017" s="458" t="s">
        <v>866</v>
      </c>
      <c r="B1017" s="459">
        <v>825</v>
      </c>
      <c r="C1017" s="357">
        <v>0.6</v>
      </c>
      <c r="D1017" s="357">
        <f t="shared" si="34"/>
        <v>495</v>
      </c>
    </row>
    <row r="1018" spans="1:4" hidden="1" outlineLevel="1">
      <c r="A1018" s="458" t="s">
        <v>867</v>
      </c>
      <c r="B1018" s="478">
        <v>3720</v>
      </c>
      <c r="C1018" s="357">
        <v>0.6</v>
      </c>
      <c r="D1018" s="357">
        <f t="shared" si="34"/>
        <v>2232</v>
      </c>
    </row>
    <row r="1019" spans="1:4" hidden="1" outlineLevel="1">
      <c r="A1019" s="458" t="s">
        <v>1300</v>
      </c>
      <c r="B1019" s="478">
        <v>4110</v>
      </c>
      <c r="C1019" s="357">
        <v>0.6</v>
      </c>
      <c r="D1019" s="357">
        <f t="shared" ref="D1019:D1045" si="35">B1019*C1019</f>
        <v>2466</v>
      </c>
    </row>
    <row r="1020" spans="1:4" hidden="1" outlineLevel="1">
      <c r="A1020" s="458" t="s">
        <v>868</v>
      </c>
      <c r="B1020" s="459">
        <v>920</v>
      </c>
      <c r="C1020" s="357">
        <v>0.6</v>
      </c>
      <c r="D1020" s="357">
        <f t="shared" si="35"/>
        <v>552</v>
      </c>
    </row>
    <row r="1021" spans="1:4" hidden="1" outlineLevel="1">
      <c r="A1021" s="458" t="s">
        <v>869</v>
      </c>
      <c r="B1021" s="478">
        <v>6172</v>
      </c>
      <c r="C1021" s="357">
        <v>0.6</v>
      </c>
      <c r="D1021" s="357">
        <f t="shared" si="35"/>
        <v>3703.2</v>
      </c>
    </row>
    <row r="1022" spans="1:4" hidden="1" outlineLevel="1">
      <c r="A1022" s="458" t="s">
        <v>861</v>
      </c>
      <c r="B1022" s="459">
        <v>300</v>
      </c>
      <c r="C1022" s="357">
        <v>0.54</v>
      </c>
      <c r="D1022" s="357">
        <f t="shared" si="35"/>
        <v>162</v>
      </c>
    </row>
    <row r="1023" spans="1:4" hidden="1" outlineLevel="1">
      <c r="A1023" s="458" t="s">
        <v>862</v>
      </c>
      <c r="B1023" s="459">
        <v>750</v>
      </c>
      <c r="C1023" s="357">
        <v>0.6</v>
      </c>
      <c r="D1023" s="357">
        <f t="shared" si="35"/>
        <v>450</v>
      </c>
    </row>
    <row r="1024" spans="1:4" hidden="1" outlineLevel="1">
      <c r="A1024" s="458" t="s">
        <v>870</v>
      </c>
      <c r="B1024" s="478">
        <v>1800</v>
      </c>
      <c r="C1024" s="357">
        <v>0.6</v>
      </c>
      <c r="D1024" s="357">
        <f t="shared" si="35"/>
        <v>1080</v>
      </c>
    </row>
    <row r="1025" spans="1:4" hidden="1" outlineLevel="1">
      <c r="A1025" s="458" t="s">
        <v>859</v>
      </c>
      <c r="B1025" s="478">
        <v>3200</v>
      </c>
      <c r="C1025" s="357">
        <v>0.6</v>
      </c>
      <c r="D1025" s="357">
        <f t="shared" si="35"/>
        <v>1920</v>
      </c>
    </row>
    <row r="1026" spans="1:4" hidden="1" outlineLevel="1">
      <c r="A1026" s="458" t="s">
        <v>771</v>
      </c>
      <c r="B1026" s="459">
        <v>120</v>
      </c>
      <c r="C1026" s="357">
        <v>0.54</v>
      </c>
      <c r="D1026" s="357">
        <f t="shared" si="35"/>
        <v>64.800000000000011</v>
      </c>
    </row>
    <row r="1027" spans="1:4" hidden="1" outlineLevel="1">
      <c r="A1027" s="455" t="s">
        <v>307</v>
      </c>
      <c r="B1027" s="456">
        <v>6015</v>
      </c>
      <c r="C1027" s="357">
        <v>0.79</v>
      </c>
      <c r="D1027" s="357">
        <f t="shared" si="35"/>
        <v>4751.8500000000004</v>
      </c>
    </row>
    <row r="1028" spans="1:4" hidden="1" outlineLevel="1">
      <c r="A1028" s="455" t="s">
        <v>310</v>
      </c>
      <c r="B1028" s="456">
        <v>73748</v>
      </c>
      <c r="C1028" s="425"/>
      <c r="D1028" s="357">
        <f t="shared" si="35"/>
        <v>0</v>
      </c>
    </row>
    <row r="1029" spans="1:4" hidden="1" outlineLevel="1">
      <c r="A1029" s="458" t="s">
        <v>871</v>
      </c>
      <c r="B1029" s="478">
        <v>26720</v>
      </c>
      <c r="C1029" s="357">
        <v>0.39</v>
      </c>
      <c r="D1029" s="357">
        <f t="shared" si="35"/>
        <v>10420.800000000001</v>
      </c>
    </row>
    <row r="1030" spans="1:4" hidden="1" outlineLevel="1">
      <c r="A1030" s="458" t="s">
        <v>872</v>
      </c>
      <c r="B1030" s="478">
        <v>6858</v>
      </c>
      <c r="C1030" s="357">
        <v>0.39</v>
      </c>
      <c r="D1030" s="357">
        <f t="shared" si="35"/>
        <v>2674.62</v>
      </c>
    </row>
    <row r="1031" spans="1:4" hidden="1" outlineLevel="1">
      <c r="A1031" s="458" t="s">
        <v>873</v>
      </c>
      <c r="B1031" s="478">
        <v>8647</v>
      </c>
      <c r="C1031" s="357">
        <v>0.39</v>
      </c>
      <c r="D1031" s="357">
        <f t="shared" si="35"/>
        <v>3372.33</v>
      </c>
    </row>
    <row r="1032" spans="1:4" hidden="1" outlineLevel="1">
      <c r="A1032" s="458" t="s">
        <v>874</v>
      </c>
      <c r="B1032" s="478">
        <v>15892</v>
      </c>
      <c r="C1032" s="357">
        <v>0.39</v>
      </c>
      <c r="D1032" s="357">
        <f t="shared" si="35"/>
        <v>6197.88</v>
      </c>
    </row>
    <row r="1033" spans="1:4" hidden="1" outlineLevel="1">
      <c r="A1033" s="458" t="s">
        <v>875</v>
      </c>
      <c r="B1033" s="478">
        <v>7000</v>
      </c>
      <c r="C1033" s="357">
        <v>0.42</v>
      </c>
      <c r="D1033" s="357">
        <f t="shared" si="35"/>
        <v>2940</v>
      </c>
    </row>
    <row r="1034" spans="1:4" hidden="1" outlineLevel="1">
      <c r="A1034" s="458" t="s">
        <v>876</v>
      </c>
      <c r="B1034" s="459">
        <v>362</v>
      </c>
      <c r="C1034" s="357">
        <v>0.39</v>
      </c>
      <c r="D1034" s="357">
        <f t="shared" si="35"/>
        <v>141.18</v>
      </c>
    </row>
    <row r="1035" spans="1:4" hidden="1" outlineLevel="1">
      <c r="A1035" s="458" t="s">
        <v>877</v>
      </c>
      <c r="B1035" s="478">
        <v>4980</v>
      </c>
      <c r="C1035" s="357">
        <v>0.39</v>
      </c>
      <c r="D1035" s="357">
        <f t="shared" si="35"/>
        <v>1942.2</v>
      </c>
    </row>
    <row r="1036" spans="1:4" hidden="1" outlineLevel="1">
      <c r="A1036" s="458" t="s">
        <v>878</v>
      </c>
      <c r="B1036" s="478">
        <v>3289</v>
      </c>
      <c r="C1036" s="357">
        <v>0.39</v>
      </c>
      <c r="D1036" s="357">
        <f t="shared" si="35"/>
        <v>1282.71</v>
      </c>
    </row>
    <row r="1037" spans="1:4" hidden="1" outlineLevel="1">
      <c r="A1037" s="455" t="s">
        <v>207</v>
      </c>
      <c r="B1037" s="456">
        <v>1895</v>
      </c>
      <c r="C1037" s="357"/>
      <c r="D1037" s="357">
        <f t="shared" si="35"/>
        <v>0</v>
      </c>
    </row>
    <row r="1038" spans="1:4" hidden="1" outlineLevel="1">
      <c r="A1038" s="458" t="s">
        <v>879</v>
      </c>
      <c r="B1038" s="459">
        <v>152</v>
      </c>
      <c r="C1038" s="357">
        <v>16.21</v>
      </c>
      <c r="D1038" s="357">
        <f t="shared" si="35"/>
        <v>2463.92</v>
      </c>
    </row>
    <row r="1039" spans="1:4" hidden="1" outlineLevel="1">
      <c r="A1039" s="458" t="s">
        <v>880</v>
      </c>
      <c r="B1039" s="459">
        <v>99</v>
      </c>
      <c r="C1039" s="357">
        <v>23.4</v>
      </c>
      <c r="D1039" s="357">
        <f t="shared" si="35"/>
        <v>2316.6</v>
      </c>
    </row>
    <row r="1040" spans="1:4" hidden="1" outlineLevel="1">
      <c r="A1040" s="458" t="s">
        <v>208</v>
      </c>
      <c r="B1040" s="459">
        <v>71</v>
      </c>
      <c r="C1040" s="357">
        <v>31.75</v>
      </c>
      <c r="D1040" s="357">
        <f t="shared" si="35"/>
        <v>2254.25</v>
      </c>
    </row>
    <row r="1041" spans="1:4" hidden="1" outlineLevel="1">
      <c r="A1041" s="458" t="s">
        <v>1307</v>
      </c>
      <c r="B1041" s="459">
        <v>125</v>
      </c>
      <c r="C1041" s="357">
        <v>35.22</v>
      </c>
      <c r="D1041" s="357">
        <f t="shared" si="35"/>
        <v>4402.5</v>
      </c>
    </row>
    <row r="1042" spans="1:4" hidden="1" outlineLevel="1">
      <c r="A1042" s="458" t="s">
        <v>312</v>
      </c>
      <c r="B1042" s="459">
        <v>736</v>
      </c>
      <c r="C1042" s="357">
        <v>34.729999999999997</v>
      </c>
      <c r="D1042" s="357">
        <f t="shared" si="35"/>
        <v>25561.279999999999</v>
      </c>
    </row>
    <row r="1043" spans="1:4" hidden="1" outlineLevel="1">
      <c r="A1043" s="458" t="s">
        <v>209</v>
      </c>
      <c r="B1043" s="459">
        <v>43</v>
      </c>
      <c r="C1043" s="357">
        <v>42.46</v>
      </c>
      <c r="D1043" s="357">
        <f t="shared" si="35"/>
        <v>1825.78</v>
      </c>
    </row>
    <row r="1044" spans="1:4" hidden="1" outlineLevel="1">
      <c r="A1044" s="458" t="s">
        <v>315</v>
      </c>
      <c r="B1044" s="459">
        <v>343</v>
      </c>
      <c r="C1044" s="357">
        <v>62.106169442433014</v>
      </c>
      <c r="D1044" s="357">
        <f t="shared" si="35"/>
        <v>21302.416118754525</v>
      </c>
    </row>
    <row r="1045" spans="1:4" hidden="1" outlineLevel="1">
      <c r="A1045" s="458" t="s">
        <v>210</v>
      </c>
      <c r="B1045" s="459">
        <v>326</v>
      </c>
      <c r="C1045" s="357">
        <v>69.12</v>
      </c>
      <c r="D1045" s="357">
        <f t="shared" si="35"/>
        <v>22533.120000000003</v>
      </c>
    </row>
    <row r="1046" spans="1:4" collapsed="1">
      <c r="A1046" s="460" t="s">
        <v>763</v>
      </c>
      <c r="B1046" s="479"/>
      <c r="C1046" s="480"/>
      <c r="D1046" s="481">
        <f>SUM(D962:D1045)</f>
        <v>783951.41096624755</v>
      </c>
    </row>
    <row r="1048" spans="1:4">
      <c r="A1048" s="453" t="s">
        <v>883</v>
      </c>
      <c r="B1048" s="451" t="s">
        <v>2</v>
      </c>
      <c r="C1048" s="454" t="s">
        <v>3</v>
      </c>
      <c r="D1048" s="454" t="s">
        <v>4</v>
      </c>
    </row>
    <row r="1049" spans="1:4" hidden="1" outlineLevel="1">
      <c r="A1049" s="482" t="s">
        <v>179</v>
      </c>
      <c r="B1049" s="483">
        <v>1</v>
      </c>
      <c r="C1049" s="477"/>
      <c r="D1049" s="477"/>
    </row>
    <row r="1050" spans="1:4" hidden="1" outlineLevel="1">
      <c r="A1050" s="484" t="s">
        <v>884</v>
      </c>
      <c r="B1050" s="485">
        <v>1</v>
      </c>
      <c r="C1050" s="477"/>
      <c r="D1050" s="477"/>
    </row>
    <row r="1051" spans="1:4" hidden="1" outlineLevel="1">
      <c r="A1051" s="486" t="s">
        <v>885</v>
      </c>
      <c r="B1051" s="477">
        <v>1</v>
      </c>
      <c r="C1051" s="362">
        <v>17939.25</v>
      </c>
      <c r="D1051" s="357">
        <f>B1051*C1051</f>
        <v>17939.25</v>
      </c>
    </row>
    <row r="1052" spans="1:4" hidden="1" outlineLevel="1">
      <c r="A1052" s="482" t="s">
        <v>125</v>
      </c>
      <c r="B1052" s="483">
        <v>12</v>
      </c>
      <c r="C1052" s="357"/>
      <c r="D1052" s="357">
        <f t="shared" ref="D1052:D1069" si="36">B1052*C1052</f>
        <v>0</v>
      </c>
    </row>
    <row r="1053" spans="1:4" hidden="1" outlineLevel="1">
      <c r="A1053" s="484" t="s">
        <v>884</v>
      </c>
      <c r="B1053" s="485">
        <v>12</v>
      </c>
      <c r="C1053" s="357"/>
      <c r="D1053" s="357">
        <f t="shared" si="36"/>
        <v>0</v>
      </c>
    </row>
    <row r="1054" spans="1:4" hidden="1" outlineLevel="1">
      <c r="A1054" s="486" t="s">
        <v>886</v>
      </c>
      <c r="B1054" s="477">
        <v>4</v>
      </c>
      <c r="C1054" s="362">
        <f>(58033.69*2+70374.45*2)/4</f>
        <v>64204.07</v>
      </c>
      <c r="D1054" s="357">
        <f t="shared" si="36"/>
        <v>256816.28</v>
      </c>
    </row>
    <row r="1055" spans="1:4" hidden="1" outlineLevel="1">
      <c r="A1055" s="486" t="s">
        <v>887</v>
      </c>
      <c r="B1055" s="477">
        <v>5</v>
      </c>
      <c r="C1055" s="362">
        <f>(21401.87*3+2*19250)/5</f>
        <v>20541.121999999999</v>
      </c>
      <c r="D1055" s="357">
        <f t="shared" si="36"/>
        <v>102705.61</v>
      </c>
    </row>
    <row r="1056" spans="1:4" hidden="1" outlineLevel="1">
      <c r="A1056" s="486" t="s">
        <v>888</v>
      </c>
      <c r="B1056" s="477">
        <v>1</v>
      </c>
      <c r="C1056" s="357">
        <v>17664</v>
      </c>
      <c r="D1056" s="357">
        <f t="shared" si="36"/>
        <v>17664</v>
      </c>
    </row>
    <row r="1057" spans="1:5" hidden="1" outlineLevel="1">
      <c r="A1057" s="486" t="s">
        <v>889</v>
      </c>
      <c r="B1057" s="477">
        <v>1</v>
      </c>
      <c r="C1057" s="362">
        <v>28787.24</v>
      </c>
      <c r="D1057" s="357">
        <f t="shared" si="36"/>
        <v>28787.24</v>
      </c>
    </row>
    <row r="1058" spans="1:5" hidden="1" outlineLevel="1">
      <c r="A1058" s="486" t="s">
        <v>885</v>
      </c>
      <c r="B1058" s="477">
        <v>1</v>
      </c>
      <c r="C1058" s="357">
        <v>33534</v>
      </c>
      <c r="D1058" s="357">
        <f t="shared" si="36"/>
        <v>33534</v>
      </c>
    </row>
    <row r="1059" spans="1:5" hidden="1" outlineLevel="1">
      <c r="A1059" s="482" t="s">
        <v>1921</v>
      </c>
      <c r="B1059" s="483">
        <v>23</v>
      </c>
      <c r="C1059" s="357"/>
      <c r="D1059" s="357">
        <f t="shared" si="36"/>
        <v>0</v>
      </c>
    </row>
    <row r="1060" spans="1:5" hidden="1" outlineLevel="1">
      <c r="A1060" s="484" t="s">
        <v>884</v>
      </c>
      <c r="B1060" s="485">
        <v>23</v>
      </c>
      <c r="C1060" s="477"/>
      <c r="D1060" s="357">
        <f t="shared" si="36"/>
        <v>0</v>
      </c>
    </row>
    <row r="1061" spans="1:5" hidden="1" outlineLevel="1">
      <c r="A1061" s="486" t="s">
        <v>887</v>
      </c>
      <c r="B1061" s="477">
        <v>4</v>
      </c>
      <c r="C1061" s="362">
        <f>(19000*3+19500*3)/6</f>
        <v>19250</v>
      </c>
      <c r="D1061" s="357">
        <f t="shared" si="36"/>
        <v>77000</v>
      </c>
    </row>
    <row r="1062" spans="1:5" hidden="1" outlineLevel="1">
      <c r="A1062" s="486" t="s">
        <v>891</v>
      </c>
      <c r="B1062" s="477">
        <v>14</v>
      </c>
      <c r="C1062" s="477"/>
      <c r="D1062" s="357">
        <f t="shared" si="36"/>
        <v>0</v>
      </c>
      <c r="E1062" s="42" t="s">
        <v>196</v>
      </c>
    </row>
    <row r="1063" spans="1:5" hidden="1" outlineLevel="1">
      <c r="A1063" s="486" t="s">
        <v>892</v>
      </c>
      <c r="B1063" s="477">
        <v>5</v>
      </c>
      <c r="C1063" s="477"/>
      <c r="D1063" s="357">
        <f t="shared" si="36"/>
        <v>0</v>
      </c>
      <c r="E1063" s="42" t="s">
        <v>196</v>
      </c>
    </row>
    <row r="1064" spans="1:5" hidden="1" outlineLevel="1">
      <c r="A1064" s="482" t="s">
        <v>893</v>
      </c>
      <c r="B1064" s="483">
        <v>5</v>
      </c>
      <c r="C1064" s="477"/>
      <c r="D1064" s="357">
        <f t="shared" si="36"/>
        <v>0</v>
      </c>
    </row>
    <row r="1065" spans="1:5" hidden="1" outlineLevel="1">
      <c r="A1065" s="484" t="s">
        <v>884</v>
      </c>
      <c r="B1065" s="485">
        <v>5</v>
      </c>
      <c r="C1065" s="477"/>
      <c r="D1065" s="357">
        <f t="shared" si="36"/>
        <v>0</v>
      </c>
    </row>
    <row r="1066" spans="1:5" hidden="1" outlineLevel="1">
      <c r="A1066" s="486" t="s">
        <v>887</v>
      </c>
      <c r="B1066" s="477">
        <v>5</v>
      </c>
      <c r="C1066" s="357">
        <v>19000</v>
      </c>
      <c r="D1066" s="357">
        <f t="shared" si="36"/>
        <v>95000</v>
      </c>
    </row>
    <row r="1067" spans="1:5" hidden="1" outlineLevel="1">
      <c r="A1067" s="482" t="s">
        <v>894</v>
      </c>
      <c r="B1067" s="483">
        <v>2</v>
      </c>
      <c r="C1067" s="357"/>
      <c r="D1067" s="357">
        <f t="shared" si="36"/>
        <v>0</v>
      </c>
    </row>
    <row r="1068" spans="1:5" hidden="1" outlineLevel="1">
      <c r="A1068" s="484" t="s">
        <v>884</v>
      </c>
      <c r="B1068" s="485">
        <v>2</v>
      </c>
      <c r="C1068" s="357"/>
      <c r="D1068" s="357">
        <f t="shared" si="36"/>
        <v>0</v>
      </c>
    </row>
    <row r="1069" spans="1:5" hidden="1" outlineLevel="1">
      <c r="A1069" s="486" t="s">
        <v>887</v>
      </c>
      <c r="B1069" s="477">
        <v>2</v>
      </c>
      <c r="C1069" s="357">
        <v>19000</v>
      </c>
      <c r="D1069" s="357">
        <f t="shared" si="36"/>
        <v>38000</v>
      </c>
    </row>
    <row r="1070" spans="1:5" collapsed="1">
      <c r="A1070" s="460" t="s">
        <v>763</v>
      </c>
      <c r="B1070" s="479">
        <f>B1049+B1052+B1059+B1064+B1067</f>
        <v>43</v>
      </c>
      <c r="C1070" s="480"/>
      <c r="D1070" s="481">
        <f>SUM(D1049:D1069)</f>
        <v>667446.38</v>
      </c>
    </row>
    <row r="1072" spans="1:5">
      <c r="A1072" s="450" t="s">
        <v>890</v>
      </c>
      <c r="B1072" s="451" t="s">
        <v>2</v>
      </c>
      <c r="C1072" s="454" t="s">
        <v>3</v>
      </c>
      <c r="D1072" s="454" t="s">
        <v>4</v>
      </c>
    </row>
    <row r="1073" spans="1:4" hidden="1" outlineLevel="1">
      <c r="A1073" s="439" t="s">
        <v>1803</v>
      </c>
      <c r="B1073" s="443">
        <v>24900</v>
      </c>
      <c r="C1073" s="357"/>
      <c r="D1073" s="357">
        <f>B1073*C1073</f>
        <v>0</v>
      </c>
    </row>
    <row r="1074" spans="1:4" hidden="1" outlineLevel="1">
      <c r="A1074" s="441" t="s">
        <v>1804</v>
      </c>
      <c r="B1074" s="444">
        <v>14900</v>
      </c>
      <c r="C1074" s="487">
        <f>(10000*1.2+4900*1.1)/14900</f>
        <v>1.1671140939597315</v>
      </c>
      <c r="D1074" s="357">
        <f t="shared" ref="D1074:D1137" si="37">B1074*C1074</f>
        <v>17390</v>
      </c>
    </row>
    <row r="1075" spans="1:4" hidden="1" outlineLevel="1">
      <c r="A1075" s="441" t="s">
        <v>1805</v>
      </c>
      <c r="B1075" s="444">
        <v>10000</v>
      </c>
      <c r="C1075" s="357">
        <v>1.2</v>
      </c>
      <c r="D1075" s="357">
        <f t="shared" si="37"/>
        <v>12000</v>
      </c>
    </row>
    <row r="1076" spans="1:4" hidden="1" outlineLevel="1">
      <c r="A1076" s="439" t="s">
        <v>292</v>
      </c>
      <c r="B1076" s="443">
        <v>2765450</v>
      </c>
      <c r="C1076" s="357"/>
      <c r="D1076" s="357">
        <f t="shared" si="37"/>
        <v>0</v>
      </c>
    </row>
    <row r="1077" spans="1:4" hidden="1" outlineLevel="1">
      <c r="A1077" s="441" t="s">
        <v>293</v>
      </c>
      <c r="B1077" s="444">
        <v>2630450</v>
      </c>
      <c r="C1077" s="487">
        <f>(2000000*0.12+1055600*0.1)/3055600</f>
        <v>0.11309071868045556</v>
      </c>
      <c r="D1077" s="357">
        <f t="shared" si="37"/>
        <v>297479.48095300433</v>
      </c>
    </row>
    <row r="1078" spans="1:4" hidden="1" outlineLevel="1">
      <c r="A1078" s="441" t="s">
        <v>897</v>
      </c>
      <c r="B1078" s="444">
        <v>15000</v>
      </c>
      <c r="C1078" s="357">
        <v>0.14000000000000001</v>
      </c>
      <c r="D1078" s="357">
        <f t="shared" si="37"/>
        <v>2100</v>
      </c>
    </row>
    <row r="1079" spans="1:4" hidden="1" outlineLevel="1">
      <c r="A1079" s="441" t="s">
        <v>898</v>
      </c>
      <c r="B1079" s="444">
        <v>120000</v>
      </c>
      <c r="C1079" s="357">
        <v>0.14000000000000001</v>
      </c>
      <c r="D1079" s="357">
        <f t="shared" si="37"/>
        <v>16800</v>
      </c>
    </row>
    <row r="1080" spans="1:4" hidden="1" outlineLevel="1">
      <c r="A1080" s="439" t="s">
        <v>790</v>
      </c>
      <c r="B1080" s="443">
        <v>136000</v>
      </c>
      <c r="C1080" s="357"/>
      <c r="D1080" s="357">
        <f t="shared" si="37"/>
        <v>0</v>
      </c>
    </row>
    <row r="1081" spans="1:4" hidden="1" outlineLevel="1">
      <c r="A1081" s="441" t="s">
        <v>791</v>
      </c>
      <c r="B1081" s="444">
        <v>65000</v>
      </c>
      <c r="C1081" s="357">
        <v>0.14000000000000001</v>
      </c>
      <c r="D1081" s="357">
        <f t="shared" si="37"/>
        <v>9100</v>
      </c>
    </row>
    <row r="1082" spans="1:4" hidden="1" outlineLevel="1">
      <c r="A1082" s="441" t="s">
        <v>792</v>
      </c>
      <c r="B1082" s="444">
        <v>50000</v>
      </c>
      <c r="C1082" s="357">
        <v>0.27</v>
      </c>
      <c r="D1082" s="357">
        <f t="shared" si="37"/>
        <v>13500</v>
      </c>
    </row>
    <row r="1083" spans="1:4" hidden="1" outlineLevel="1">
      <c r="A1083" s="441" t="s">
        <v>899</v>
      </c>
      <c r="B1083" s="444">
        <v>21000</v>
      </c>
      <c r="C1083" s="357">
        <v>0.1</v>
      </c>
      <c r="D1083" s="357">
        <f t="shared" si="37"/>
        <v>2100</v>
      </c>
    </row>
    <row r="1084" spans="1:4" hidden="1" outlineLevel="1">
      <c r="A1084" s="439" t="s">
        <v>900</v>
      </c>
      <c r="B1084" s="443">
        <v>1444.5</v>
      </c>
      <c r="C1084" s="357">
        <v>20</v>
      </c>
      <c r="D1084" s="357">
        <f t="shared" si="37"/>
        <v>28890</v>
      </c>
    </row>
    <row r="1085" spans="1:4" hidden="1" outlineLevel="1">
      <c r="A1085" s="439" t="s">
        <v>901</v>
      </c>
      <c r="B1085" s="443">
        <v>1294.26</v>
      </c>
      <c r="C1085" s="357">
        <v>408.68</v>
      </c>
      <c r="D1085" s="357">
        <f t="shared" si="37"/>
        <v>528938.17680000002</v>
      </c>
    </row>
    <row r="1086" spans="1:4" hidden="1" outlineLevel="1">
      <c r="A1086" s="439" t="s">
        <v>902</v>
      </c>
      <c r="B1086" s="443">
        <v>332510</v>
      </c>
      <c r="D1086" s="357">
        <f t="shared" si="37"/>
        <v>0</v>
      </c>
    </row>
    <row r="1087" spans="1:4" hidden="1" outlineLevel="1">
      <c r="A1087" s="441" t="s">
        <v>903</v>
      </c>
      <c r="B1087" s="444">
        <v>62496</v>
      </c>
      <c r="C1087" s="357">
        <v>1.61</v>
      </c>
      <c r="D1087" s="357">
        <f t="shared" si="37"/>
        <v>100618.56000000001</v>
      </c>
    </row>
    <row r="1088" spans="1:4" hidden="1" outlineLevel="1">
      <c r="A1088" s="441" t="s">
        <v>904</v>
      </c>
      <c r="B1088" s="444">
        <v>270014</v>
      </c>
      <c r="C1088" s="357">
        <v>1.75</v>
      </c>
      <c r="D1088" s="357">
        <f t="shared" si="37"/>
        <v>472524.5</v>
      </c>
    </row>
    <row r="1089" spans="1:4" hidden="1" outlineLevel="1">
      <c r="A1089" s="439" t="s">
        <v>1425</v>
      </c>
      <c r="B1089" s="440">
        <v>150</v>
      </c>
      <c r="C1089" s="357">
        <v>102.22</v>
      </c>
      <c r="D1089" s="357">
        <f t="shared" si="37"/>
        <v>15333</v>
      </c>
    </row>
    <row r="1090" spans="1:4" hidden="1" outlineLevel="1">
      <c r="A1090" s="439" t="s">
        <v>906</v>
      </c>
      <c r="B1090" s="440">
        <v>249</v>
      </c>
      <c r="C1090" s="357">
        <v>256.89999999999998</v>
      </c>
      <c r="D1090" s="357">
        <f t="shared" si="37"/>
        <v>63968.099999999991</v>
      </c>
    </row>
    <row r="1091" spans="1:4" hidden="1" outlineLevel="1">
      <c r="A1091" s="439" t="s">
        <v>907</v>
      </c>
      <c r="B1091" s="440">
        <v>22.35</v>
      </c>
      <c r="C1091" s="357">
        <v>170.27</v>
      </c>
      <c r="D1091" s="357">
        <f t="shared" si="37"/>
        <v>3805.5345000000007</v>
      </c>
    </row>
    <row r="1092" spans="1:4" hidden="1" outlineLevel="1">
      <c r="A1092" s="439" t="s">
        <v>908</v>
      </c>
      <c r="B1092" s="440">
        <v>279.5</v>
      </c>
      <c r="C1092" s="357"/>
      <c r="D1092" s="357">
        <f t="shared" si="37"/>
        <v>0</v>
      </c>
    </row>
    <row r="1093" spans="1:4" hidden="1" outlineLevel="1">
      <c r="A1093" s="441" t="s">
        <v>909</v>
      </c>
      <c r="B1093" s="442">
        <v>41</v>
      </c>
      <c r="C1093" s="357">
        <v>116.59</v>
      </c>
      <c r="D1093" s="357">
        <f t="shared" si="37"/>
        <v>4780.1900000000005</v>
      </c>
    </row>
    <row r="1094" spans="1:4" hidden="1" outlineLevel="1">
      <c r="A1094" s="441" t="s">
        <v>910</v>
      </c>
      <c r="B1094" s="442">
        <v>189</v>
      </c>
      <c r="C1094" s="357">
        <v>157.19</v>
      </c>
      <c r="D1094" s="357">
        <f t="shared" si="37"/>
        <v>29708.91</v>
      </c>
    </row>
    <row r="1095" spans="1:4" hidden="1" outlineLevel="1">
      <c r="A1095" s="441" t="s">
        <v>911</v>
      </c>
      <c r="B1095" s="442">
        <v>49.5</v>
      </c>
      <c r="C1095" s="357">
        <v>157.19</v>
      </c>
      <c r="D1095" s="357">
        <f t="shared" si="37"/>
        <v>7780.9049999999997</v>
      </c>
    </row>
    <row r="1096" spans="1:4" hidden="1" outlineLevel="1">
      <c r="A1096" s="439" t="s">
        <v>1460</v>
      </c>
      <c r="B1096" s="440">
        <v>222.1</v>
      </c>
      <c r="C1096" s="357">
        <v>263.89999999999998</v>
      </c>
      <c r="D1096" s="357">
        <f t="shared" si="37"/>
        <v>58612.189999999995</v>
      </c>
    </row>
    <row r="1097" spans="1:4" hidden="1" outlineLevel="1">
      <c r="A1097" s="439" t="s">
        <v>1469</v>
      </c>
      <c r="B1097" s="440">
        <v>174.8</v>
      </c>
      <c r="C1097" s="357">
        <v>265.29000000000002</v>
      </c>
      <c r="D1097" s="357">
        <f t="shared" si="37"/>
        <v>46372.69200000001</v>
      </c>
    </row>
    <row r="1098" spans="1:4" hidden="1" outlineLevel="1">
      <c r="A1098" s="439" t="s">
        <v>914</v>
      </c>
      <c r="B1098" s="440">
        <v>164.1</v>
      </c>
      <c r="C1098" s="357">
        <v>93.23</v>
      </c>
      <c r="D1098" s="357">
        <f t="shared" si="37"/>
        <v>15299.043</v>
      </c>
    </row>
    <row r="1099" spans="1:4" hidden="1" outlineLevel="1">
      <c r="A1099" s="439" t="s">
        <v>296</v>
      </c>
      <c r="B1099" s="440">
        <v>925</v>
      </c>
      <c r="C1099" s="487">
        <v>90.62</v>
      </c>
      <c r="D1099" s="357">
        <f t="shared" si="37"/>
        <v>83823.5</v>
      </c>
    </row>
    <row r="1100" spans="1:4" hidden="1" outlineLevel="1">
      <c r="A1100" s="439" t="s">
        <v>793</v>
      </c>
      <c r="B1100" s="443">
        <v>8089</v>
      </c>
      <c r="D1100" s="357">
        <f t="shared" si="37"/>
        <v>0</v>
      </c>
    </row>
    <row r="1101" spans="1:4" hidden="1" outlineLevel="1">
      <c r="A1101" s="441"/>
      <c r="B1101" s="444">
        <v>1849</v>
      </c>
      <c r="C1101" s="357">
        <v>2.85</v>
      </c>
      <c r="D1101" s="357">
        <f t="shared" si="37"/>
        <v>5269.6500000000005</v>
      </c>
    </row>
    <row r="1102" spans="1:4" hidden="1" outlineLevel="1">
      <c r="A1102" s="441" t="s">
        <v>794</v>
      </c>
      <c r="B1102" s="444">
        <v>6240</v>
      </c>
      <c r="C1102" s="357">
        <v>2.85</v>
      </c>
      <c r="D1102" s="357">
        <f t="shared" si="37"/>
        <v>17784</v>
      </c>
    </row>
    <row r="1103" spans="1:4" hidden="1" outlineLevel="1">
      <c r="A1103" s="439" t="s">
        <v>838</v>
      </c>
      <c r="B1103" s="443">
        <v>275000</v>
      </c>
      <c r="C1103" s="357"/>
      <c r="D1103" s="357">
        <f t="shared" si="37"/>
        <v>0</v>
      </c>
    </row>
    <row r="1104" spans="1:4" hidden="1" outlineLevel="1">
      <c r="A1104" s="441" t="s">
        <v>839</v>
      </c>
      <c r="B1104" s="444">
        <v>110000</v>
      </c>
      <c r="C1104" s="357">
        <v>0.35654650201979959</v>
      </c>
      <c r="D1104" s="357">
        <f t="shared" si="37"/>
        <v>39220.115222177956</v>
      </c>
    </row>
    <row r="1105" spans="1:4" hidden="1" outlineLevel="1">
      <c r="A1105" s="441" t="s">
        <v>1762</v>
      </c>
      <c r="B1105" s="444">
        <v>165000</v>
      </c>
      <c r="C1105" s="357">
        <v>0.40646301230257154</v>
      </c>
      <c r="D1105" s="357">
        <f t="shared" si="37"/>
        <v>67066.397029924308</v>
      </c>
    </row>
    <row r="1106" spans="1:4" hidden="1" outlineLevel="1">
      <c r="A1106" s="439" t="s">
        <v>919</v>
      </c>
      <c r="B1106" s="443"/>
      <c r="C1106" s="357"/>
      <c r="D1106" s="357">
        <f t="shared" si="37"/>
        <v>0</v>
      </c>
    </row>
    <row r="1107" spans="1:4" hidden="1" outlineLevel="1">
      <c r="A1107" s="441" t="s">
        <v>922</v>
      </c>
      <c r="B1107" s="444">
        <v>13620</v>
      </c>
      <c r="C1107" s="362">
        <f>(270*228.74+13489*215.78)/13759</f>
        <v>216.03432080819826</v>
      </c>
      <c r="D1107" s="357">
        <f t="shared" si="37"/>
        <v>2942387.4494076604</v>
      </c>
    </row>
    <row r="1108" spans="1:4" hidden="1" outlineLevel="1">
      <c r="A1108" s="441" t="s">
        <v>923</v>
      </c>
      <c r="B1108" s="442">
        <v>150</v>
      </c>
      <c r="C1108" s="357">
        <v>227.58</v>
      </c>
      <c r="D1108" s="357">
        <f t="shared" si="37"/>
        <v>34137</v>
      </c>
    </row>
    <row r="1109" spans="1:4" hidden="1" outlineLevel="1">
      <c r="A1109" s="441" t="s">
        <v>924</v>
      </c>
      <c r="B1109" s="442">
        <v>741</v>
      </c>
      <c r="C1109" s="357">
        <v>227.58</v>
      </c>
      <c r="D1109" s="357">
        <f t="shared" si="37"/>
        <v>168636.78</v>
      </c>
    </row>
    <row r="1110" spans="1:4" hidden="1" outlineLevel="1">
      <c r="A1110" s="441" t="s">
        <v>925</v>
      </c>
      <c r="B1110" s="442">
        <v>502.8</v>
      </c>
      <c r="C1110" s="357">
        <v>227.58</v>
      </c>
      <c r="D1110" s="357">
        <f t="shared" si="37"/>
        <v>114427.224</v>
      </c>
    </row>
    <row r="1111" spans="1:4" hidden="1" outlineLevel="1">
      <c r="A1111" s="441" t="s">
        <v>926</v>
      </c>
      <c r="B1111" s="442">
        <v>380</v>
      </c>
      <c r="C1111" s="357">
        <v>227.58</v>
      </c>
      <c r="D1111" s="357">
        <f t="shared" si="37"/>
        <v>86480.400000000009</v>
      </c>
    </row>
    <row r="1112" spans="1:4" hidden="1" outlineLevel="1">
      <c r="A1112" s="439" t="s">
        <v>927</v>
      </c>
      <c r="B1112" s="443">
        <v>10934.9</v>
      </c>
      <c r="D1112" s="357">
        <f t="shared" si="37"/>
        <v>0</v>
      </c>
    </row>
    <row r="1113" spans="1:4" hidden="1" outlineLevel="1">
      <c r="A1113" s="441" t="s">
        <v>928</v>
      </c>
      <c r="B1113" s="444">
        <v>3301.9</v>
      </c>
      <c r="C1113" s="357">
        <v>220.05</v>
      </c>
      <c r="D1113" s="357">
        <f t="shared" si="37"/>
        <v>726583.09500000009</v>
      </c>
    </row>
    <row r="1114" spans="1:4" hidden="1" outlineLevel="1">
      <c r="A1114" s="441" t="s">
        <v>929</v>
      </c>
      <c r="B1114" s="444">
        <v>1682</v>
      </c>
      <c r="C1114" s="357">
        <v>187.53</v>
      </c>
      <c r="D1114" s="357">
        <f t="shared" si="37"/>
        <v>315425.46000000002</v>
      </c>
    </row>
    <row r="1115" spans="1:4" hidden="1" outlineLevel="1">
      <c r="A1115" s="441" t="s">
        <v>930</v>
      </c>
      <c r="B1115" s="444">
        <v>3965.8</v>
      </c>
      <c r="C1115" s="357">
        <v>214.56</v>
      </c>
      <c r="D1115" s="357">
        <f t="shared" si="37"/>
        <v>850902.04800000007</v>
      </c>
    </row>
    <row r="1116" spans="1:4" hidden="1" outlineLevel="1">
      <c r="A1116" s="441" t="s">
        <v>931</v>
      </c>
      <c r="B1116" s="442">
        <v>953.2</v>
      </c>
      <c r="C1116" s="357">
        <v>187.53</v>
      </c>
      <c r="D1116" s="357">
        <f t="shared" si="37"/>
        <v>178753.59600000002</v>
      </c>
    </row>
    <row r="1117" spans="1:4" hidden="1" outlineLevel="1">
      <c r="A1117" s="441" t="s">
        <v>932</v>
      </c>
      <c r="B1117" s="444">
        <v>1032</v>
      </c>
      <c r="C1117" s="357">
        <v>187.53</v>
      </c>
      <c r="D1117" s="357">
        <f t="shared" si="37"/>
        <v>193530.96</v>
      </c>
    </row>
    <row r="1118" spans="1:4" hidden="1" outlineLevel="1">
      <c r="A1118" s="439" t="s">
        <v>796</v>
      </c>
      <c r="B1118" s="443">
        <v>144648</v>
      </c>
      <c r="C1118" s="357"/>
      <c r="D1118" s="357">
        <f t="shared" si="37"/>
        <v>0</v>
      </c>
    </row>
    <row r="1119" spans="1:4" hidden="1" outlineLevel="1">
      <c r="A1119" s="441"/>
      <c r="B1119" s="444">
        <v>124648</v>
      </c>
      <c r="C1119" s="357">
        <v>0.88</v>
      </c>
      <c r="D1119" s="357">
        <f t="shared" si="37"/>
        <v>109690.24000000001</v>
      </c>
    </row>
    <row r="1120" spans="1:4" hidden="1" outlineLevel="1">
      <c r="A1120" s="441" t="s">
        <v>797</v>
      </c>
      <c r="B1120" s="444">
        <v>20000</v>
      </c>
      <c r="C1120" s="357">
        <v>0.88</v>
      </c>
      <c r="D1120" s="357">
        <f t="shared" si="37"/>
        <v>17600</v>
      </c>
    </row>
    <row r="1121" spans="1:4" hidden="1" outlineLevel="1">
      <c r="A1121" s="439" t="s">
        <v>933</v>
      </c>
      <c r="B1121" s="440">
        <v>1</v>
      </c>
      <c r="C1121" s="357">
        <v>37840</v>
      </c>
      <c r="D1121" s="357">
        <f t="shared" si="37"/>
        <v>37840</v>
      </c>
    </row>
    <row r="1122" spans="1:4" hidden="1" outlineLevel="1">
      <c r="A1122" s="439" t="s">
        <v>798</v>
      </c>
      <c r="B1122" s="443">
        <v>207773.1</v>
      </c>
      <c r="C1122" s="357"/>
      <c r="D1122" s="357">
        <f t="shared" si="37"/>
        <v>0</v>
      </c>
    </row>
    <row r="1123" spans="1:4" hidden="1" outlineLevel="1">
      <c r="A1123" s="441" t="s">
        <v>934</v>
      </c>
      <c r="B1123" s="444">
        <v>1950</v>
      </c>
      <c r="C1123" s="357">
        <v>4</v>
      </c>
      <c r="D1123" s="357">
        <f t="shared" si="37"/>
        <v>7800</v>
      </c>
    </row>
    <row r="1124" spans="1:4" hidden="1" outlineLevel="1">
      <c r="A1124" s="441" t="s">
        <v>935</v>
      </c>
      <c r="B1124" s="444">
        <v>29500</v>
      </c>
      <c r="C1124" s="357">
        <v>0.73</v>
      </c>
      <c r="D1124" s="357">
        <f t="shared" si="37"/>
        <v>21535</v>
      </c>
    </row>
    <row r="1125" spans="1:4" hidden="1" outlineLevel="1">
      <c r="A1125" s="441" t="s">
        <v>799</v>
      </c>
      <c r="B1125" s="444">
        <v>6973.9</v>
      </c>
      <c r="C1125" s="357">
        <v>1.06</v>
      </c>
      <c r="D1125" s="357">
        <f t="shared" si="37"/>
        <v>7392.3339999999998</v>
      </c>
    </row>
    <row r="1126" spans="1:4" hidden="1" outlineLevel="1">
      <c r="A1126" s="441" t="s">
        <v>936</v>
      </c>
      <c r="B1126" s="444">
        <v>17900</v>
      </c>
      <c r="C1126" s="357">
        <v>1.58</v>
      </c>
      <c r="D1126" s="357">
        <f t="shared" si="37"/>
        <v>28282</v>
      </c>
    </row>
    <row r="1127" spans="1:4" hidden="1" outlineLevel="1">
      <c r="A1127" s="441" t="s">
        <v>937</v>
      </c>
      <c r="B1127" s="444">
        <v>3000</v>
      </c>
      <c r="C1127" s="357">
        <v>1.53</v>
      </c>
      <c r="D1127" s="357">
        <f t="shared" si="37"/>
        <v>4590</v>
      </c>
    </row>
    <row r="1128" spans="1:4" hidden="1" outlineLevel="1">
      <c r="A1128" s="441" t="s">
        <v>800</v>
      </c>
      <c r="B1128" s="444">
        <v>49400</v>
      </c>
      <c r="C1128" s="357">
        <v>1.53</v>
      </c>
      <c r="D1128" s="357">
        <f t="shared" si="37"/>
        <v>75582</v>
      </c>
    </row>
    <row r="1129" spans="1:4" hidden="1" outlineLevel="1">
      <c r="A1129" s="441" t="s">
        <v>1873</v>
      </c>
      <c r="B1129" s="444">
        <v>5000</v>
      </c>
      <c r="C1129" s="357">
        <v>3.75</v>
      </c>
      <c r="D1129" s="357">
        <f t="shared" si="37"/>
        <v>18750</v>
      </c>
    </row>
    <row r="1130" spans="1:4" hidden="1" outlineLevel="1">
      <c r="A1130" s="441" t="s">
        <v>1874</v>
      </c>
      <c r="B1130" s="444">
        <v>7300</v>
      </c>
      <c r="C1130" s="362">
        <f>(5000*3.75+2300*3.5)/7300</f>
        <v>3.6712328767123288</v>
      </c>
      <c r="D1130" s="357">
        <f t="shared" si="37"/>
        <v>26800</v>
      </c>
    </row>
    <row r="1131" spans="1:4" hidden="1" outlineLevel="1">
      <c r="A1131" s="441" t="s">
        <v>938</v>
      </c>
      <c r="B1131" s="444">
        <v>8696</v>
      </c>
      <c r="C1131" s="357">
        <v>1.78</v>
      </c>
      <c r="D1131" s="357">
        <f t="shared" si="37"/>
        <v>15478.880000000001</v>
      </c>
    </row>
    <row r="1132" spans="1:4" hidden="1" outlineLevel="1">
      <c r="A1132" s="441" t="s">
        <v>939</v>
      </c>
      <c r="B1132" s="444">
        <v>8697</v>
      </c>
      <c r="C1132" s="357">
        <v>1.78</v>
      </c>
      <c r="D1132" s="357">
        <f t="shared" si="37"/>
        <v>15480.66</v>
      </c>
    </row>
    <row r="1133" spans="1:4" hidden="1" outlineLevel="1">
      <c r="A1133" s="441" t="s">
        <v>940</v>
      </c>
      <c r="B1133" s="444">
        <v>9900</v>
      </c>
      <c r="C1133" s="357">
        <v>1.78</v>
      </c>
      <c r="D1133" s="357">
        <f t="shared" si="37"/>
        <v>17622</v>
      </c>
    </row>
    <row r="1134" spans="1:4" hidden="1" outlineLevel="1">
      <c r="A1134" s="441" t="s">
        <v>941</v>
      </c>
      <c r="B1134" s="444">
        <v>30050</v>
      </c>
      <c r="C1134" s="357">
        <v>1.78</v>
      </c>
      <c r="D1134" s="357">
        <f t="shared" si="37"/>
        <v>53489</v>
      </c>
    </row>
    <row r="1135" spans="1:4" hidden="1" outlineLevel="1">
      <c r="A1135" s="441" t="s">
        <v>942</v>
      </c>
      <c r="B1135" s="444">
        <v>9199</v>
      </c>
      <c r="C1135" s="357">
        <v>1.89</v>
      </c>
      <c r="D1135" s="357">
        <f t="shared" si="37"/>
        <v>17386.11</v>
      </c>
    </row>
    <row r="1136" spans="1:4" hidden="1" outlineLevel="1">
      <c r="A1136" s="441" t="s">
        <v>943</v>
      </c>
      <c r="B1136" s="444">
        <v>3400</v>
      </c>
      <c r="C1136" s="357">
        <v>1.89</v>
      </c>
      <c r="D1136" s="357">
        <f t="shared" si="37"/>
        <v>6426</v>
      </c>
    </row>
    <row r="1137" spans="1:4" hidden="1" outlineLevel="1">
      <c r="A1137" s="441" t="s">
        <v>944</v>
      </c>
      <c r="B1137" s="442">
        <v>311.2</v>
      </c>
      <c r="C1137" s="357">
        <v>2.74</v>
      </c>
      <c r="D1137" s="357">
        <f t="shared" si="37"/>
        <v>852.68799999999999</v>
      </c>
    </row>
    <row r="1138" spans="1:4" hidden="1" outlineLevel="1">
      <c r="A1138" s="441" t="s">
        <v>945</v>
      </c>
      <c r="B1138" s="444">
        <v>6898</v>
      </c>
      <c r="C1138" s="357">
        <v>2.76</v>
      </c>
      <c r="D1138" s="357">
        <f t="shared" ref="D1138:D1183" si="38">B1138*C1138</f>
        <v>19038.48</v>
      </c>
    </row>
    <row r="1139" spans="1:4" hidden="1" outlineLevel="1">
      <c r="A1139" s="441" t="s">
        <v>946</v>
      </c>
      <c r="B1139" s="444">
        <v>9598</v>
      </c>
      <c r="C1139" s="357">
        <v>2.74</v>
      </c>
      <c r="D1139" s="357">
        <f t="shared" si="38"/>
        <v>26298.52</v>
      </c>
    </row>
    <row r="1140" spans="1:4" hidden="1" outlineLevel="1">
      <c r="A1140" s="439" t="s">
        <v>947</v>
      </c>
      <c r="B1140" s="440">
        <v>570</v>
      </c>
      <c r="C1140" s="362">
        <v>174.52</v>
      </c>
      <c r="D1140" s="357">
        <f t="shared" si="38"/>
        <v>99476.400000000009</v>
      </c>
    </row>
    <row r="1141" spans="1:4" hidden="1" outlineLevel="1">
      <c r="A1141" s="439" t="s">
        <v>948</v>
      </c>
      <c r="B1141" s="443">
        <v>81946</v>
      </c>
      <c r="C1141" s="357"/>
      <c r="D1141" s="357">
        <f t="shared" si="38"/>
        <v>0</v>
      </c>
    </row>
    <row r="1142" spans="1:4" hidden="1" outlineLevel="1">
      <c r="A1142" s="441" t="s">
        <v>949</v>
      </c>
      <c r="B1142" s="444">
        <v>5324</v>
      </c>
      <c r="C1142" s="357">
        <v>1.78</v>
      </c>
      <c r="D1142" s="357">
        <f t="shared" si="38"/>
        <v>9476.7199999999993</v>
      </c>
    </row>
    <row r="1143" spans="1:4" hidden="1" outlineLevel="1">
      <c r="A1143" s="441" t="s">
        <v>950</v>
      </c>
      <c r="B1143" s="444">
        <v>2400</v>
      </c>
      <c r="C1143" s="357">
        <v>7.32</v>
      </c>
      <c r="D1143" s="357">
        <f t="shared" si="38"/>
        <v>17568</v>
      </c>
    </row>
    <row r="1144" spans="1:4" hidden="1" outlineLevel="1">
      <c r="A1144" s="441" t="s">
        <v>951</v>
      </c>
      <c r="B1144" s="444">
        <v>1800</v>
      </c>
      <c r="C1144" s="357">
        <v>7.32</v>
      </c>
      <c r="D1144" s="357">
        <f t="shared" si="38"/>
        <v>13176</v>
      </c>
    </row>
    <row r="1145" spans="1:4" hidden="1" outlineLevel="1">
      <c r="A1145" s="441" t="s">
        <v>952</v>
      </c>
      <c r="B1145" s="444">
        <v>2400</v>
      </c>
      <c r="C1145" s="357">
        <v>7.32</v>
      </c>
      <c r="D1145" s="357">
        <f t="shared" si="38"/>
        <v>17568</v>
      </c>
    </row>
    <row r="1146" spans="1:4" hidden="1" outlineLevel="1">
      <c r="A1146" s="441" t="s">
        <v>953</v>
      </c>
      <c r="B1146" s="442">
        <v>300</v>
      </c>
      <c r="C1146" s="357">
        <v>7.32</v>
      </c>
      <c r="D1146" s="357">
        <f t="shared" si="38"/>
        <v>2196</v>
      </c>
    </row>
    <row r="1147" spans="1:4" hidden="1" outlineLevel="1">
      <c r="A1147" s="441" t="s">
        <v>954</v>
      </c>
      <c r="B1147" s="444">
        <v>10499</v>
      </c>
      <c r="C1147" s="357">
        <v>5.88</v>
      </c>
      <c r="D1147" s="357">
        <f t="shared" si="38"/>
        <v>61734.119999999995</v>
      </c>
    </row>
    <row r="1148" spans="1:4" hidden="1" outlineLevel="1">
      <c r="A1148" s="441" t="s">
        <v>944</v>
      </c>
      <c r="B1148" s="442">
        <v>74</v>
      </c>
      <c r="C1148" s="357">
        <v>3.6</v>
      </c>
      <c r="D1148" s="357">
        <f t="shared" si="38"/>
        <v>266.40000000000003</v>
      </c>
    </row>
    <row r="1149" spans="1:4" hidden="1" outlineLevel="1">
      <c r="A1149" s="441" t="s">
        <v>955</v>
      </c>
      <c r="B1149" s="444">
        <v>5250</v>
      </c>
      <c r="C1149" s="357">
        <v>9.11</v>
      </c>
      <c r="D1149" s="357">
        <f t="shared" si="38"/>
        <v>47827.5</v>
      </c>
    </row>
    <row r="1150" spans="1:4" hidden="1" outlineLevel="1">
      <c r="A1150" s="441" t="s">
        <v>956</v>
      </c>
      <c r="B1150" s="444">
        <v>5000</v>
      </c>
      <c r="C1150" s="357">
        <v>9.11</v>
      </c>
      <c r="D1150" s="357">
        <f t="shared" si="38"/>
        <v>45550</v>
      </c>
    </row>
    <row r="1151" spans="1:4" hidden="1" outlineLevel="1">
      <c r="A1151" s="441" t="s">
        <v>957</v>
      </c>
      <c r="B1151" s="444">
        <v>4250</v>
      </c>
      <c r="C1151" s="357">
        <v>9.11</v>
      </c>
      <c r="D1151" s="357">
        <f t="shared" si="38"/>
        <v>38717.5</v>
      </c>
    </row>
    <row r="1152" spans="1:4" hidden="1" outlineLevel="1">
      <c r="A1152" s="441" t="s">
        <v>958</v>
      </c>
      <c r="B1152" s="444">
        <v>5000</v>
      </c>
      <c r="C1152" s="357">
        <v>9.11</v>
      </c>
      <c r="D1152" s="357">
        <f t="shared" si="38"/>
        <v>45550</v>
      </c>
    </row>
    <row r="1153" spans="1:4" hidden="1" outlineLevel="1">
      <c r="A1153" s="441" t="s">
        <v>959</v>
      </c>
      <c r="B1153" s="444">
        <v>39649</v>
      </c>
      <c r="C1153" s="357">
        <v>5</v>
      </c>
      <c r="D1153" s="357">
        <f t="shared" si="38"/>
        <v>198245</v>
      </c>
    </row>
    <row r="1154" spans="1:4" hidden="1" outlineLevel="1">
      <c r="A1154" s="439" t="s">
        <v>1832</v>
      </c>
      <c r="B1154" s="440">
        <v>1</v>
      </c>
      <c r="C1154" s="357"/>
      <c r="D1154" s="357">
        <f t="shared" si="38"/>
        <v>0</v>
      </c>
    </row>
    <row r="1155" spans="1:4" hidden="1" outlineLevel="1">
      <c r="A1155" s="441" t="s">
        <v>1834</v>
      </c>
      <c r="B1155" s="442">
        <v>1</v>
      </c>
      <c r="C1155" s="357">
        <v>63.73</v>
      </c>
      <c r="D1155" s="357">
        <f t="shared" si="38"/>
        <v>63.73</v>
      </c>
    </row>
    <row r="1156" spans="1:4" hidden="1" outlineLevel="1">
      <c r="A1156" s="439" t="s">
        <v>802</v>
      </c>
      <c r="B1156" s="443">
        <v>207576</v>
      </c>
      <c r="C1156" s="357"/>
      <c r="D1156" s="357">
        <f t="shared" si="38"/>
        <v>0</v>
      </c>
    </row>
    <row r="1157" spans="1:4" hidden="1" outlineLevel="1">
      <c r="A1157" s="441" t="s">
        <v>961</v>
      </c>
      <c r="B1157" s="444">
        <v>43620</v>
      </c>
      <c r="C1157" s="357">
        <v>0.56999999999999995</v>
      </c>
      <c r="D1157" s="357">
        <f t="shared" si="38"/>
        <v>24863.399999999998</v>
      </c>
    </row>
    <row r="1158" spans="1:4" hidden="1" outlineLevel="1">
      <c r="A1158" s="441" t="s">
        <v>962</v>
      </c>
      <c r="B1158" s="444">
        <v>80480</v>
      </c>
      <c r="C1158" s="357">
        <v>0.79</v>
      </c>
      <c r="D1158" s="357">
        <f t="shared" si="38"/>
        <v>63579.200000000004</v>
      </c>
    </row>
    <row r="1159" spans="1:4" hidden="1" outlineLevel="1">
      <c r="A1159" s="441" t="s">
        <v>805</v>
      </c>
      <c r="B1159" s="444">
        <v>83476</v>
      </c>
      <c r="C1159" s="357">
        <v>0.63</v>
      </c>
      <c r="D1159" s="357">
        <f t="shared" si="38"/>
        <v>52589.88</v>
      </c>
    </row>
    <row r="1160" spans="1:4" hidden="1" outlineLevel="1">
      <c r="A1160" s="439" t="s">
        <v>963</v>
      </c>
      <c r="B1160" s="443">
        <v>11854</v>
      </c>
      <c r="D1160" s="357">
        <f t="shared" si="38"/>
        <v>0</v>
      </c>
    </row>
    <row r="1161" spans="1:4" hidden="1" outlineLevel="1">
      <c r="A1161" s="441" t="s">
        <v>792</v>
      </c>
      <c r="B1161" s="444">
        <v>11854</v>
      </c>
      <c r="C1161" s="357">
        <v>0.18</v>
      </c>
      <c r="D1161" s="357">
        <f t="shared" si="38"/>
        <v>2133.7199999999998</v>
      </c>
    </row>
    <row r="1162" spans="1:4" hidden="1" outlineLevel="1">
      <c r="A1162" s="439" t="s">
        <v>964</v>
      </c>
      <c r="B1162" s="440">
        <v>29</v>
      </c>
      <c r="C1162" s="357">
        <v>1790</v>
      </c>
      <c r="D1162" s="357">
        <f t="shared" si="38"/>
        <v>51910</v>
      </c>
    </row>
    <row r="1163" spans="1:4" hidden="1" outlineLevel="1">
      <c r="A1163" s="439" t="s">
        <v>965</v>
      </c>
      <c r="B1163" s="443">
        <v>2025.5</v>
      </c>
      <c r="C1163" s="362">
        <v>245.46</v>
      </c>
      <c r="D1163" s="357">
        <f t="shared" si="38"/>
        <v>497179.23000000004</v>
      </c>
    </row>
    <row r="1164" spans="1:4" hidden="1" outlineLevel="1">
      <c r="A1164" s="439" t="s">
        <v>970</v>
      </c>
      <c r="B1164" s="443"/>
      <c r="C1164" s="436"/>
      <c r="D1164" s="357">
        <f t="shared" si="38"/>
        <v>0</v>
      </c>
    </row>
    <row r="1165" spans="1:4" hidden="1" outlineLevel="1">
      <c r="A1165" s="441" t="s">
        <v>971</v>
      </c>
      <c r="B1165" s="442">
        <v>921.9</v>
      </c>
      <c r="C1165" s="357">
        <v>141</v>
      </c>
      <c r="D1165" s="357">
        <f t="shared" si="38"/>
        <v>129987.9</v>
      </c>
    </row>
    <row r="1166" spans="1:4" hidden="1" outlineLevel="1">
      <c r="A1166" s="441" t="s">
        <v>972</v>
      </c>
      <c r="B1166" s="444">
        <v>3288.1</v>
      </c>
      <c r="C1166" s="357">
        <v>91</v>
      </c>
      <c r="D1166" s="357">
        <f t="shared" si="38"/>
        <v>299217.09999999998</v>
      </c>
    </row>
    <row r="1167" spans="1:4" hidden="1" outlineLevel="1">
      <c r="A1167" s="441" t="s">
        <v>973</v>
      </c>
      <c r="B1167" s="444">
        <v>3963.9</v>
      </c>
      <c r="C1167" s="357">
        <v>95</v>
      </c>
      <c r="D1167" s="357">
        <f t="shared" si="38"/>
        <v>376570.5</v>
      </c>
    </row>
    <row r="1168" spans="1:4" hidden="1" outlineLevel="1">
      <c r="A1168" s="441" t="s">
        <v>974</v>
      </c>
      <c r="B1168" s="444">
        <v>13910.2</v>
      </c>
      <c r="C1168" s="357">
        <v>95</v>
      </c>
      <c r="D1168" s="357">
        <f t="shared" si="38"/>
        <v>1321469</v>
      </c>
    </row>
    <row r="1169" spans="1:4" hidden="1" outlineLevel="1">
      <c r="A1169" s="441" t="s">
        <v>1492</v>
      </c>
      <c r="B1169" s="442">
        <v>191.1</v>
      </c>
      <c r="C1169" s="357">
        <v>154</v>
      </c>
      <c r="D1169" s="357">
        <f t="shared" si="38"/>
        <v>29429.399999999998</v>
      </c>
    </row>
    <row r="1170" spans="1:4" hidden="1" outlineLevel="1">
      <c r="A1170" s="441" t="s">
        <v>1493</v>
      </c>
      <c r="B1170" s="442">
        <v>423.2</v>
      </c>
      <c r="C1170" s="357">
        <v>160</v>
      </c>
      <c r="D1170" s="357">
        <f t="shared" si="38"/>
        <v>67712</v>
      </c>
    </row>
    <row r="1171" spans="1:4" hidden="1" outlineLevel="1">
      <c r="A1171" s="441" t="s">
        <v>1494</v>
      </c>
      <c r="B1171" s="442">
        <v>48.15</v>
      </c>
      <c r="C1171" s="357">
        <v>203.5</v>
      </c>
      <c r="D1171" s="357">
        <f t="shared" si="38"/>
        <v>9798.5249999999996</v>
      </c>
    </row>
    <row r="1172" spans="1:4" hidden="1" outlineLevel="1">
      <c r="A1172" s="441" t="s">
        <v>975</v>
      </c>
      <c r="B1172" s="442">
        <v>29.6</v>
      </c>
      <c r="C1172" s="357">
        <v>95</v>
      </c>
      <c r="D1172" s="357">
        <f t="shared" si="38"/>
        <v>2812</v>
      </c>
    </row>
    <row r="1173" spans="1:4" hidden="1" outlineLevel="1">
      <c r="A1173" s="439" t="s">
        <v>976</v>
      </c>
      <c r="B1173" s="440">
        <v>481.8</v>
      </c>
      <c r="D1173" s="357">
        <f t="shared" si="38"/>
        <v>0</v>
      </c>
    </row>
    <row r="1174" spans="1:4" hidden="1" outlineLevel="1">
      <c r="A1174" s="441" t="s">
        <v>977</v>
      </c>
      <c r="B1174" s="442">
        <v>481.8</v>
      </c>
      <c r="C1174" s="357">
        <v>214.78</v>
      </c>
      <c r="D1174" s="357">
        <f t="shared" si="38"/>
        <v>103481.004</v>
      </c>
    </row>
    <row r="1175" spans="1:4" hidden="1" outlineLevel="1">
      <c r="A1175" s="439" t="s">
        <v>161</v>
      </c>
      <c r="B1175" s="443">
        <v>18314</v>
      </c>
      <c r="D1175" s="357">
        <f t="shared" si="38"/>
        <v>0</v>
      </c>
    </row>
    <row r="1176" spans="1:4" hidden="1" outlineLevel="1">
      <c r="A1176" s="441" t="s">
        <v>978</v>
      </c>
      <c r="B1176" s="444">
        <v>5550</v>
      </c>
      <c r="C1176" s="357">
        <v>10.4</v>
      </c>
      <c r="D1176" s="357">
        <f t="shared" si="38"/>
        <v>57720</v>
      </c>
    </row>
    <row r="1177" spans="1:4" hidden="1" outlineLevel="1">
      <c r="A1177" s="441" t="s">
        <v>843</v>
      </c>
      <c r="B1177" s="444">
        <v>1700</v>
      </c>
      <c r="C1177" s="357">
        <v>12.11</v>
      </c>
      <c r="D1177" s="357">
        <f t="shared" si="38"/>
        <v>20587</v>
      </c>
    </row>
    <row r="1178" spans="1:4" hidden="1" outlineLevel="1">
      <c r="A1178" s="441" t="s">
        <v>162</v>
      </c>
      <c r="B1178" s="444">
        <v>8049</v>
      </c>
      <c r="C1178" s="357">
        <v>16.3</v>
      </c>
      <c r="D1178" s="357">
        <f t="shared" si="38"/>
        <v>131198.70000000001</v>
      </c>
    </row>
    <row r="1179" spans="1:4" hidden="1" outlineLevel="1">
      <c r="A1179" s="441" t="s">
        <v>201</v>
      </c>
      <c r="B1179" s="444">
        <v>3015</v>
      </c>
      <c r="C1179" s="362">
        <v>19.3</v>
      </c>
      <c r="D1179" s="357">
        <f t="shared" si="38"/>
        <v>58189.5</v>
      </c>
    </row>
    <row r="1180" spans="1:4" hidden="1" outlineLevel="1">
      <c r="A1180" s="439" t="s">
        <v>765</v>
      </c>
      <c r="B1180" s="443">
        <v>293514</v>
      </c>
      <c r="D1180" s="357">
        <f t="shared" si="38"/>
        <v>0</v>
      </c>
    </row>
    <row r="1181" spans="1:4" hidden="1" outlineLevel="1">
      <c r="A1181" s="441" t="s">
        <v>766</v>
      </c>
      <c r="B1181" s="444">
        <v>86009</v>
      </c>
      <c r="C1181" s="357">
        <v>1.1000000000000001</v>
      </c>
      <c r="D1181" s="357">
        <f t="shared" si="38"/>
        <v>94609.900000000009</v>
      </c>
    </row>
    <row r="1182" spans="1:4" hidden="1" outlineLevel="1">
      <c r="A1182" s="441" t="s">
        <v>844</v>
      </c>
      <c r="B1182" s="444">
        <v>196505</v>
      </c>
      <c r="C1182" s="357">
        <v>1.5</v>
      </c>
      <c r="D1182" s="357">
        <f t="shared" si="38"/>
        <v>294757.5</v>
      </c>
    </row>
    <row r="1183" spans="1:4" hidden="1" outlineLevel="1">
      <c r="A1183" s="441" t="s">
        <v>979</v>
      </c>
      <c r="B1183" s="444">
        <v>11000</v>
      </c>
      <c r="C1183" s="357">
        <v>1.72</v>
      </c>
      <c r="D1183" s="357">
        <f t="shared" si="38"/>
        <v>18920</v>
      </c>
    </row>
    <row r="1184" spans="1:4" hidden="1" outlineLevel="1">
      <c r="A1184" s="439" t="s">
        <v>806</v>
      </c>
      <c r="B1184" s="443"/>
      <c r="D1184" s="357">
        <f t="shared" ref="D1184:D1217" si="39">B1184*C1184</f>
        <v>0</v>
      </c>
    </row>
    <row r="1185" spans="1:4" hidden="1" outlineLevel="1">
      <c r="A1185" s="441" t="s">
        <v>982</v>
      </c>
      <c r="B1185" s="442">
        <v>397</v>
      </c>
      <c r="C1185" s="357">
        <v>2.89</v>
      </c>
      <c r="D1185" s="357">
        <f t="shared" si="39"/>
        <v>1147.3300000000002</v>
      </c>
    </row>
    <row r="1186" spans="1:4" hidden="1" outlineLevel="1">
      <c r="A1186" s="441" t="s">
        <v>983</v>
      </c>
      <c r="B1186" s="444">
        <v>29599</v>
      </c>
      <c r="C1186" s="357">
        <v>2.36</v>
      </c>
      <c r="D1186" s="357">
        <f t="shared" si="39"/>
        <v>69853.64</v>
      </c>
    </row>
    <row r="1187" spans="1:4" hidden="1" outlineLevel="1">
      <c r="A1187" s="441" t="s">
        <v>984</v>
      </c>
      <c r="B1187" s="444">
        <v>25999</v>
      </c>
      <c r="C1187" s="357">
        <v>2.36</v>
      </c>
      <c r="D1187" s="357">
        <f t="shared" si="39"/>
        <v>61357.64</v>
      </c>
    </row>
    <row r="1188" spans="1:4" hidden="1" outlineLevel="1">
      <c r="A1188" s="441" t="s">
        <v>985</v>
      </c>
      <c r="B1188" s="444">
        <v>23999</v>
      </c>
      <c r="C1188" s="357">
        <v>2.36</v>
      </c>
      <c r="D1188" s="357">
        <f t="shared" si="39"/>
        <v>56637.64</v>
      </c>
    </row>
    <row r="1189" spans="1:4" hidden="1" outlineLevel="1">
      <c r="A1189" s="441" t="s">
        <v>986</v>
      </c>
      <c r="B1189" s="444">
        <v>59999</v>
      </c>
      <c r="C1189" s="357">
        <v>2.36</v>
      </c>
      <c r="D1189" s="357">
        <f t="shared" si="39"/>
        <v>141597.63999999998</v>
      </c>
    </row>
    <row r="1190" spans="1:4" hidden="1" outlineLevel="1">
      <c r="A1190" s="441" t="s">
        <v>987</v>
      </c>
      <c r="B1190" s="444">
        <v>19999</v>
      </c>
      <c r="C1190" s="357">
        <v>2.36</v>
      </c>
      <c r="D1190" s="357">
        <f t="shared" si="39"/>
        <v>47197.64</v>
      </c>
    </row>
    <row r="1191" spans="1:4" hidden="1" outlineLevel="1">
      <c r="A1191" s="441" t="s">
        <v>807</v>
      </c>
      <c r="B1191" s="444">
        <v>3999</v>
      </c>
      <c r="C1191" s="357">
        <v>2.36</v>
      </c>
      <c r="D1191" s="357">
        <f t="shared" si="39"/>
        <v>9437.64</v>
      </c>
    </row>
    <row r="1192" spans="1:4" hidden="1" outlineLevel="1">
      <c r="A1192" s="441" t="s">
        <v>988</v>
      </c>
      <c r="B1192" s="444">
        <v>3600</v>
      </c>
      <c r="C1192" s="357">
        <v>2.44</v>
      </c>
      <c r="D1192" s="357">
        <f t="shared" si="39"/>
        <v>8784</v>
      </c>
    </row>
    <row r="1193" spans="1:4" hidden="1" outlineLevel="1">
      <c r="A1193" s="441" t="s">
        <v>989</v>
      </c>
      <c r="B1193" s="444">
        <v>4000</v>
      </c>
      <c r="C1193" s="357">
        <v>2.44</v>
      </c>
      <c r="D1193" s="357">
        <f t="shared" si="39"/>
        <v>9760</v>
      </c>
    </row>
    <row r="1194" spans="1:4" hidden="1" outlineLevel="1">
      <c r="A1194" s="441" t="s">
        <v>991</v>
      </c>
      <c r="B1194" s="444">
        <v>12498</v>
      </c>
      <c r="C1194" s="357">
        <v>3.37</v>
      </c>
      <c r="D1194" s="357">
        <f t="shared" si="39"/>
        <v>42118.26</v>
      </c>
    </row>
    <row r="1195" spans="1:4" hidden="1" outlineLevel="1">
      <c r="A1195" s="441" t="s">
        <v>992</v>
      </c>
      <c r="B1195" s="444">
        <v>27000</v>
      </c>
      <c r="C1195" s="357">
        <v>2.7</v>
      </c>
      <c r="D1195" s="357">
        <f t="shared" si="39"/>
        <v>72900</v>
      </c>
    </row>
    <row r="1196" spans="1:4" hidden="1" outlineLevel="1">
      <c r="A1196" s="441" t="s">
        <v>993</v>
      </c>
      <c r="B1196" s="444">
        <v>27000</v>
      </c>
      <c r="C1196" s="357">
        <v>2.7</v>
      </c>
      <c r="D1196" s="357">
        <f t="shared" si="39"/>
        <v>72900</v>
      </c>
    </row>
    <row r="1197" spans="1:4" hidden="1" outlineLevel="1">
      <c r="A1197" s="441" t="s">
        <v>994</v>
      </c>
      <c r="B1197" s="444">
        <v>26900</v>
      </c>
      <c r="C1197" s="357">
        <v>2.7</v>
      </c>
      <c r="D1197" s="357">
        <f t="shared" si="39"/>
        <v>72630</v>
      </c>
    </row>
    <row r="1198" spans="1:4" hidden="1" outlineLevel="1">
      <c r="A1198" s="441" t="s">
        <v>995</v>
      </c>
      <c r="B1198" s="444">
        <v>27000</v>
      </c>
      <c r="C1198" s="357">
        <v>2.7</v>
      </c>
      <c r="D1198" s="357">
        <f t="shared" si="39"/>
        <v>72900</v>
      </c>
    </row>
    <row r="1199" spans="1:4" hidden="1" outlineLevel="1">
      <c r="A1199" s="441" t="s">
        <v>996</v>
      </c>
      <c r="B1199" s="444">
        <v>27000</v>
      </c>
      <c r="C1199" s="357">
        <v>2.7</v>
      </c>
      <c r="D1199" s="357">
        <f t="shared" si="39"/>
        <v>72900</v>
      </c>
    </row>
    <row r="1200" spans="1:4" hidden="1" outlineLevel="1">
      <c r="A1200" s="441" t="s">
        <v>808</v>
      </c>
      <c r="B1200" s="444">
        <v>3798</v>
      </c>
      <c r="C1200" s="357">
        <v>1.23</v>
      </c>
      <c r="D1200" s="357">
        <f t="shared" si="39"/>
        <v>4671.54</v>
      </c>
    </row>
    <row r="1201" spans="1:4" hidden="1" outlineLevel="1">
      <c r="A1201" s="439" t="s">
        <v>1806</v>
      </c>
      <c r="B1201" s="443">
        <v>26400</v>
      </c>
      <c r="C1201" s="357"/>
      <c r="D1201" s="357">
        <f t="shared" si="39"/>
        <v>0</v>
      </c>
    </row>
    <row r="1202" spans="1:4" hidden="1" outlineLevel="1">
      <c r="A1202" s="441" t="s">
        <v>1807</v>
      </c>
      <c r="B1202" s="444">
        <v>10000</v>
      </c>
      <c r="C1202" s="357">
        <v>5.3</v>
      </c>
      <c r="D1202" s="357">
        <f t="shared" si="39"/>
        <v>53000</v>
      </c>
    </row>
    <row r="1203" spans="1:4" hidden="1" outlineLevel="1">
      <c r="A1203" s="441" t="s">
        <v>1808</v>
      </c>
      <c r="B1203" s="444">
        <v>16400</v>
      </c>
      <c r="C1203" s="362">
        <f>(10000*5.3+6400*4.85)/16400</f>
        <v>5.1243902439024387</v>
      </c>
      <c r="D1203" s="357">
        <f t="shared" si="39"/>
        <v>84040</v>
      </c>
    </row>
    <row r="1204" spans="1:4" hidden="1" outlineLevel="1">
      <c r="A1204" s="439" t="s">
        <v>809</v>
      </c>
      <c r="B1204" s="443">
        <v>113000</v>
      </c>
      <c r="C1204" s="357"/>
      <c r="D1204" s="357">
        <f t="shared" si="39"/>
        <v>0</v>
      </c>
    </row>
    <row r="1205" spans="1:4" hidden="1" outlineLevel="1">
      <c r="A1205" s="441" t="s">
        <v>1021</v>
      </c>
      <c r="B1205" s="444">
        <v>96000</v>
      </c>
      <c r="C1205" s="357">
        <v>0.36</v>
      </c>
      <c r="D1205" s="357">
        <f t="shared" si="39"/>
        <v>34560</v>
      </c>
    </row>
    <row r="1206" spans="1:4" hidden="1" outlineLevel="1">
      <c r="A1206" s="441" t="s">
        <v>810</v>
      </c>
      <c r="B1206" s="444">
        <v>6000</v>
      </c>
      <c r="C1206" s="357">
        <v>0.55000000000000004</v>
      </c>
      <c r="D1206" s="357">
        <f t="shared" si="39"/>
        <v>3300.0000000000005</v>
      </c>
    </row>
    <row r="1207" spans="1:4" hidden="1" outlineLevel="1">
      <c r="A1207" s="441" t="s">
        <v>1922</v>
      </c>
      <c r="B1207" s="444">
        <v>11000</v>
      </c>
      <c r="C1207" s="357">
        <v>0.4</v>
      </c>
      <c r="D1207" s="357">
        <f t="shared" si="39"/>
        <v>4400</v>
      </c>
    </row>
    <row r="1208" spans="1:4" hidden="1" outlineLevel="1">
      <c r="A1208" s="439" t="s">
        <v>1022</v>
      </c>
      <c r="B1208" s="443">
        <v>39000</v>
      </c>
      <c r="C1208" s="357">
        <v>3.1</v>
      </c>
      <c r="D1208" s="357">
        <f t="shared" si="39"/>
        <v>120900</v>
      </c>
    </row>
    <row r="1209" spans="1:4" hidden="1" outlineLevel="1">
      <c r="A1209" s="439" t="s">
        <v>1023</v>
      </c>
      <c r="B1209" s="443">
        <v>15664</v>
      </c>
      <c r="C1209" s="357"/>
      <c r="D1209" s="357">
        <f t="shared" si="39"/>
        <v>0</v>
      </c>
    </row>
    <row r="1210" spans="1:4" hidden="1" outlineLevel="1">
      <c r="A1210" s="441"/>
      <c r="B1210" s="442">
        <v>60</v>
      </c>
      <c r="C1210" s="357">
        <v>33.92</v>
      </c>
      <c r="D1210" s="357">
        <f t="shared" si="39"/>
        <v>2035.2</v>
      </c>
    </row>
    <row r="1211" spans="1:4" hidden="1" outlineLevel="1">
      <c r="A1211" s="441" t="s">
        <v>1024</v>
      </c>
      <c r="B1211" s="444">
        <v>1096</v>
      </c>
      <c r="C1211" s="357">
        <v>33.92</v>
      </c>
      <c r="D1211" s="357">
        <f t="shared" si="39"/>
        <v>37176.32</v>
      </c>
    </row>
    <row r="1212" spans="1:4" hidden="1" outlineLevel="1">
      <c r="A1212" s="441" t="s">
        <v>1025</v>
      </c>
      <c r="B1212" s="444">
        <v>2000</v>
      </c>
      <c r="C1212" s="357">
        <v>33.92</v>
      </c>
      <c r="D1212" s="357">
        <f t="shared" si="39"/>
        <v>67840</v>
      </c>
    </row>
    <row r="1213" spans="1:4" hidden="1" outlineLevel="1">
      <c r="A1213" s="441" t="s">
        <v>1026</v>
      </c>
      <c r="B1213" s="444">
        <v>1988</v>
      </c>
      <c r="C1213" s="357">
        <v>33.92</v>
      </c>
      <c r="D1213" s="357">
        <f t="shared" si="39"/>
        <v>67432.960000000006</v>
      </c>
    </row>
    <row r="1214" spans="1:4" hidden="1" outlineLevel="1">
      <c r="A1214" s="441" t="s">
        <v>1027</v>
      </c>
      <c r="B1214" s="442">
        <v>420</v>
      </c>
      <c r="C1214" s="357">
        <v>33.92</v>
      </c>
      <c r="D1214" s="357">
        <f t="shared" si="39"/>
        <v>14246.400000000001</v>
      </c>
    </row>
    <row r="1215" spans="1:4" hidden="1" outlineLevel="1">
      <c r="A1215" s="441" t="s">
        <v>1028</v>
      </c>
      <c r="B1215" s="444">
        <v>1761</v>
      </c>
      <c r="C1215" s="357">
        <v>33.92</v>
      </c>
      <c r="D1215" s="357">
        <f t="shared" si="39"/>
        <v>59733.120000000003</v>
      </c>
    </row>
    <row r="1216" spans="1:4" hidden="1" outlineLevel="1">
      <c r="A1216" s="441" t="s">
        <v>1029</v>
      </c>
      <c r="B1216" s="444">
        <v>1304</v>
      </c>
      <c r="C1216" s="357">
        <v>33.92</v>
      </c>
      <c r="D1216" s="357">
        <f t="shared" si="39"/>
        <v>44231.68</v>
      </c>
    </row>
    <row r="1217" spans="1:4" hidden="1" outlineLevel="1">
      <c r="A1217" s="441" t="s">
        <v>1030</v>
      </c>
      <c r="B1217" s="442">
        <v>474</v>
      </c>
      <c r="C1217" s="357">
        <v>51.49</v>
      </c>
      <c r="D1217" s="357">
        <f t="shared" si="39"/>
        <v>24406.260000000002</v>
      </c>
    </row>
    <row r="1218" spans="1:4" hidden="1" outlineLevel="1">
      <c r="A1218" s="441" t="s">
        <v>1031</v>
      </c>
      <c r="B1218" s="442">
        <v>595</v>
      </c>
      <c r="C1218" s="357">
        <v>51.49</v>
      </c>
      <c r="D1218" s="357">
        <f t="shared" ref="D1218:D1257" si="40">B1218*C1218</f>
        <v>30636.550000000003</v>
      </c>
    </row>
    <row r="1219" spans="1:4" hidden="1" outlineLevel="1">
      <c r="A1219" s="441" t="s">
        <v>1032</v>
      </c>
      <c r="B1219" s="442">
        <v>357</v>
      </c>
      <c r="C1219" s="357">
        <v>51.49</v>
      </c>
      <c r="D1219" s="357">
        <f t="shared" si="40"/>
        <v>18381.93</v>
      </c>
    </row>
    <row r="1220" spans="1:4" hidden="1" outlineLevel="1">
      <c r="A1220" s="441" t="s">
        <v>1033</v>
      </c>
      <c r="B1220" s="442">
        <v>342</v>
      </c>
      <c r="C1220" s="357">
        <v>51.49</v>
      </c>
      <c r="D1220" s="357">
        <f t="shared" si="40"/>
        <v>17609.580000000002</v>
      </c>
    </row>
    <row r="1221" spans="1:4" hidden="1" outlineLevel="1">
      <c r="A1221" s="441" t="s">
        <v>1034</v>
      </c>
      <c r="B1221" s="442">
        <v>312</v>
      </c>
      <c r="C1221" s="357">
        <v>51.49</v>
      </c>
      <c r="D1221" s="357">
        <f t="shared" si="40"/>
        <v>16064.880000000001</v>
      </c>
    </row>
    <row r="1222" spans="1:4" hidden="1" outlineLevel="1">
      <c r="A1222" s="441" t="s">
        <v>1035</v>
      </c>
      <c r="B1222" s="442">
        <v>472</v>
      </c>
      <c r="C1222" s="357">
        <v>51.49</v>
      </c>
      <c r="D1222" s="357">
        <f t="shared" si="40"/>
        <v>24303.280000000002</v>
      </c>
    </row>
    <row r="1223" spans="1:4" hidden="1" outlineLevel="1">
      <c r="A1223" s="441" t="s">
        <v>1036</v>
      </c>
      <c r="B1223" s="442">
        <v>7</v>
      </c>
      <c r="C1223" s="357">
        <v>51.49</v>
      </c>
      <c r="D1223" s="357">
        <f t="shared" si="40"/>
        <v>360.43</v>
      </c>
    </row>
    <row r="1224" spans="1:4" hidden="1" outlineLevel="1">
      <c r="A1224" s="441" t="s">
        <v>1037</v>
      </c>
      <c r="B1224" s="442">
        <v>200</v>
      </c>
      <c r="C1224" s="357">
        <v>68.650000000000006</v>
      </c>
      <c r="D1224" s="357">
        <f t="shared" si="40"/>
        <v>13730.000000000002</v>
      </c>
    </row>
    <row r="1225" spans="1:4" hidden="1" outlineLevel="1">
      <c r="A1225" s="441" t="s">
        <v>1038</v>
      </c>
      <c r="B1225" s="444">
        <v>4276</v>
      </c>
      <c r="C1225" s="357">
        <v>68.650000000000006</v>
      </c>
      <c r="D1225" s="357">
        <f t="shared" si="40"/>
        <v>293547.40000000002</v>
      </c>
    </row>
    <row r="1226" spans="1:4" hidden="1" outlineLevel="1">
      <c r="A1226" s="439" t="s">
        <v>163</v>
      </c>
      <c r="B1226" s="443">
        <v>3156</v>
      </c>
      <c r="D1226" s="357">
        <f t="shared" si="40"/>
        <v>0</v>
      </c>
    </row>
    <row r="1227" spans="1:4" hidden="1" outlineLevel="1">
      <c r="A1227" s="441" t="s">
        <v>811</v>
      </c>
      <c r="B1227" s="442">
        <v>300</v>
      </c>
      <c r="C1227" s="357">
        <v>119.1</v>
      </c>
      <c r="D1227" s="357">
        <f t="shared" si="40"/>
        <v>35730</v>
      </c>
    </row>
    <row r="1228" spans="1:4" hidden="1" outlineLevel="1">
      <c r="A1228" s="441" t="s">
        <v>920</v>
      </c>
      <c r="B1228" s="442">
        <v>657</v>
      </c>
      <c r="C1228" s="357">
        <v>120</v>
      </c>
      <c r="D1228" s="357">
        <f t="shared" si="40"/>
        <v>78840</v>
      </c>
    </row>
    <row r="1229" spans="1:4" hidden="1" outlineLevel="1">
      <c r="A1229" s="441" t="s">
        <v>74</v>
      </c>
      <c r="B1229" s="442">
        <v>43</v>
      </c>
      <c r="C1229" s="357">
        <v>119.1</v>
      </c>
      <c r="D1229" s="357">
        <f t="shared" si="40"/>
        <v>5121.3</v>
      </c>
    </row>
    <row r="1230" spans="1:4" hidden="1" outlineLevel="1">
      <c r="A1230" s="441" t="s">
        <v>1110</v>
      </c>
      <c r="B1230" s="442">
        <v>20</v>
      </c>
      <c r="C1230" s="357">
        <v>119.1</v>
      </c>
      <c r="D1230" s="357">
        <f t="shared" si="40"/>
        <v>2382</v>
      </c>
    </row>
    <row r="1231" spans="1:4" hidden="1" outlineLevel="1">
      <c r="A1231" s="441" t="s">
        <v>65</v>
      </c>
      <c r="B1231" s="442">
        <v>67</v>
      </c>
      <c r="C1231" s="357">
        <v>119.1</v>
      </c>
      <c r="D1231" s="357">
        <f t="shared" si="40"/>
        <v>7979.7</v>
      </c>
    </row>
    <row r="1232" spans="1:4" hidden="1" outlineLevel="1">
      <c r="A1232" s="441" t="s">
        <v>1039</v>
      </c>
      <c r="B1232" s="442">
        <v>70</v>
      </c>
      <c r="C1232" s="357">
        <v>66</v>
      </c>
      <c r="D1232" s="357">
        <f t="shared" si="40"/>
        <v>4620</v>
      </c>
    </row>
    <row r="1233" spans="1:4" hidden="1" outlineLevel="1">
      <c r="A1233" s="441" t="s">
        <v>1040</v>
      </c>
      <c r="B1233" s="442">
        <v>100</v>
      </c>
      <c r="C1233" s="357">
        <v>119.1</v>
      </c>
      <c r="D1233" s="357">
        <f t="shared" si="40"/>
        <v>11910</v>
      </c>
    </row>
    <row r="1234" spans="1:4" hidden="1" outlineLevel="1">
      <c r="A1234" s="441" t="s">
        <v>164</v>
      </c>
      <c r="B1234" s="444">
        <v>1899</v>
      </c>
      <c r="C1234" s="357">
        <v>119.1</v>
      </c>
      <c r="D1234" s="357">
        <f t="shared" si="40"/>
        <v>226170.9</v>
      </c>
    </row>
    <row r="1235" spans="1:4" hidden="1" outlineLevel="1">
      <c r="A1235" s="439" t="s">
        <v>1041</v>
      </c>
      <c r="B1235" s="440">
        <v>348</v>
      </c>
      <c r="D1235" s="357">
        <f t="shared" si="40"/>
        <v>0</v>
      </c>
    </row>
    <row r="1236" spans="1:4" hidden="1" outlineLevel="1">
      <c r="A1236" s="441" t="s">
        <v>1042</v>
      </c>
      <c r="B1236" s="442">
        <v>50</v>
      </c>
      <c r="C1236" s="357">
        <v>181.07</v>
      </c>
      <c r="D1236" s="357">
        <f t="shared" si="40"/>
        <v>9053.5</v>
      </c>
    </row>
    <row r="1237" spans="1:4" hidden="1" outlineLevel="1">
      <c r="A1237" s="441" t="s">
        <v>1043</v>
      </c>
      <c r="B1237" s="442">
        <v>5</v>
      </c>
      <c r="C1237" s="357">
        <v>189.74</v>
      </c>
      <c r="D1237" s="357">
        <f t="shared" si="40"/>
        <v>948.7</v>
      </c>
    </row>
    <row r="1238" spans="1:4" hidden="1" outlineLevel="1">
      <c r="A1238" s="441" t="s">
        <v>1044</v>
      </c>
      <c r="B1238" s="442">
        <v>88</v>
      </c>
      <c r="C1238" s="357">
        <v>181.07</v>
      </c>
      <c r="D1238" s="357">
        <f t="shared" si="40"/>
        <v>15934.16</v>
      </c>
    </row>
    <row r="1239" spans="1:4" hidden="1" outlineLevel="1">
      <c r="A1239" s="441" t="s">
        <v>1045</v>
      </c>
      <c r="B1239" s="442">
        <v>5</v>
      </c>
      <c r="C1239" s="357">
        <v>189.74</v>
      </c>
      <c r="D1239" s="357">
        <f t="shared" si="40"/>
        <v>948.7</v>
      </c>
    </row>
    <row r="1240" spans="1:4" hidden="1" outlineLevel="1">
      <c r="A1240" s="441" t="s">
        <v>1046</v>
      </c>
      <c r="B1240" s="442">
        <v>9</v>
      </c>
      <c r="C1240" s="357">
        <v>189.74</v>
      </c>
      <c r="D1240" s="357">
        <f t="shared" si="40"/>
        <v>1707.66</v>
      </c>
    </row>
    <row r="1241" spans="1:4" hidden="1" outlineLevel="1">
      <c r="A1241" s="441" t="s">
        <v>1047</v>
      </c>
      <c r="B1241" s="442">
        <v>2</v>
      </c>
      <c r="C1241" s="357">
        <v>189.74</v>
      </c>
      <c r="D1241" s="357">
        <f t="shared" si="40"/>
        <v>379.48</v>
      </c>
    </row>
    <row r="1242" spans="1:4" hidden="1" outlineLevel="1">
      <c r="A1242" s="441" t="s">
        <v>1048</v>
      </c>
      <c r="B1242" s="442">
        <v>4</v>
      </c>
      <c r="C1242" s="357">
        <v>189.74</v>
      </c>
      <c r="D1242" s="357">
        <f t="shared" si="40"/>
        <v>758.96</v>
      </c>
    </row>
    <row r="1243" spans="1:4" hidden="1" outlineLevel="1">
      <c r="A1243" s="441" t="s">
        <v>1049</v>
      </c>
      <c r="B1243" s="442">
        <v>70</v>
      </c>
      <c r="C1243" s="357">
        <v>181.07</v>
      </c>
      <c r="D1243" s="357">
        <f t="shared" si="40"/>
        <v>12674.9</v>
      </c>
    </row>
    <row r="1244" spans="1:4" hidden="1" outlineLevel="1">
      <c r="A1244" s="441" t="s">
        <v>1050</v>
      </c>
      <c r="B1244" s="442">
        <v>20</v>
      </c>
      <c r="C1244" s="357">
        <v>189.74</v>
      </c>
      <c r="D1244" s="357">
        <f t="shared" si="40"/>
        <v>3794.8</v>
      </c>
    </row>
    <row r="1245" spans="1:4" hidden="1" outlineLevel="1">
      <c r="A1245" s="441" t="s">
        <v>1051</v>
      </c>
      <c r="B1245" s="442">
        <v>95</v>
      </c>
      <c r="C1245" s="357">
        <v>181.07</v>
      </c>
      <c r="D1245" s="357">
        <f t="shared" si="40"/>
        <v>17201.649999999998</v>
      </c>
    </row>
    <row r="1246" spans="1:4" hidden="1" outlineLevel="1">
      <c r="A1246" s="439" t="s">
        <v>1052</v>
      </c>
      <c r="B1246" s="440">
        <v>242</v>
      </c>
      <c r="C1246" s="357">
        <v>32</v>
      </c>
      <c r="D1246" s="357">
        <f t="shared" si="40"/>
        <v>7744</v>
      </c>
    </row>
    <row r="1247" spans="1:4" hidden="1" outlineLevel="1">
      <c r="A1247" s="439" t="s">
        <v>1053</v>
      </c>
      <c r="B1247" s="443">
        <v>211323.1</v>
      </c>
      <c r="C1247" s="357">
        <v>0.79</v>
      </c>
      <c r="D1247" s="357">
        <f t="shared" si="40"/>
        <v>166945.24900000001</v>
      </c>
    </row>
    <row r="1248" spans="1:4" hidden="1" outlineLevel="1">
      <c r="A1248" s="439" t="s">
        <v>297</v>
      </c>
      <c r="B1248" s="443">
        <v>475000</v>
      </c>
      <c r="D1248" s="357">
        <f t="shared" si="40"/>
        <v>0</v>
      </c>
    </row>
    <row r="1249" spans="1:4" hidden="1" outlineLevel="1">
      <c r="A1249" s="441" t="s">
        <v>301</v>
      </c>
      <c r="B1249" s="444">
        <v>4000</v>
      </c>
      <c r="C1249" s="357">
        <v>2.56</v>
      </c>
      <c r="D1249" s="357">
        <f t="shared" si="40"/>
        <v>10240</v>
      </c>
    </row>
    <row r="1250" spans="1:4" hidden="1" outlineLevel="1">
      <c r="A1250" s="441" t="s">
        <v>1809</v>
      </c>
      <c r="B1250" s="444">
        <v>26000</v>
      </c>
      <c r="C1250" s="357">
        <v>1.33</v>
      </c>
      <c r="D1250" s="357">
        <f t="shared" si="40"/>
        <v>34580</v>
      </c>
    </row>
    <row r="1251" spans="1:4" hidden="1" outlineLevel="1">
      <c r="A1251" s="441" t="s">
        <v>850</v>
      </c>
      <c r="B1251" s="444">
        <v>435000</v>
      </c>
      <c r="C1251" s="357">
        <v>0.83</v>
      </c>
      <c r="D1251" s="357">
        <f t="shared" si="40"/>
        <v>361050</v>
      </c>
    </row>
    <row r="1252" spans="1:4" hidden="1" outlineLevel="1">
      <c r="A1252" s="441" t="s">
        <v>767</v>
      </c>
      <c r="B1252" s="444">
        <v>10000</v>
      </c>
      <c r="C1252" s="357">
        <v>0.25</v>
      </c>
      <c r="D1252" s="357">
        <f t="shared" si="40"/>
        <v>2500</v>
      </c>
    </row>
    <row r="1253" spans="1:4" hidden="1" outlineLevel="1">
      <c r="A1253" s="439" t="s">
        <v>302</v>
      </c>
      <c r="B1253" s="440">
        <v>210</v>
      </c>
      <c r="C1253" s="357">
        <v>48.5</v>
      </c>
      <c r="D1253" s="357">
        <f t="shared" si="40"/>
        <v>10185</v>
      </c>
    </row>
    <row r="1254" spans="1:4" hidden="1" outlineLevel="1">
      <c r="A1254" s="439" t="s">
        <v>812</v>
      </c>
      <c r="B1254" s="443">
        <v>277338</v>
      </c>
      <c r="C1254" s="357"/>
      <c r="D1254" s="357">
        <f t="shared" si="40"/>
        <v>0</v>
      </c>
    </row>
    <row r="1255" spans="1:4" hidden="1" outlineLevel="1">
      <c r="A1255" s="441"/>
      <c r="B1255" s="444">
        <v>6338</v>
      </c>
      <c r="C1255" s="357">
        <v>0.96</v>
      </c>
      <c r="D1255" s="357">
        <f t="shared" si="40"/>
        <v>6084.48</v>
      </c>
    </row>
    <row r="1256" spans="1:4" hidden="1" outlineLevel="1">
      <c r="A1256" s="441" t="s">
        <v>1054</v>
      </c>
      <c r="B1256" s="444">
        <v>271000</v>
      </c>
      <c r="C1256" s="357">
        <v>0.96</v>
      </c>
      <c r="D1256" s="357">
        <f t="shared" si="40"/>
        <v>260160</v>
      </c>
    </row>
    <row r="1257" spans="1:4" hidden="1" outlineLevel="1">
      <c r="A1257" s="439" t="s">
        <v>166</v>
      </c>
      <c r="B1257" s="443">
        <v>3340</v>
      </c>
      <c r="C1257" s="357">
        <v>2.75</v>
      </c>
      <c r="D1257" s="357">
        <f t="shared" si="40"/>
        <v>9185</v>
      </c>
    </row>
    <row r="1258" spans="1:4" hidden="1" outlineLevel="1">
      <c r="A1258" s="439" t="s">
        <v>203</v>
      </c>
      <c r="B1258" s="440">
        <v>262</v>
      </c>
      <c r="C1258" s="357"/>
      <c r="D1258" s="357">
        <f t="shared" ref="D1258:D1311" si="41">B1258*C1258</f>
        <v>0</v>
      </c>
    </row>
    <row r="1259" spans="1:4" hidden="1" outlineLevel="1">
      <c r="A1259" s="441"/>
      <c r="B1259" s="442">
        <v>67</v>
      </c>
      <c r="C1259" s="357">
        <v>215</v>
      </c>
      <c r="D1259" s="357">
        <f t="shared" si="41"/>
        <v>14405</v>
      </c>
    </row>
    <row r="1260" spans="1:4" hidden="1" outlineLevel="1">
      <c r="A1260" s="441" t="s">
        <v>204</v>
      </c>
      <c r="B1260" s="442">
        <v>195</v>
      </c>
      <c r="C1260" s="357">
        <v>100</v>
      </c>
      <c r="D1260" s="357">
        <f t="shared" si="41"/>
        <v>19500</v>
      </c>
    </row>
    <row r="1261" spans="1:4" hidden="1" outlineLevel="1">
      <c r="A1261" s="439" t="s">
        <v>1057</v>
      </c>
      <c r="B1261" s="443">
        <v>2528</v>
      </c>
      <c r="C1261" s="436"/>
      <c r="D1261" s="357">
        <f t="shared" si="41"/>
        <v>0</v>
      </c>
    </row>
    <row r="1262" spans="1:4" hidden="1" outlineLevel="1">
      <c r="A1262" s="445">
        <v>200</v>
      </c>
      <c r="B1262" s="444">
        <v>2528</v>
      </c>
      <c r="C1262" s="357">
        <v>56.3</v>
      </c>
      <c r="D1262" s="357">
        <f t="shared" si="41"/>
        <v>142326.39999999999</v>
      </c>
    </row>
    <row r="1263" spans="1:4" hidden="1" outlineLevel="1">
      <c r="A1263" s="439" t="s">
        <v>1058</v>
      </c>
      <c r="B1263" s="440"/>
      <c r="D1263" s="357">
        <f t="shared" si="41"/>
        <v>0</v>
      </c>
    </row>
    <row r="1264" spans="1:4" hidden="1" outlineLevel="1">
      <c r="A1264" s="441" t="s">
        <v>1059</v>
      </c>
      <c r="B1264" s="442">
        <v>735.9</v>
      </c>
      <c r="C1264" s="357">
        <v>67.3</v>
      </c>
      <c r="D1264" s="357">
        <f t="shared" si="41"/>
        <v>49526.07</v>
      </c>
    </row>
    <row r="1265" spans="1:4" hidden="1" outlineLevel="1">
      <c r="A1265" s="439" t="s">
        <v>1525</v>
      </c>
      <c r="B1265" s="443">
        <v>1458</v>
      </c>
      <c r="C1265" s="436"/>
      <c r="D1265" s="357">
        <f t="shared" si="41"/>
        <v>0</v>
      </c>
    </row>
    <row r="1266" spans="1:4" hidden="1" outlineLevel="1">
      <c r="A1266" s="441" t="s">
        <v>1526</v>
      </c>
      <c r="B1266" s="444">
        <v>1458</v>
      </c>
      <c r="C1266" s="357">
        <v>99.7</v>
      </c>
      <c r="D1266" s="357">
        <f t="shared" si="41"/>
        <v>145362.6</v>
      </c>
    </row>
    <row r="1267" spans="1:4" hidden="1" outlineLevel="1">
      <c r="A1267" s="439" t="s">
        <v>1060</v>
      </c>
      <c r="B1267" s="440">
        <v>334</v>
      </c>
      <c r="C1267" s="357"/>
      <c r="D1267" s="357">
        <f t="shared" si="41"/>
        <v>0</v>
      </c>
    </row>
    <row r="1268" spans="1:4" hidden="1" outlineLevel="1">
      <c r="A1268" s="441" t="s">
        <v>1061</v>
      </c>
      <c r="B1268" s="442">
        <v>334</v>
      </c>
      <c r="C1268" s="357">
        <v>167.7</v>
      </c>
      <c r="D1268" s="357">
        <f t="shared" si="41"/>
        <v>56011.799999999996</v>
      </c>
    </row>
    <row r="1269" spans="1:4" hidden="1" outlineLevel="1">
      <c r="A1269" s="439" t="s">
        <v>1062</v>
      </c>
      <c r="B1269" s="440">
        <v>143.80000000000001</v>
      </c>
      <c r="C1269" s="357">
        <v>76.61</v>
      </c>
      <c r="D1269" s="357">
        <f t="shared" si="41"/>
        <v>11016.518</v>
      </c>
    </row>
    <row r="1270" spans="1:4" hidden="1" outlineLevel="1">
      <c r="A1270" s="439" t="s">
        <v>1063</v>
      </c>
      <c r="B1270" s="443">
        <v>2815.7</v>
      </c>
      <c r="C1270" s="436"/>
      <c r="D1270" s="357">
        <f t="shared" si="41"/>
        <v>0</v>
      </c>
    </row>
    <row r="1271" spans="1:4" hidden="1" outlineLevel="1">
      <c r="A1271" s="445">
        <v>350</v>
      </c>
      <c r="B1271" s="444">
        <v>1119.2</v>
      </c>
      <c r="C1271" s="362">
        <v>79.33</v>
      </c>
      <c r="D1271" s="357">
        <f t="shared" si="41"/>
        <v>88786.135999999999</v>
      </c>
    </row>
    <row r="1272" spans="1:4" hidden="1" outlineLevel="1">
      <c r="A1272" s="441" t="s">
        <v>1064</v>
      </c>
      <c r="B1272" s="444">
        <v>1428</v>
      </c>
      <c r="C1272" s="357">
        <v>119</v>
      </c>
      <c r="D1272" s="357">
        <f t="shared" si="41"/>
        <v>169932</v>
      </c>
    </row>
    <row r="1273" spans="1:4" hidden="1" outlineLevel="1">
      <c r="A1273" s="441" t="s">
        <v>1065</v>
      </c>
      <c r="B1273" s="442">
        <v>268.5</v>
      </c>
      <c r="C1273" s="357">
        <v>175.95</v>
      </c>
      <c r="D1273" s="357">
        <f t="shared" si="41"/>
        <v>47242.574999999997</v>
      </c>
    </row>
    <row r="1274" spans="1:4" hidden="1" outlineLevel="1">
      <c r="A1274" s="439" t="s">
        <v>1066</v>
      </c>
      <c r="B1274" s="443"/>
      <c r="D1274" s="357">
        <f t="shared" si="41"/>
        <v>0</v>
      </c>
    </row>
    <row r="1275" spans="1:4" hidden="1" outlineLevel="1">
      <c r="A1275" s="441" t="s">
        <v>820</v>
      </c>
      <c r="B1275" s="444">
        <v>1489</v>
      </c>
      <c r="C1275" s="357">
        <v>110.9</v>
      </c>
      <c r="D1275" s="357">
        <f t="shared" si="41"/>
        <v>165130.1</v>
      </c>
    </row>
    <row r="1276" spans="1:4" hidden="1" outlineLevel="1">
      <c r="A1276" s="441" t="s">
        <v>1067</v>
      </c>
      <c r="B1276" s="442">
        <v>686</v>
      </c>
      <c r="C1276" s="357">
        <v>178.12</v>
      </c>
      <c r="D1276" s="357">
        <f t="shared" si="41"/>
        <v>122190.32</v>
      </c>
    </row>
    <row r="1277" spans="1:4" hidden="1" outlineLevel="1">
      <c r="A1277" s="441" t="s">
        <v>1068</v>
      </c>
      <c r="B1277" s="444">
        <v>4768</v>
      </c>
      <c r="C1277" s="362">
        <f>(33.27*249+36.46*5089)/5338</f>
        <v>36.311197077557139</v>
      </c>
      <c r="D1277" s="357">
        <f t="shared" si="41"/>
        <v>173131.78766579245</v>
      </c>
    </row>
    <row r="1278" spans="1:4" hidden="1" outlineLevel="1">
      <c r="A1278" s="441" t="s">
        <v>792</v>
      </c>
      <c r="B1278" s="444">
        <v>12552</v>
      </c>
      <c r="C1278" s="362">
        <f>(8117*60.77+4435*58.7)/12552</f>
        <v>60.038606596558324</v>
      </c>
      <c r="D1278" s="357">
        <f t="shared" si="41"/>
        <v>753604.59000000008</v>
      </c>
    </row>
    <row r="1279" spans="1:4" hidden="1" outlineLevel="1">
      <c r="A1279" s="441" t="s">
        <v>899</v>
      </c>
      <c r="B1279" s="444">
        <v>3587</v>
      </c>
      <c r="C1279" s="357">
        <v>66.930000000000007</v>
      </c>
      <c r="D1279" s="357">
        <f t="shared" si="41"/>
        <v>240077.91000000003</v>
      </c>
    </row>
    <row r="1280" spans="1:4" hidden="1" outlineLevel="1">
      <c r="A1280" s="439" t="s">
        <v>815</v>
      </c>
      <c r="B1280" s="443">
        <v>60000</v>
      </c>
      <c r="D1280" s="357">
        <f t="shared" si="41"/>
        <v>0</v>
      </c>
    </row>
    <row r="1281" spans="1:4" hidden="1" outlineLevel="1">
      <c r="A1281" s="441" t="s">
        <v>816</v>
      </c>
      <c r="B1281" s="444">
        <v>60000</v>
      </c>
      <c r="C1281" s="357">
        <v>0.63</v>
      </c>
      <c r="D1281" s="357">
        <f t="shared" si="41"/>
        <v>37800</v>
      </c>
    </row>
    <row r="1282" spans="1:4" hidden="1" outlineLevel="1">
      <c r="A1282" s="439" t="s">
        <v>857</v>
      </c>
      <c r="B1282" s="443">
        <v>100000</v>
      </c>
      <c r="C1282" s="357"/>
      <c r="D1282" s="357">
        <f t="shared" si="41"/>
        <v>0</v>
      </c>
    </row>
    <row r="1283" spans="1:4" hidden="1" outlineLevel="1">
      <c r="A1283" s="445">
        <v>35</v>
      </c>
      <c r="B1283" s="444">
        <v>7500</v>
      </c>
      <c r="C1283" s="357">
        <v>0.09</v>
      </c>
      <c r="D1283" s="357">
        <f t="shared" si="41"/>
        <v>675</v>
      </c>
    </row>
    <row r="1284" spans="1:4" hidden="1" outlineLevel="1">
      <c r="A1284" s="445">
        <v>36</v>
      </c>
      <c r="B1284" s="444">
        <v>12500</v>
      </c>
      <c r="C1284" s="357">
        <v>0.08</v>
      </c>
      <c r="D1284" s="357">
        <f t="shared" si="41"/>
        <v>1000</v>
      </c>
    </row>
    <row r="1285" spans="1:4" hidden="1" outlineLevel="1">
      <c r="A1285" s="445">
        <v>37</v>
      </c>
      <c r="B1285" s="444">
        <v>12500</v>
      </c>
      <c r="C1285" s="357">
        <v>0.08</v>
      </c>
      <c r="D1285" s="357">
        <f t="shared" si="41"/>
        <v>1000</v>
      </c>
    </row>
    <row r="1286" spans="1:4" hidden="1" outlineLevel="1">
      <c r="A1286" s="445">
        <v>38</v>
      </c>
      <c r="B1286" s="444">
        <v>12500</v>
      </c>
      <c r="C1286" s="357">
        <v>0.08</v>
      </c>
      <c r="D1286" s="357">
        <f t="shared" si="41"/>
        <v>1000</v>
      </c>
    </row>
    <row r="1287" spans="1:4" hidden="1" outlineLevel="1">
      <c r="A1287" s="445">
        <v>39</v>
      </c>
      <c r="B1287" s="444">
        <v>12500</v>
      </c>
      <c r="C1287" s="357">
        <v>0.08</v>
      </c>
      <c r="D1287" s="357">
        <f t="shared" si="41"/>
        <v>1000</v>
      </c>
    </row>
    <row r="1288" spans="1:4" hidden="1" outlineLevel="1">
      <c r="A1288" s="445">
        <v>40</v>
      </c>
      <c r="B1288" s="444">
        <v>12500</v>
      </c>
      <c r="C1288" s="357">
        <v>0.08</v>
      </c>
      <c r="D1288" s="357">
        <f t="shared" si="41"/>
        <v>1000</v>
      </c>
    </row>
    <row r="1289" spans="1:4" hidden="1" outlineLevel="1">
      <c r="A1289" s="445">
        <v>41</v>
      </c>
      <c r="B1289" s="444">
        <v>7500</v>
      </c>
      <c r="C1289" s="357">
        <v>0.08</v>
      </c>
      <c r="D1289" s="357">
        <f t="shared" si="41"/>
        <v>600</v>
      </c>
    </row>
    <row r="1290" spans="1:4" hidden="1" outlineLevel="1">
      <c r="A1290" s="445">
        <v>42</v>
      </c>
      <c r="B1290" s="444">
        <v>5000</v>
      </c>
      <c r="C1290" s="357">
        <v>0.08</v>
      </c>
      <c r="D1290" s="357">
        <f t="shared" si="41"/>
        <v>400</v>
      </c>
    </row>
    <row r="1291" spans="1:4" hidden="1" outlineLevel="1">
      <c r="A1291" s="445">
        <v>43</v>
      </c>
      <c r="B1291" s="444">
        <v>5000</v>
      </c>
      <c r="C1291" s="357">
        <v>0.08</v>
      </c>
      <c r="D1291" s="357">
        <f t="shared" si="41"/>
        <v>400</v>
      </c>
    </row>
    <row r="1292" spans="1:4" hidden="1" outlineLevel="1">
      <c r="A1292" s="445">
        <v>44</v>
      </c>
      <c r="B1292" s="444">
        <v>5000</v>
      </c>
      <c r="C1292" s="357">
        <v>0.08</v>
      </c>
      <c r="D1292" s="357">
        <f t="shared" si="41"/>
        <v>400</v>
      </c>
    </row>
    <row r="1293" spans="1:4" hidden="1" outlineLevel="1">
      <c r="A1293" s="445">
        <v>45</v>
      </c>
      <c r="B1293" s="444">
        <v>7500</v>
      </c>
      <c r="C1293" s="357">
        <v>0.08</v>
      </c>
      <c r="D1293" s="357">
        <f t="shared" si="41"/>
        <v>600</v>
      </c>
    </row>
    <row r="1294" spans="1:4" hidden="1" outlineLevel="1">
      <c r="A1294" s="439" t="s">
        <v>817</v>
      </c>
      <c r="B1294" s="443">
        <v>69000</v>
      </c>
      <c r="D1294" s="357">
        <f t="shared" si="41"/>
        <v>0</v>
      </c>
    </row>
    <row r="1295" spans="1:4" hidden="1" outlineLevel="1">
      <c r="A1295" s="441" t="s">
        <v>1069</v>
      </c>
      <c r="B1295" s="444">
        <v>49000</v>
      </c>
      <c r="C1295" s="357">
        <v>0.55000000000000004</v>
      </c>
      <c r="D1295" s="357">
        <f t="shared" si="41"/>
        <v>26950.000000000004</v>
      </c>
    </row>
    <row r="1296" spans="1:4" hidden="1" outlineLevel="1">
      <c r="A1296" s="441" t="s">
        <v>818</v>
      </c>
      <c r="B1296" s="444">
        <v>20000</v>
      </c>
      <c r="C1296" s="357">
        <v>0.55000000000000004</v>
      </c>
      <c r="D1296" s="357">
        <f t="shared" si="41"/>
        <v>11000</v>
      </c>
    </row>
    <row r="1297" spans="1:4" hidden="1" outlineLevel="1">
      <c r="A1297" s="439" t="s">
        <v>819</v>
      </c>
      <c r="B1297" s="443"/>
      <c r="C1297" s="357"/>
      <c r="D1297" s="357">
        <f t="shared" si="41"/>
        <v>0</v>
      </c>
    </row>
    <row r="1298" spans="1:4" hidden="1" outlineLevel="1">
      <c r="A1298" s="441" t="s">
        <v>820</v>
      </c>
      <c r="B1298" s="444">
        <v>1000</v>
      </c>
      <c r="C1298" s="357">
        <v>1.58</v>
      </c>
      <c r="D1298" s="357">
        <f t="shared" si="41"/>
        <v>1580</v>
      </c>
    </row>
    <row r="1299" spans="1:4" hidden="1" outlineLevel="1">
      <c r="A1299" s="441" t="s">
        <v>1952</v>
      </c>
      <c r="B1299" s="442">
        <v>800</v>
      </c>
      <c r="C1299" s="357">
        <v>2.35</v>
      </c>
      <c r="D1299" s="357">
        <f t="shared" si="41"/>
        <v>1880</v>
      </c>
    </row>
    <row r="1300" spans="1:4" hidden="1" outlineLevel="1">
      <c r="A1300" s="441" t="s">
        <v>1953</v>
      </c>
      <c r="B1300" s="444">
        <v>1500</v>
      </c>
      <c r="C1300" s="357">
        <v>2.35</v>
      </c>
      <c r="D1300" s="357">
        <f t="shared" si="41"/>
        <v>3525</v>
      </c>
    </row>
    <row r="1301" spans="1:4" hidden="1" outlineLevel="1">
      <c r="A1301" s="441" t="s">
        <v>822</v>
      </c>
      <c r="B1301" s="444">
        <v>21750</v>
      </c>
      <c r="C1301" s="357">
        <v>2.14</v>
      </c>
      <c r="D1301" s="357">
        <f t="shared" si="41"/>
        <v>46545</v>
      </c>
    </row>
    <row r="1302" spans="1:4" hidden="1" outlineLevel="1">
      <c r="A1302" s="441" t="s">
        <v>1070</v>
      </c>
      <c r="B1302" s="444">
        <v>7650</v>
      </c>
      <c r="C1302" s="357">
        <v>6.77</v>
      </c>
      <c r="D1302" s="357">
        <f t="shared" si="41"/>
        <v>51790.5</v>
      </c>
    </row>
    <row r="1303" spans="1:4" hidden="1" outlineLevel="1">
      <c r="A1303" s="441" t="s">
        <v>823</v>
      </c>
      <c r="B1303" s="444">
        <v>224000</v>
      </c>
      <c r="C1303" s="357">
        <v>1.56</v>
      </c>
      <c r="D1303" s="357">
        <f t="shared" si="41"/>
        <v>349440</v>
      </c>
    </row>
    <row r="1304" spans="1:4" hidden="1" outlineLevel="1">
      <c r="A1304" s="441" t="s">
        <v>1071</v>
      </c>
      <c r="B1304" s="444">
        <v>20600</v>
      </c>
      <c r="C1304" s="357">
        <v>3.06</v>
      </c>
      <c r="D1304" s="357">
        <f t="shared" si="41"/>
        <v>63036</v>
      </c>
    </row>
    <row r="1305" spans="1:4" hidden="1" outlineLevel="1">
      <c r="A1305" s="441" t="s">
        <v>1072</v>
      </c>
      <c r="B1305" s="444">
        <v>44000</v>
      </c>
      <c r="C1305" s="357">
        <v>1.56</v>
      </c>
      <c r="D1305" s="357">
        <f t="shared" si="41"/>
        <v>68640</v>
      </c>
    </row>
    <row r="1306" spans="1:4" hidden="1" outlineLevel="1">
      <c r="A1306" s="441" t="s">
        <v>824</v>
      </c>
      <c r="B1306" s="444">
        <v>15200</v>
      </c>
      <c r="C1306" s="357">
        <v>1.19</v>
      </c>
      <c r="D1306" s="357">
        <f t="shared" si="41"/>
        <v>18088</v>
      </c>
    </row>
    <row r="1307" spans="1:4" hidden="1" outlineLevel="1">
      <c r="A1307" s="441" t="s">
        <v>1074</v>
      </c>
      <c r="B1307" s="444">
        <v>8500</v>
      </c>
      <c r="C1307" s="357">
        <v>1.19</v>
      </c>
      <c r="D1307" s="357">
        <f t="shared" si="41"/>
        <v>10115</v>
      </c>
    </row>
    <row r="1308" spans="1:4" hidden="1" outlineLevel="1">
      <c r="A1308" s="441" t="s">
        <v>1075</v>
      </c>
      <c r="B1308" s="442">
        <v>200</v>
      </c>
      <c r="C1308" s="357">
        <v>1.7</v>
      </c>
      <c r="D1308" s="357">
        <f t="shared" si="41"/>
        <v>340</v>
      </c>
    </row>
    <row r="1309" spans="1:4" hidden="1" outlineLevel="1">
      <c r="A1309" s="441" t="s">
        <v>1076</v>
      </c>
      <c r="B1309" s="442">
        <v>200</v>
      </c>
      <c r="C1309" s="357">
        <v>1.7</v>
      </c>
      <c r="D1309" s="357">
        <f t="shared" si="41"/>
        <v>340</v>
      </c>
    </row>
    <row r="1310" spans="1:4" hidden="1" outlineLevel="1">
      <c r="A1310" s="441" t="s">
        <v>1079</v>
      </c>
      <c r="B1310" s="444">
        <v>1553</v>
      </c>
      <c r="C1310" s="357">
        <v>5.01</v>
      </c>
      <c r="D1310" s="357">
        <f t="shared" si="41"/>
        <v>7780.53</v>
      </c>
    </row>
    <row r="1311" spans="1:4" hidden="1" outlineLevel="1">
      <c r="A1311" s="439" t="s">
        <v>1080</v>
      </c>
      <c r="B1311" s="443"/>
      <c r="C1311" s="357"/>
      <c r="D1311" s="357">
        <f t="shared" si="41"/>
        <v>0</v>
      </c>
    </row>
    <row r="1312" spans="1:4" hidden="1" outlineLevel="1">
      <c r="A1312" s="441" t="s">
        <v>1081</v>
      </c>
      <c r="B1312" s="442">
        <v>556</v>
      </c>
      <c r="C1312" s="362">
        <f>(50*128.92+506*141.99)/556</f>
        <v>140.81464028776978</v>
      </c>
      <c r="D1312" s="357">
        <f t="shared" ref="D1312:D1357" si="42">B1312*C1312</f>
        <v>78292.94</v>
      </c>
    </row>
    <row r="1313" spans="1:5" hidden="1" outlineLevel="1">
      <c r="A1313" s="441" t="s">
        <v>1924</v>
      </c>
      <c r="B1313" s="442">
        <v>100</v>
      </c>
      <c r="C1313" s="357">
        <v>227.7</v>
      </c>
      <c r="D1313" s="357">
        <f t="shared" si="42"/>
        <v>22770</v>
      </c>
    </row>
    <row r="1314" spans="1:5" hidden="1" outlineLevel="1">
      <c r="A1314" s="441" t="s">
        <v>1082</v>
      </c>
      <c r="B1314" s="442">
        <v>450</v>
      </c>
      <c r="C1314" s="357">
        <v>103</v>
      </c>
      <c r="D1314" s="357">
        <f t="shared" si="42"/>
        <v>46350</v>
      </c>
    </row>
    <row r="1315" spans="1:5" hidden="1" outlineLevel="1">
      <c r="A1315" s="441" t="s">
        <v>1925</v>
      </c>
      <c r="B1315" s="442">
        <v>200</v>
      </c>
      <c r="C1315" s="357">
        <v>120</v>
      </c>
      <c r="D1315" s="357">
        <f t="shared" si="42"/>
        <v>24000</v>
      </c>
    </row>
    <row r="1316" spans="1:5" hidden="1" outlineLevel="1">
      <c r="A1316" s="441" t="s">
        <v>1085</v>
      </c>
      <c r="B1316" s="442">
        <v>600</v>
      </c>
      <c r="C1316" s="357">
        <v>103</v>
      </c>
      <c r="D1316" s="357">
        <f t="shared" si="42"/>
        <v>61800</v>
      </c>
    </row>
    <row r="1317" spans="1:5" hidden="1" outlineLevel="1">
      <c r="A1317" s="439" t="s">
        <v>168</v>
      </c>
      <c r="B1317" s="443">
        <v>7452</v>
      </c>
      <c r="C1317" s="362">
        <f>(5400*22.8+2052*23.24)/7425</f>
        <v>23.004509090909089</v>
      </c>
      <c r="D1317" s="357">
        <f t="shared" si="42"/>
        <v>171429.60174545454</v>
      </c>
    </row>
    <row r="1318" spans="1:5" hidden="1" outlineLevel="1">
      <c r="A1318" s="439" t="s">
        <v>1087</v>
      </c>
      <c r="B1318" s="440"/>
      <c r="D1318" s="357">
        <f t="shared" si="42"/>
        <v>0</v>
      </c>
    </row>
    <row r="1319" spans="1:5" hidden="1" outlineLevel="1">
      <c r="A1319" s="441" t="s">
        <v>1926</v>
      </c>
      <c r="B1319" s="442">
        <v>20</v>
      </c>
      <c r="C1319" s="357">
        <v>9.52</v>
      </c>
      <c r="D1319" s="357">
        <f t="shared" si="42"/>
        <v>190.39999999999998</v>
      </c>
    </row>
    <row r="1320" spans="1:5" hidden="1" outlineLevel="1">
      <c r="A1320" s="441" t="s">
        <v>164</v>
      </c>
      <c r="B1320" s="442">
        <v>500</v>
      </c>
      <c r="C1320" s="357">
        <v>12.85</v>
      </c>
      <c r="D1320" s="357">
        <f t="shared" si="42"/>
        <v>6425</v>
      </c>
    </row>
    <row r="1321" spans="1:5" hidden="1" outlineLevel="1">
      <c r="A1321" s="439" t="s">
        <v>1089</v>
      </c>
      <c r="B1321" s="440">
        <v>230.55</v>
      </c>
      <c r="D1321" s="357">
        <f t="shared" si="42"/>
        <v>0</v>
      </c>
    </row>
    <row r="1322" spans="1:5" hidden="1" outlineLevel="1">
      <c r="A1322" s="441"/>
      <c r="B1322" s="442">
        <v>9.35</v>
      </c>
      <c r="C1322" s="488">
        <v>121.75</v>
      </c>
      <c r="D1322" s="357">
        <f t="shared" si="42"/>
        <v>1138.3625</v>
      </c>
      <c r="E1322" s="333"/>
    </row>
    <row r="1323" spans="1:5" hidden="1" outlineLevel="1">
      <c r="A1323" s="441" t="s">
        <v>1090</v>
      </c>
      <c r="B1323" s="442">
        <v>16.2</v>
      </c>
      <c r="C1323" s="357">
        <v>158.75</v>
      </c>
      <c r="D1323" s="357">
        <f t="shared" si="42"/>
        <v>2571.75</v>
      </c>
      <c r="E1323" s="333"/>
    </row>
    <row r="1324" spans="1:5" hidden="1" outlineLevel="1">
      <c r="A1324" s="441" t="s">
        <v>1091</v>
      </c>
      <c r="B1324" s="442">
        <v>205</v>
      </c>
      <c r="C1324" s="488">
        <v>121.75</v>
      </c>
      <c r="D1324" s="357">
        <f t="shared" si="42"/>
        <v>24958.75</v>
      </c>
      <c r="E1324" s="333"/>
    </row>
    <row r="1325" spans="1:5" hidden="1" outlineLevel="1">
      <c r="A1325" s="439" t="s">
        <v>825</v>
      </c>
      <c r="B1325" s="443">
        <v>1100</v>
      </c>
      <c r="C1325" s="362">
        <f>(17.8*1000+100*12.5)/1100</f>
        <v>17.318181818181817</v>
      </c>
      <c r="D1325" s="357">
        <f t="shared" si="42"/>
        <v>19050</v>
      </c>
    </row>
    <row r="1326" spans="1:5" hidden="1" outlineLevel="1">
      <c r="A1326" s="439" t="s">
        <v>98</v>
      </c>
      <c r="B1326" s="443">
        <v>1116</v>
      </c>
      <c r="D1326" s="357">
        <f t="shared" si="42"/>
        <v>0</v>
      </c>
    </row>
    <row r="1327" spans="1:5" hidden="1" outlineLevel="1">
      <c r="A1327" s="441"/>
      <c r="B1327" s="444">
        <v>1080</v>
      </c>
      <c r="C1327" s="357">
        <v>244</v>
      </c>
      <c r="D1327" s="357">
        <f t="shared" si="42"/>
        <v>263520</v>
      </c>
    </row>
    <row r="1328" spans="1:5" hidden="1" outlineLevel="1">
      <c r="A1328" s="441" t="s">
        <v>169</v>
      </c>
      <c r="B1328" s="442">
        <v>36</v>
      </c>
      <c r="C1328" s="357">
        <v>1940</v>
      </c>
      <c r="D1328" s="357">
        <f t="shared" si="42"/>
        <v>69840</v>
      </c>
    </row>
    <row r="1329" spans="1:4" hidden="1" outlineLevel="1">
      <c r="A1329" s="439" t="s">
        <v>170</v>
      </c>
      <c r="B1329" s="443">
        <v>579700</v>
      </c>
      <c r="C1329" s="357">
        <v>0.31</v>
      </c>
      <c r="D1329" s="357">
        <f t="shared" si="42"/>
        <v>179707</v>
      </c>
    </row>
    <row r="1330" spans="1:4" hidden="1" outlineLevel="1">
      <c r="A1330" s="439" t="s">
        <v>171</v>
      </c>
      <c r="B1330" s="443">
        <v>1278</v>
      </c>
      <c r="D1330" s="357">
        <f t="shared" si="42"/>
        <v>0</v>
      </c>
    </row>
    <row r="1331" spans="1:4" hidden="1" outlineLevel="1">
      <c r="A1331" s="441" t="s">
        <v>1092</v>
      </c>
      <c r="B1331" s="442">
        <v>528</v>
      </c>
      <c r="C1331" s="362">
        <v>45.7</v>
      </c>
      <c r="D1331" s="357">
        <f t="shared" si="42"/>
        <v>24129.600000000002</v>
      </c>
    </row>
    <row r="1332" spans="1:4" hidden="1" outlineLevel="1">
      <c r="A1332" s="441" t="s">
        <v>172</v>
      </c>
      <c r="B1332" s="442">
        <v>750</v>
      </c>
      <c r="C1332" s="357">
        <v>79.8</v>
      </c>
      <c r="D1332" s="357">
        <f t="shared" si="42"/>
        <v>59850</v>
      </c>
    </row>
    <row r="1333" spans="1:4" hidden="1" outlineLevel="1">
      <c r="A1333" s="439" t="s">
        <v>173</v>
      </c>
      <c r="B1333" s="443">
        <v>271800</v>
      </c>
      <c r="D1333" s="357">
        <f t="shared" si="42"/>
        <v>0</v>
      </c>
    </row>
    <row r="1334" spans="1:4" hidden="1" outlineLevel="1">
      <c r="A1334" s="441" t="s">
        <v>811</v>
      </c>
      <c r="B1334" s="444">
        <v>107000</v>
      </c>
      <c r="C1334" s="357">
        <v>1.3</v>
      </c>
      <c r="D1334" s="357">
        <f t="shared" si="42"/>
        <v>139100</v>
      </c>
    </row>
    <row r="1335" spans="1:4" hidden="1" outlineLevel="1">
      <c r="A1335" s="441" t="s">
        <v>1093</v>
      </c>
      <c r="B1335" s="444">
        <v>29000</v>
      </c>
      <c r="C1335" s="362">
        <f>(15000*1.23+14000*1.2)/29000</f>
        <v>1.2155172413793103</v>
      </c>
      <c r="D1335" s="357">
        <f t="shared" si="42"/>
        <v>35250</v>
      </c>
    </row>
    <row r="1336" spans="1:4" hidden="1" outlineLevel="1">
      <c r="A1336" s="441" t="s">
        <v>74</v>
      </c>
      <c r="B1336" s="444">
        <v>9000</v>
      </c>
      <c r="C1336" s="357">
        <v>1.3</v>
      </c>
      <c r="D1336" s="357">
        <f t="shared" si="42"/>
        <v>11700</v>
      </c>
    </row>
    <row r="1337" spans="1:4" hidden="1" outlineLevel="1">
      <c r="A1337" s="441" t="s">
        <v>1094</v>
      </c>
      <c r="B1337" s="444">
        <v>6000</v>
      </c>
      <c r="C1337" s="357">
        <v>1.4</v>
      </c>
      <c r="D1337" s="357">
        <f t="shared" si="42"/>
        <v>8400</v>
      </c>
    </row>
    <row r="1338" spans="1:4" hidden="1" outlineLevel="1">
      <c r="A1338" s="441" t="s">
        <v>1095</v>
      </c>
      <c r="B1338" s="444">
        <v>1000</v>
      </c>
      <c r="C1338" s="357">
        <v>1.3</v>
      </c>
      <c r="D1338" s="357">
        <f t="shared" si="42"/>
        <v>1300</v>
      </c>
    </row>
    <row r="1339" spans="1:4" hidden="1" outlineLevel="1">
      <c r="A1339" s="441" t="s">
        <v>65</v>
      </c>
      <c r="B1339" s="444">
        <v>21800</v>
      </c>
      <c r="C1339" s="362">
        <f>(1.26*12000+14800*1.2)/26800</f>
        <v>1.2268656716417909</v>
      </c>
      <c r="D1339" s="357">
        <f t="shared" si="42"/>
        <v>26745.671641791043</v>
      </c>
    </row>
    <row r="1340" spans="1:4" hidden="1" outlineLevel="1">
      <c r="A1340" s="441" t="s">
        <v>1096</v>
      </c>
      <c r="B1340" s="444">
        <v>15000</v>
      </c>
      <c r="C1340" s="357">
        <v>1.3</v>
      </c>
      <c r="D1340" s="357">
        <f t="shared" si="42"/>
        <v>19500</v>
      </c>
    </row>
    <row r="1341" spans="1:4" hidden="1" outlineLevel="1">
      <c r="A1341" s="441" t="s">
        <v>164</v>
      </c>
      <c r="B1341" s="444">
        <v>83000</v>
      </c>
      <c r="C1341" s="357">
        <v>0.65</v>
      </c>
      <c r="D1341" s="357">
        <f t="shared" si="42"/>
        <v>53950</v>
      </c>
    </row>
    <row r="1342" spans="1:4" hidden="1" outlineLevel="1">
      <c r="A1342" s="439" t="s">
        <v>174</v>
      </c>
      <c r="B1342" s="443">
        <v>237536</v>
      </c>
      <c r="D1342" s="357">
        <f t="shared" si="42"/>
        <v>0</v>
      </c>
    </row>
    <row r="1343" spans="1:4" hidden="1" outlineLevel="1">
      <c r="A1343" s="441" t="s">
        <v>1940</v>
      </c>
      <c r="B1343" s="444">
        <v>5500</v>
      </c>
      <c r="C1343" s="362">
        <v>1.73</v>
      </c>
      <c r="D1343" s="357">
        <f t="shared" si="42"/>
        <v>9515</v>
      </c>
    </row>
    <row r="1344" spans="1:4" hidden="1" outlineLevel="1">
      <c r="A1344" s="441" t="s">
        <v>1538</v>
      </c>
      <c r="B1344" s="444">
        <v>11000</v>
      </c>
      <c r="C1344" s="357">
        <v>1.55</v>
      </c>
      <c r="D1344" s="357">
        <f t="shared" si="42"/>
        <v>17050</v>
      </c>
    </row>
    <row r="1345" spans="1:4" hidden="1" outlineLevel="1">
      <c r="A1345" s="441" t="s">
        <v>1878</v>
      </c>
      <c r="B1345" s="444">
        <v>18500</v>
      </c>
      <c r="C1345" s="357">
        <v>1.55</v>
      </c>
      <c r="D1345" s="357">
        <f t="shared" si="42"/>
        <v>28675</v>
      </c>
    </row>
    <row r="1346" spans="1:4" hidden="1" outlineLevel="1">
      <c r="A1346" s="441" t="s">
        <v>1097</v>
      </c>
      <c r="B1346" s="444">
        <v>37586</v>
      </c>
      <c r="C1346" s="362">
        <f>(3.79*20086+1.55*17500)/37586</f>
        <v>2.7470584792209864</v>
      </c>
      <c r="D1346" s="357">
        <f t="shared" si="42"/>
        <v>103250.94</v>
      </c>
    </row>
    <row r="1347" spans="1:4" hidden="1" outlineLevel="1">
      <c r="A1347" s="441" t="s">
        <v>1098</v>
      </c>
      <c r="B1347" s="444">
        <v>2000</v>
      </c>
      <c r="C1347" s="357">
        <v>1.55</v>
      </c>
      <c r="D1347" s="357">
        <f t="shared" si="42"/>
        <v>3100</v>
      </c>
    </row>
    <row r="1348" spans="1:4" hidden="1" outlineLevel="1">
      <c r="A1348" s="441" t="s">
        <v>1099</v>
      </c>
      <c r="B1348" s="444">
        <v>8000</v>
      </c>
      <c r="C1348" s="357">
        <v>1.55</v>
      </c>
      <c r="D1348" s="357">
        <f t="shared" si="42"/>
        <v>12400</v>
      </c>
    </row>
    <row r="1349" spans="1:4" hidden="1" outlineLevel="1">
      <c r="A1349" s="441" t="s">
        <v>1093</v>
      </c>
      <c r="B1349" s="444">
        <v>2000</v>
      </c>
      <c r="C1349" s="357">
        <v>1.35</v>
      </c>
      <c r="D1349" s="357">
        <f t="shared" si="42"/>
        <v>2700</v>
      </c>
    </row>
    <row r="1350" spans="1:4" hidden="1" outlineLevel="1">
      <c r="A1350" s="441" t="s">
        <v>1100</v>
      </c>
      <c r="B1350" s="444">
        <v>11000</v>
      </c>
      <c r="C1350" s="357">
        <v>1.55</v>
      </c>
      <c r="D1350" s="357">
        <f t="shared" si="42"/>
        <v>17050</v>
      </c>
    </row>
    <row r="1351" spans="1:4" hidden="1" outlineLevel="1">
      <c r="A1351" s="441" t="s">
        <v>826</v>
      </c>
      <c r="B1351" s="444">
        <v>4500</v>
      </c>
      <c r="C1351" s="357">
        <v>1.55</v>
      </c>
      <c r="D1351" s="357">
        <f t="shared" si="42"/>
        <v>6975</v>
      </c>
    </row>
    <row r="1352" spans="1:4" hidden="1" outlineLevel="1">
      <c r="A1352" s="441" t="s">
        <v>1101</v>
      </c>
      <c r="B1352" s="444">
        <v>24000</v>
      </c>
      <c r="C1352" s="357">
        <v>1.55</v>
      </c>
      <c r="D1352" s="357">
        <f t="shared" si="42"/>
        <v>37200</v>
      </c>
    </row>
    <row r="1353" spans="1:4" hidden="1" outlineLevel="1">
      <c r="A1353" s="441" t="s">
        <v>1102</v>
      </c>
      <c r="B1353" s="442">
        <v>400</v>
      </c>
      <c r="C1353" s="357">
        <v>3.79</v>
      </c>
      <c r="D1353" s="357">
        <f t="shared" si="42"/>
        <v>1516</v>
      </c>
    </row>
    <row r="1354" spans="1:4" hidden="1" outlineLevel="1">
      <c r="A1354" s="441" t="s">
        <v>175</v>
      </c>
      <c r="B1354" s="444">
        <v>21000</v>
      </c>
      <c r="C1354" s="357">
        <v>1.55</v>
      </c>
      <c r="D1354" s="357">
        <f t="shared" si="42"/>
        <v>32550</v>
      </c>
    </row>
    <row r="1355" spans="1:4" hidden="1" outlineLevel="1">
      <c r="A1355" s="441" t="s">
        <v>1095</v>
      </c>
      <c r="B1355" s="444">
        <v>3500</v>
      </c>
      <c r="C1355" s="357">
        <v>1.3</v>
      </c>
      <c r="D1355" s="357">
        <f t="shared" si="42"/>
        <v>4550</v>
      </c>
    </row>
    <row r="1356" spans="1:4" hidden="1" outlineLevel="1">
      <c r="A1356" s="441" t="s">
        <v>1103</v>
      </c>
      <c r="B1356" s="444">
        <v>7500</v>
      </c>
      <c r="C1356" s="357">
        <v>1.55</v>
      </c>
      <c r="D1356" s="357">
        <f t="shared" si="42"/>
        <v>11625</v>
      </c>
    </row>
    <row r="1357" spans="1:4" hidden="1" outlineLevel="1">
      <c r="A1357" s="441" t="s">
        <v>1811</v>
      </c>
      <c r="B1357" s="444">
        <v>14000</v>
      </c>
      <c r="C1357" s="357">
        <v>1.55</v>
      </c>
      <c r="D1357" s="357">
        <f t="shared" si="42"/>
        <v>21700</v>
      </c>
    </row>
    <row r="1358" spans="1:4" hidden="1" outlineLevel="1">
      <c r="A1358" s="441" t="s">
        <v>176</v>
      </c>
      <c r="B1358" s="444">
        <v>17500</v>
      </c>
      <c r="C1358" s="357">
        <v>1.55</v>
      </c>
      <c r="D1358" s="357">
        <f t="shared" ref="D1358:D1412" si="43">B1358*C1358</f>
        <v>27125</v>
      </c>
    </row>
    <row r="1359" spans="1:4" hidden="1" outlineLevel="1">
      <c r="A1359" s="441" t="s">
        <v>1104</v>
      </c>
      <c r="B1359" s="444">
        <v>4000</v>
      </c>
      <c r="C1359" s="357">
        <v>1.55</v>
      </c>
      <c r="D1359" s="357">
        <f t="shared" si="43"/>
        <v>6200</v>
      </c>
    </row>
    <row r="1360" spans="1:4" hidden="1" outlineLevel="1">
      <c r="A1360" s="441" t="s">
        <v>1040</v>
      </c>
      <c r="B1360" s="444">
        <v>7000</v>
      </c>
      <c r="C1360" s="357">
        <v>1.35</v>
      </c>
      <c r="D1360" s="357">
        <f t="shared" si="43"/>
        <v>9450</v>
      </c>
    </row>
    <row r="1361" spans="1:4" hidden="1" outlineLevel="1">
      <c r="A1361" s="441" t="s">
        <v>1105</v>
      </c>
      <c r="B1361" s="444">
        <v>11500</v>
      </c>
      <c r="C1361" s="357">
        <v>1.55</v>
      </c>
      <c r="D1361" s="357">
        <f t="shared" si="43"/>
        <v>17825</v>
      </c>
    </row>
    <row r="1362" spans="1:4" hidden="1" outlineLevel="1">
      <c r="A1362" s="441" t="s">
        <v>1106</v>
      </c>
      <c r="B1362" s="444">
        <v>1000</v>
      </c>
      <c r="C1362" s="357">
        <v>1.55</v>
      </c>
      <c r="D1362" s="357">
        <f t="shared" si="43"/>
        <v>1550</v>
      </c>
    </row>
    <row r="1363" spans="1:4" hidden="1" outlineLevel="1">
      <c r="A1363" s="441" t="s">
        <v>1107</v>
      </c>
      <c r="B1363" s="444">
        <v>5050</v>
      </c>
      <c r="C1363" s="357">
        <v>1.55</v>
      </c>
      <c r="D1363" s="357">
        <f t="shared" si="43"/>
        <v>7827.5</v>
      </c>
    </row>
    <row r="1364" spans="1:4" hidden="1" outlineLevel="1">
      <c r="A1364" s="441" t="s">
        <v>164</v>
      </c>
      <c r="B1364" s="444">
        <v>21000</v>
      </c>
      <c r="C1364" s="357">
        <v>1.4</v>
      </c>
      <c r="D1364" s="357">
        <f t="shared" si="43"/>
        <v>29399.999999999996</v>
      </c>
    </row>
    <row r="1365" spans="1:4" hidden="1" outlineLevel="1">
      <c r="A1365" s="439" t="s">
        <v>1108</v>
      </c>
      <c r="B1365" s="443">
        <v>168000</v>
      </c>
      <c r="D1365" s="357">
        <f t="shared" si="43"/>
        <v>0</v>
      </c>
    </row>
    <row r="1366" spans="1:4" hidden="1" outlineLevel="1">
      <c r="A1366" s="441" t="s">
        <v>1093</v>
      </c>
      <c r="B1366" s="444">
        <v>1000</v>
      </c>
      <c r="C1366" s="357">
        <v>1.4</v>
      </c>
      <c r="D1366" s="357">
        <f t="shared" si="43"/>
        <v>1400</v>
      </c>
    </row>
    <row r="1367" spans="1:4" hidden="1" outlineLevel="1">
      <c r="A1367" s="441" t="s">
        <v>1109</v>
      </c>
      <c r="B1367" s="444">
        <v>17000</v>
      </c>
      <c r="C1367" s="362">
        <v>1.3</v>
      </c>
      <c r="D1367" s="357">
        <f t="shared" si="43"/>
        <v>22100</v>
      </c>
    </row>
    <row r="1368" spans="1:4" hidden="1" outlineLevel="1">
      <c r="A1368" s="441" t="s">
        <v>1110</v>
      </c>
      <c r="B1368" s="444">
        <v>2000</v>
      </c>
      <c r="C1368" s="357">
        <v>1.4</v>
      </c>
      <c r="D1368" s="357">
        <f t="shared" si="43"/>
        <v>2800</v>
      </c>
    </row>
    <row r="1369" spans="1:4" hidden="1" outlineLevel="1">
      <c r="A1369" s="441" t="s">
        <v>1111</v>
      </c>
      <c r="B1369" s="444">
        <v>1000</v>
      </c>
      <c r="C1369" s="357">
        <v>1.8</v>
      </c>
      <c r="D1369" s="357">
        <f t="shared" si="43"/>
        <v>1800</v>
      </c>
    </row>
    <row r="1370" spans="1:4" hidden="1" outlineLevel="1">
      <c r="A1370" s="441" t="s">
        <v>1095</v>
      </c>
      <c r="B1370" s="444">
        <v>4000</v>
      </c>
      <c r="C1370" s="357">
        <v>1.4</v>
      </c>
      <c r="D1370" s="357">
        <f t="shared" si="43"/>
        <v>5600</v>
      </c>
    </row>
    <row r="1371" spans="1:4" hidden="1" outlineLevel="1">
      <c r="A1371" s="441" t="s">
        <v>1039</v>
      </c>
      <c r="B1371" s="444">
        <v>2000</v>
      </c>
      <c r="C1371" s="357">
        <v>1.4</v>
      </c>
      <c r="D1371" s="357">
        <f t="shared" si="43"/>
        <v>2800</v>
      </c>
    </row>
    <row r="1372" spans="1:4" hidden="1" outlineLevel="1">
      <c r="A1372" s="441" t="s">
        <v>164</v>
      </c>
      <c r="B1372" s="444">
        <v>141000</v>
      </c>
      <c r="C1372" s="357">
        <v>0.8</v>
      </c>
      <c r="D1372" s="357">
        <f t="shared" si="43"/>
        <v>112800</v>
      </c>
    </row>
    <row r="1373" spans="1:4" hidden="1" outlineLevel="1">
      <c r="A1373" s="439" t="s">
        <v>1112</v>
      </c>
      <c r="B1373" s="443">
        <v>350560</v>
      </c>
      <c r="D1373" s="357">
        <f t="shared" si="43"/>
        <v>0</v>
      </c>
    </row>
    <row r="1374" spans="1:4" hidden="1" outlineLevel="1">
      <c r="A1374" s="441" t="s">
        <v>1113</v>
      </c>
      <c r="B1374" s="444">
        <v>31000</v>
      </c>
      <c r="C1374" s="357">
        <v>2.4</v>
      </c>
      <c r="D1374" s="357">
        <f t="shared" si="43"/>
        <v>74400</v>
      </c>
    </row>
    <row r="1375" spans="1:4" hidden="1" outlineLevel="1">
      <c r="A1375" s="441" t="s">
        <v>811</v>
      </c>
      <c r="B1375" s="444">
        <v>28000</v>
      </c>
      <c r="C1375" s="357">
        <v>1.45</v>
      </c>
      <c r="D1375" s="357">
        <f t="shared" si="43"/>
        <v>40600</v>
      </c>
    </row>
    <row r="1376" spans="1:4" hidden="1" outlineLevel="1">
      <c r="A1376" s="441" t="s">
        <v>1097</v>
      </c>
      <c r="B1376" s="444">
        <v>14500</v>
      </c>
      <c r="C1376" s="357">
        <v>1.45</v>
      </c>
      <c r="D1376" s="357">
        <f t="shared" si="43"/>
        <v>21025</v>
      </c>
    </row>
    <row r="1377" spans="1:4" hidden="1" outlineLevel="1">
      <c r="A1377" s="441" t="s">
        <v>1100</v>
      </c>
      <c r="B1377" s="444">
        <v>1000</v>
      </c>
      <c r="C1377" s="357">
        <v>4.3</v>
      </c>
      <c r="D1377" s="357">
        <f t="shared" si="43"/>
        <v>4300</v>
      </c>
    </row>
    <row r="1378" spans="1:4" hidden="1" outlineLevel="1">
      <c r="A1378" s="441" t="s">
        <v>1109</v>
      </c>
      <c r="B1378" s="444">
        <v>48900</v>
      </c>
      <c r="C1378" s="357">
        <v>1.45</v>
      </c>
      <c r="D1378" s="357">
        <f t="shared" si="43"/>
        <v>70905</v>
      </c>
    </row>
    <row r="1379" spans="1:4" hidden="1" outlineLevel="1">
      <c r="A1379" s="441" t="s">
        <v>1812</v>
      </c>
      <c r="B1379" s="444">
        <v>5000</v>
      </c>
      <c r="C1379" s="424">
        <v>4.3</v>
      </c>
      <c r="D1379" s="357">
        <f t="shared" si="43"/>
        <v>21500</v>
      </c>
    </row>
    <row r="1380" spans="1:4" hidden="1" outlineLevel="1">
      <c r="A1380" s="441" t="s">
        <v>1101</v>
      </c>
      <c r="B1380" s="444">
        <v>25800</v>
      </c>
      <c r="C1380" s="357">
        <v>1.45</v>
      </c>
      <c r="D1380" s="357">
        <f t="shared" si="43"/>
        <v>37410</v>
      </c>
    </row>
    <row r="1381" spans="1:4" hidden="1" outlineLevel="1">
      <c r="A1381" s="441" t="s">
        <v>1114</v>
      </c>
      <c r="B1381" s="444">
        <v>5000</v>
      </c>
      <c r="C1381" s="357">
        <v>4.3</v>
      </c>
      <c r="D1381" s="357">
        <f t="shared" si="43"/>
        <v>21500</v>
      </c>
    </row>
    <row r="1382" spans="1:4" hidden="1" outlineLevel="1">
      <c r="A1382" s="441" t="s">
        <v>1102</v>
      </c>
      <c r="B1382" s="444">
        <v>10000</v>
      </c>
      <c r="C1382" s="357">
        <v>1.45</v>
      </c>
      <c r="D1382" s="357">
        <f t="shared" si="43"/>
        <v>14500</v>
      </c>
    </row>
    <row r="1383" spans="1:4" hidden="1" outlineLevel="1">
      <c r="A1383" s="441" t="s">
        <v>175</v>
      </c>
      <c r="B1383" s="444">
        <v>21300</v>
      </c>
      <c r="C1383" s="357">
        <v>1.45</v>
      </c>
      <c r="D1383" s="357">
        <f t="shared" si="43"/>
        <v>30885</v>
      </c>
    </row>
    <row r="1384" spans="1:4" hidden="1" outlineLevel="1">
      <c r="A1384" s="441" t="s">
        <v>1095</v>
      </c>
      <c r="B1384" s="444">
        <v>41000</v>
      </c>
      <c r="C1384" s="357">
        <v>1.45</v>
      </c>
      <c r="D1384" s="357">
        <f t="shared" si="43"/>
        <v>59450</v>
      </c>
    </row>
    <row r="1385" spans="1:4" hidden="1" outlineLevel="1">
      <c r="A1385" s="441" t="s">
        <v>65</v>
      </c>
      <c r="B1385" s="444">
        <v>2000</v>
      </c>
      <c r="C1385" s="357">
        <v>1.45</v>
      </c>
      <c r="D1385" s="357">
        <f t="shared" si="43"/>
        <v>2900</v>
      </c>
    </row>
    <row r="1386" spans="1:4" hidden="1" outlineLevel="1">
      <c r="A1386" s="441" t="s">
        <v>1096</v>
      </c>
      <c r="B1386" s="444">
        <v>1260</v>
      </c>
      <c r="C1386" s="357">
        <v>1.45</v>
      </c>
      <c r="D1386" s="357">
        <f t="shared" si="43"/>
        <v>1827</v>
      </c>
    </row>
    <row r="1387" spans="1:4" hidden="1" outlineLevel="1">
      <c r="A1387" s="441" t="s">
        <v>1115</v>
      </c>
      <c r="B1387" s="444">
        <v>4800</v>
      </c>
      <c r="C1387" s="362">
        <v>1.3</v>
      </c>
      <c r="D1387" s="357">
        <f t="shared" si="43"/>
        <v>6240</v>
      </c>
    </row>
    <row r="1388" spans="1:4" hidden="1" outlineLevel="1">
      <c r="A1388" s="441" t="s">
        <v>1106</v>
      </c>
      <c r="B1388" s="444">
        <v>29000</v>
      </c>
      <c r="C1388" s="357">
        <v>1.45</v>
      </c>
      <c r="D1388" s="357">
        <f t="shared" si="43"/>
        <v>42050</v>
      </c>
    </row>
    <row r="1389" spans="1:4" hidden="1" outlineLevel="1">
      <c r="A1389" s="441" t="s">
        <v>164</v>
      </c>
      <c r="B1389" s="444">
        <v>77000</v>
      </c>
      <c r="C1389" s="357">
        <v>1.45</v>
      </c>
      <c r="D1389" s="357">
        <f t="shared" si="43"/>
        <v>111650</v>
      </c>
    </row>
    <row r="1390" spans="1:4" hidden="1" outlineLevel="1">
      <c r="A1390" s="441" t="s">
        <v>1116</v>
      </c>
      <c r="B1390" s="444">
        <v>5000</v>
      </c>
      <c r="C1390" s="357">
        <v>1.45</v>
      </c>
      <c r="D1390" s="357">
        <f t="shared" si="43"/>
        <v>7250</v>
      </c>
    </row>
    <row r="1391" spans="1:4" hidden="1" outlineLevel="1">
      <c r="A1391" s="439" t="s">
        <v>1117</v>
      </c>
      <c r="B1391" s="443"/>
      <c r="D1391" s="357">
        <f t="shared" si="43"/>
        <v>0</v>
      </c>
    </row>
    <row r="1392" spans="1:4" ht="25.5" hidden="1" outlineLevel="1">
      <c r="A1392" s="441" t="s">
        <v>1118</v>
      </c>
      <c r="B1392" s="442">
        <v>75</v>
      </c>
      <c r="C1392" s="357">
        <v>145</v>
      </c>
      <c r="D1392" s="357">
        <f t="shared" si="43"/>
        <v>10875</v>
      </c>
    </row>
    <row r="1393" spans="1:4" ht="25.5" hidden="1" outlineLevel="1">
      <c r="A1393" s="441" t="s">
        <v>1119</v>
      </c>
      <c r="B1393" s="442">
        <v>382</v>
      </c>
      <c r="C1393" s="357">
        <v>145</v>
      </c>
      <c r="D1393" s="357">
        <f t="shared" si="43"/>
        <v>55390</v>
      </c>
    </row>
    <row r="1394" spans="1:4" hidden="1" outlineLevel="1">
      <c r="A1394" s="441" t="s">
        <v>1120</v>
      </c>
      <c r="B1394" s="442">
        <v>129</v>
      </c>
      <c r="C1394" s="357">
        <v>144.76</v>
      </c>
      <c r="D1394" s="357">
        <f t="shared" si="43"/>
        <v>18674.039999999997</v>
      </c>
    </row>
    <row r="1395" spans="1:4" ht="25.5" hidden="1" outlineLevel="1">
      <c r="A1395" s="441" t="s">
        <v>1121</v>
      </c>
      <c r="B1395" s="442">
        <v>645</v>
      </c>
      <c r="C1395" s="357">
        <v>145</v>
      </c>
      <c r="D1395" s="357">
        <f t="shared" si="43"/>
        <v>93525</v>
      </c>
    </row>
    <row r="1396" spans="1:4" hidden="1" outlineLevel="1">
      <c r="A1396" s="441" t="s">
        <v>1122</v>
      </c>
      <c r="B1396" s="442">
        <v>101</v>
      </c>
      <c r="C1396" s="357">
        <v>144.76</v>
      </c>
      <c r="D1396" s="357">
        <f t="shared" si="43"/>
        <v>14620.759999999998</v>
      </c>
    </row>
    <row r="1397" spans="1:4" hidden="1" outlineLevel="1">
      <c r="A1397" s="441" t="s">
        <v>1123</v>
      </c>
      <c r="B1397" s="444">
        <v>1056</v>
      </c>
      <c r="C1397" s="357">
        <v>145</v>
      </c>
      <c r="D1397" s="357">
        <f t="shared" si="43"/>
        <v>153120</v>
      </c>
    </row>
    <row r="1398" spans="1:4" hidden="1" outlineLevel="1">
      <c r="A1398" s="441" t="s">
        <v>1124</v>
      </c>
      <c r="B1398" s="442">
        <v>249</v>
      </c>
      <c r="C1398" s="357">
        <v>145</v>
      </c>
      <c r="D1398" s="357">
        <f t="shared" si="43"/>
        <v>36105</v>
      </c>
    </row>
    <row r="1399" spans="1:4" hidden="1" outlineLevel="1">
      <c r="A1399" s="441" t="s">
        <v>1125</v>
      </c>
      <c r="B1399" s="442">
        <v>300</v>
      </c>
      <c r="C1399" s="357">
        <v>145</v>
      </c>
      <c r="D1399" s="357">
        <f t="shared" si="43"/>
        <v>43500</v>
      </c>
    </row>
    <row r="1400" spans="1:4" hidden="1" outlineLevel="1">
      <c r="A1400" s="441" t="s">
        <v>1126</v>
      </c>
      <c r="B1400" s="442">
        <v>526</v>
      </c>
      <c r="C1400" s="357">
        <v>165.55</v>
      </c>
      <c r="D1400" s="357">
        <f t="shared" si="43"/>
        <v>87079.3</v>
      </c>
    </row>
    <row r="1401" spans="1:4" hidden="1" outlineLevel="1">
      <c r="A1401" s="441" t="s">
        <v>1127</v>
      </c>
      <c r="B1401" s="442">
        <v>948</v>
      </c>
      <c r="C1401" s="357">
        <v>145</v>
      </c>
      <c r="D1401" s="357">
        <f t="shared" si="43"/>
        <v>137460</v>
      </c>
    </row>
    <row r="1402" spans="1:4" hidden="1" outlineLevel="1">
      <c r="A1402" s="441" t="s">
        <v>1128</v>
      </c>
      <c r="B1402" s="442">
        <v>661</v>
      </c>
      <c r="C1402" s="357">
        <v>145</v>
      </c>
      <c r="D1402" s="357">
        <f t="shared" si="43"/>
        <v>95845</v>
      </c>
    </row>
    <row r="1403" spans="1:4" hidden="1" outlineLevel="1">
      <c r="A1403" s="439" t="s">
        <v>212</v>
      </c>
      <c r="B1403" s="443">
        <v>226493.6</v>
      </c>
      <c r="D1403" s="357">
        <f t="shared" si="43"/>
        <v>0</v>
      </c>
    </row>
    <row r="1404" spans="1:4" hidden="1" outlineLevel="1">
      <c r="A1404" s="441" t="s">
        <v>1927</v>
      </c>
      <c r="B1404" s="444">
        <v>14900</v>
      </c>
      <c r="C1404" s="357">
        <v>54.25</v>
      </c>
      <c r="D1404" s="357">
        <f t="shared" si="43"/>
        <v>808325</v>
      </c>
    </row>
    <row r="1405" spans="1:4" hidden="1" outlineLevel="1">
      <c r="A1405" s="441" t="s">
        <v>215</v>
      </c>
      <c r="B1405" s="444">
        <v>1453.5</v>
      </c>
      <c r="C1405" s="357">
        <v>29.33</v>
      </c>
      <c r="D1405" s="357">
        <f t="shared" si="43"/>
        <v>42631.154999999999</v>
      </c>
    </row>
    <row r="1406" spans="1:4" hidden="1" outlineLevel="1">
      <c r="A1406" s="441" t="s">
        <v>216</v>
      </c>
      <c r="B1406" s="444">
        <v>1879</v>
      </c>
      <c r="C1406" s="357">
        <v>29.33</v>
      </c>
      <c r="D1406" s="357">
        <f t="shared" si="43"/>
        <v>55111.07</v>
      </c>
    </row>
    <row r="1407" spans="1:4" hidden="1" outlineLevel="1">
      <c r="A1407" s="441" t="s">
        <v>217</v>
      </c>
      <c r="B1407" s="444">
        <v>1413.6</v>
      </c>
      <c r="C1407" s="357">
        <v>46.35</v>
      </c>
      <c r="D1407" s="357">
        <f t="shared" si="43"/>
        <v>65520.36</v>
      </c>
    </row>
    <row r="1408" spans="1:4" ht="25.5" hidden="1" outlineLevel="1">
      <c r="A1408" s="441" t="s">
        <v>218</v>
      </c>
      <c r="B1408" s="444">
        <v>1197</v>
      </c>
      <c r="C1408" s="357">
        <v>29.33</v>
      </c>
      <c r="D1408" s="357">
        <f t="shared" si="43"/>
        <v>35108.009999999995</v>
      </c>
    </row>
    <row r="1409" spans="1:4" hidden="1" outlineLevel="1">
      <c r="A1409" s="441" t="s">
        <v>1130</v>
      </c>
      <c r="B1409" s="442">
        <v>895.5</v>
      </c>
      <c r="C1409" s="357">
        <v>29.33</v>
      </c>
      <c r="D1409" s="357">
        <f t="shared" si="43"/>
        <v>26265.014999999999</v>
      </c>
    </row>
    <row r="1410" spans="1:4" ht="25.5" hidden="1" outlineLevel="1">
      <c r="A1410" s="441" t="s">
        <v>219</v>
      </c>
      <c r="B1410" s="444">
        <v>1322.5</v>
      </c>
      <c r="C1410" s="357">
        <v>29.33</v>
      </c>
      <c r="D1410" s="357">
        <f t="shared" si="43"/>
        <v>38788.924999999996</v>
      </c>
    </row>
    <row r="1411" spans="1:4" hidden="1" outlineLevel="1">
      <c r="A1411" s="441" t="s">
        <v>220</v>
      </c>
      <c r="B1411" s="444">
        <v>1532</v>
      </c>
      <c r="C1411" s="357">
        <v>49.52</v>
      </c>
      <c r="D1411" s="357">
        <f t="shared" si="43"/>
        <v>75864.639999999999</v>
      </c>
    </row>
    <row r="1412" spans="1:4" hidden="1" outlineLevel="1">
      <c r="A1412" s="441" t="s">
        <v>1131</v>
      </c>
      <c r="B1412" s="442">
        <v>200</v>
      </c>
      <c r="C1412" s="357">
        <v>49.52</v>
      </c>
      <c r="D1412" s="357">
        <f t="shared" si="43"/>
        <v>9904</v>
      </c>
    </row>
    <row r="1413" spans="1:4" ht="25.5" hidden="1" outlineLevel="1">
      <c r="A1413" s="441" t="s">
        <v>1841</v>
      </c>
      <c r="B1413" s="444">
        <v>5295</v>
      </c>
      <c r="C1413" s="357">
        <v>54.25</v>
      </c>
      <c r="D1413" s="357">
        <f t="shared" ref="D1413:D1473" si="44">B1413*C1413</f>
        <v>287253.75</v>
      </c>
    </row>
    <row r="1414" spans="1:4" hidden="1" outlineLevel="1">
      <c r="A1414" s="441" t="s">
        <v>221</v>
      </c>
      <c r="B1414" s="442">
        <v>808.5</v>
      </c>
      <c r="C1414" s="357">
        <v>24.42</v>
      </c>
      <c r="D1414" s="357">
        <f t="shared" si="44"/>
        <v>19743.57</v>
      </c>
    </row>
    <row r="1415" spans="1:4" hidden="1" outlineLevel="1">
      <c r="A1415" s="441" t="s">
        <v>222</v>
      </c>
      <c r="B1415" s="444">
        <v>2085</v>
      </c>
      <c r="C1415" s="357">
        <v>35.159999999999997</v>
      </c>
      <c r="D1415" s="357">
        <f t="shared" si="44"/>
        <v>73308.599999999991</v>
      </c>
    </row>
    <row r="1416" spans="1:4" hidden="1" outlineLevel="1">
      <c r="A1416" s="441" t="s">
        <v>223</v>
      </c>
      <c r="B1416" s="444">
        <v>4224.5</v>
      </c>
      <c r="C1416" s="357">
        <v>35.159999999999997</v>
      </c>
      <c r="D1416" s="357">
        <f t="shared" si="44"/>
        <v>148533.41999999998</v>
      </c>
    </row>
    <row r="1417" spans="1:4" hidden="1" outlineLevel="1">
      <c r="A1417" s="441" t="s">
        <v>224</v>
      </c>
      <c r="B1417" s="444">
        <v>1189.5</v>
      </c>
      <c r="C1417" s="357">
        <v>24.42</v>
      </c>
      <c r="D1417" s="357">
        <f t="shared" si="44"/>
        <v>29047.590000000004</v>
      </c>
    </row>
    <row r="1418" spans="1:4" hidden="1" outlineLevel="1">
      <c r="A1418" s="441" t="s">
        <v>1132</v>
      </c>
      <c r="B1418" s="442">
        <v>982.5</v>
      </c>
      <c r="C1418" s="357">
        <v>20.23</v>
      </c>
      <c r="D1418" s="357">
        <f t="shared" si="44"/>
        <v>19875.975000000002</v>
      </c>
    </row>
    <row r="1419" spans="1:4" hidden="1" outlineLevel="1">
      <c r="A1419" s="441" t="s">
        <v>225</v>
      </c>
      <c r="B1419" s="444">
        <v>1293</v>
      </c>
      <c r="C1419" s="357">
        <v>24.19</v>
      </c>
      <c r="D1419" s="357">
        <f t="shared" si="44"/>
        <v>31277.670000000002</v>
      </c>
    </row>
    <row r="1420" spans="1:4" hidden="1" outlineLevel="1">
      <c r="A1420" s="441" t="s">
        <v>1133</v>
      </c>
      <c r="B1420" s="442">
        <v>575</v>
      </c>
      <c r="C1420" s="357">
        <v>24.42</v>
      </c>
      <c r="D1420" s="357">
        <f t="shared" si="44"/>
        <v>14041.500000000002</v>
      </c>
    </row>
    <row r="1421" spans="1:4" hidden="1" outlineLevel="1">
      <c r="A1421" s="441" t="s">
        <v>227</v>
      </c>
      <c r="B1421" s="444">
        <v>1104.5</v>
      </c>
      <c r="C1421" s="357">
        <v>24.42</v>
      </c>
      <c r="D1421" s="357">
        <f t="shared" si="44"/>
        <v>26971.890000000003</v>
      </c>
    </row>
    <row r="1422" spans="1:4" hidden="1" outlineLevel="1">
      <c r="A1422" s="441" t="s">
        <v>1134</v>
      </c>
      <c r="B1422" s="442">
        <v>922.5</v>
      </c>
      <c r="C1422" s="357">
        <v>20.23</v>
      </c>
      <c r="D1422" s="357">
        <f t="shared" si="44"/>
        <v>18662.174999999999</v>
      </c>
    </row>
    <row r="1423" spans="1:4" hidden="1" outlineLevel="1">
      <c r="A1423" s="441" t="s">
        <v>228</v>
      </c>
      <c r="B1423" s="444">
        <v>2730.5</v>
      </c>
      <c r="C1423" s="357">
        <v>39.619999999999997</v>
      </c>
      <c r="D1423" s="357">
        <f t="shared" si="44"/>
        <v>108182.40999999999</v>
      </c>
    </row>
    <row r="1424" spans="1:4" hidden="1" outlineLevel="1">
      <c r="A1424" s="441" t="s">
        <v>229</v>
      </c>
      <c r="B1424" s="442">
        <v>736</v>
      </c>
      <c r="C1424" s="357">
        <v>24.42</v>
      </c>
      <c r="D1424" s="357">
        <f t="shared" si="44"/>
        <v>17973.120000000003</v>
      </c>
    </row>
    <row r="1425" spans="1:4" hidden="1" outlineLevel="1">
      <c r="A1425" s="441" t="s">
        <v>230</v>
      </c>
      <c r="B1425" s="444">
        <v>3458</v>
      </c>
      <c r="C1425" s="357">
        <v>39.619999999999997</v>
      </c>
      <c r="D1425" s="357">
        <f t="shared" si="44"/>
        <v>137005.96</v>
      </c>
    </row>
    <row r="1426" spans="1:4" hidden="1" outlineLevel="1">
      <c r="A1426" s="441" t="s">
        <v>1905</v>
      </c>
      <c r="B1426" s="444">
        <v>53659.5</v>
      </c>
      <c r="C1426" s="362">
        <f>(39.89*3095.5+43.25*50564)/53659.5</f>
        <v>43.056168898331144</v>
      </c>
      <c r="D1426" s="357">
        <f t="shared" si="44"/>
        <v>2310372.4950000001</v>
      </c>
    </row>
    <row r="1427" spans="1:4" hidden="1" outlineLevel="1">
      <c r="A1427" s="441" t="s">
        <v>1135</v>
      </c>
      <c r="B1427" s="442">
        <v>395.5</v>
      </c>
      <c r="C1427" s="357">
        <v>37.450000000000003</v>
      </c>
      <c r="D1427" s="357">
        <f t="shared" si="44"/>
        <v>14811.475</v>
      </c>
    </row>
    <row r="1428" spans="1:4" hidden="1" outlineLevel="1">
      <c r="A1428" s="441" t="s">
        <v>238</v>
      </c>
      <c r="B1428" s="444">
        <v>2738.5</v>
      </c>
      <c r="C1428" s="357">
        <v>62.13</v>
      </c>
      <c r="D1428" s="357">
        <f t="shared" si="44"/>
        <v>170143.005</v>
      </c>
    </row>
    <row r="1429" spans="1:4" hidden="1" outlineLevel="1">
      <c r="A1429" s="441" t="s">
        <v>239</v>
      </c>
      <c r="B1429" s="444">
        <v>1655.5</v>
      </c>
      <c r="C1429" s="357">
        <v>68.430000000000007</v>
      </c>
      <c r="D1429" s="357">
        <f t="shared" si="44"/>
        <v>113285.86500000001</v>
      </c>
    </row>
    <row r="1430" spans="1:4" hidden="1" outlineLevel="1">
      <c r="A1430" s="441" t="s">
        <v>240</v>
      </c>
      <c r="B1430" s="442">
        <v>999.5</v>
      </c>
      <c r="C1430" s="357">
        <v>68.430000000000007</v>
      </c>
      <c r="D1430" s="357">
        <f t="shared" si="44"/>
        <v>68395.785000000003</v>
      </c>
    </row>
    <row r="1431" spans="1:4" hidden="1" outlineLevel="1">
      <c r="A1431" s="441" t="s">
        <v>1136</v>
      </c>
      <c r="B1431" s="444">
        <v>4069</v>
      </c>
      <c r="C1431" s="362">
        <f>(68.43*1400+59.76*2669)/4069</f>
        <v>62.743042516588844</v>
      </c>
      <c r="D1431" s="357">
        <f t="shared" si="44"/>
        <v>255301.44</v>
      </c>
    </row>
    <row r="1432" spans="1:4" hidden="1" outlineLevel="1">
      <c r="A1432" s="441" t="s">
        <v>241</v>
      </c>
      <c r="B1432" s="444">
        <v>3217.5</v>
      </c>
      <c r="C1432" s="357">
        <v>49.52</v>
      </c>
      <c r="D1432" s="357">
        <f t="shared" si="44"/>
        <v>159330.6</v>
      </c>
    </row>
    <row r="1433" spans="1:4" hidden="1" outlineLevel="1">
      <c r="A1433" s="441" t="s">
        <v>1139</v>
      </c>
      <c r="B1433" s="444">
        <v>3581</v>
      </c>
      <c r="C1433" s="362">
        <f>(82.84*1600+72.34*1981)/3581</f>
        <v>77.031426975705116</v>
      </c>
      <c r="D1433" s="357">
        <f t="shared" si="44"/>
        <v>275849.54000000004</v>
      </c>
    </row>
    <row r="1434" spans="1:4" hidden="1" outlineLevel="1">
      <c r="A1434" s="441" t="s">
        <v>1140</v>
      </c>
      <c r="B1434" s="444">
        <v>2076.5</v>
      </c>
      <c r="C1434" s="362">
        <f>(82.84*1545.5+72.34*531)/2076.5</f>
        <v>80.154953045990851</v>
      </c>
      <c r="D1434" s="357">
        <f t="shared" si="44"/>
        <v>166441.76</v>
      </c>
    </row>
    <row r="1435" spans="1:4" hidden="1" outlineLevel="1">
      <c r="A1435" s="441" t="s">
        <v>1141</v>
      </c>
      <c r="B1435" s="444">
        <v>2333.5</v>
      </c>
      <c r="C1435" s="362">
        <f>(50.57*1242.5+72.34*1091)/2333.5</f>
        <v>60.748302978358694</v>
      </c>
      <c r="D1435" s="357">
        <f t="shared" si="44"/>
        <v>141756.16500000001</v>
      </c>
    </row>
    <row r="1436" spans="1:4" hidden="1" outlineLevel="1">
      <c r="A1436" s="441" t="s">
        <v>1142</v>
      </c>
      <c r="B1436" s="444">
        <v>1238.5</v>
      </c>
      <c r="C1436" s="357">
        <v>82.84</v>
      </c>
      <c r="D1436" s="357">
        <f t="shared" si="44"/>
        <v>102597.34000000001</v>
      </c>
    </row>
    <row r="1437" spans="1:4" hidden="1" outlineLevel="1">
      <c r="A1437" s="441" t="s">
        <v>1143</v>
      </c>
      <c r="B1437" s="444">
        <v>2942.5</v>
      </c>
      <c r="C1437" s="357">
        <v>82.84</v>
      </c>
      <c r="D1437" s="357">
        <f t="shared" si="44"/>
        <v>243756.7</v>
      </c>
    </row>
    <row r="1438" spans="1:4" hidden="1" outlineLevel="1">
      <c r="A1438" s="441" t="s">
        <v>1144</v>
      </c>
      <c r="B1438" s="444">
        <v>1883.7</v>
      </c>
      <c r="C1438" s="357">
        <v>82.84</v>
      </c>
      <c r="D1438" s="357">
        <f t="shared" si="44"/>
        <v>156045.70800000001</v>
      </c>
    </row>
    <row r="1439" spans="1:4" hidden="1" outlineLevel="1">
      <c r="A1439" s="441" t="s">
        <v>1145</v>
      </c>
      <c r="B1439" s="444">
        <v>2578</v>
      </c>
      <c r="C1439" s="357">
        <v>50.57</v>
      </c>
      <c r="D1439" s="357">
        <f t="shared" si="44"/>
        <v>130369.46</v>
      </c>
    </row>
    <row r="1440" spans="1:4" hidden="1" outlineLevel="1">
      <c r="A1440" s="441" t="s">
        <v>1146</v>
      </c>
      <c r="B1440" s="444">
        <v>2134</v>
      </c>
      <c r="C1440" s="362">
        <f>(83.4*1054+72.34*1080)/2134</f>
        <v>77.802624179943763</v>
      </c>
      <c r="D1440" s="357">
        <f t="shared" si="44"/>
        <v>166030.79999999999</v>
      </c>
    </row>
    <row r="1441" spans="1:4" hidden="1" outlineLevel="1">
      <c r="A1441" s="441" t="s">
        <v>1147</v>
      </c>
      <c r="B1441" s="444">
        <v>2000</v>
      </c>
      <c r="C1441" s="357">
        <v>65.959999999999994</v>
      </c>
      <c r="D1441" s="357">
        <f t="shared" si="44"/>
        <v>131920</v>
      </c>
    </row>
    <row r="1442" spans="1:4" hidden="1" outlineLevel="1">
      <c r="A1442" s="441" t="s">
        <v>1928</v>
      </c>
      <c r="B1442" s="444">
        <v>1869.5</v>
      </c>
      <c r="C1442" s="357">
        <v>65.959999999999994</v>
      </c>
      <c r="D1442" s="357">
        <f t="shared" si="44"/>
        <v>123312.21999999999</v>
      </c>
    </row>
    <row r="1443" spans="1:4" hidden="1" outlineLevel="1">
      <c r="A1443" s="441" t="s">
        <v>1149</v>
      </c>
      <c r="B1443" s="444">
        <v>2058.5</v>
      </c>
      <c r="C1443" s="357">
        <v>65.959999999999994</v>
      </c>
      <c r="D1443" s="357">
        <f t="shared" si="44"/>
        <v>135778.65999999997</v>
      </c>
    </row>
    <row r="1444" spans="1:4" hidden="1" outlineLevel="1">
      <c r="A1444" s="441" t="s">
        <v>1150</v>
      </c>
      <c r="B1444" s="444">
        <v>1998</v>
      </c>
      <c r="C1444" s="357">
        <v>65.959999999999994</v>
      </c>
      <c r="D1444" s="357">
        <f t="shared" si="44"/>
        <v>131788.07999999999</v>
      </c>
    </row>
    <row r="1445" spans="1:4" hidden="1" outlineLevel="1">
      <c r="A1445" s="441" t="s">
        <v>1151</v>
      </c>
      <c r="B1445" s="444">
        <v>1800</v>
      </c>
      <c r="C1445" s="357">
        <v>65.959999999999994</v>
      </c>
      <c r="D1445" s="357">
        <f t="shared" si="44"/>
        <v>118727.99999999999</v>
      </c>
    </row>
    <row r="1446" spans="1:4" ht="25.5" hidden="1" outlineLevel="1">
      <c r="A1446" s="441" t="s">
        <v>252</v>
      </c>
      <c r="B1446" s="444">
        <v>2140</v>
      </c>
      <c r="C1446" s="357">
        <v>37.049999999999997</v>
      </c>
      <c r="D1446" s="357">
        <f t="shared" si="44"/>
        <v>79287</v>
      </c>
    </row>
    <row r="1447" spans="1:4" hidden="1" outlineLevel="1">
      <c r="A1447" s="441" t="s">
        <v>1152</v>
      </c>
      <c r="B1447" s="444">
        <v>1745</v>
      </c>
      <c r="C1447" s="362">
        <f>(72.03*1200+62.9*545)/1745</f>
        <v>69.178510028653292</v>
      </c>
      <c r="D1447" s="357">
        <f t="shared" si="44"/>
        <v>120716.5</v>
      </c>
    </row>
    <row r="1448" spans="1:4" hidden="1" outlineLevel="1">
      <c r="A1448" s="441" t="s">
        <v>1153</v>
      </c>
      <c r="B1448" s="444">
        <v>1959.5</v>
      </c>
      <c r="C1448" s="357">
        <v>72.03</v>
      </c>
      <c r="D1448" s="357">
        <f t="shared" si="44"/>
        <v>141142.785</v>
      </c>
    </row>
    <row r="1449" spans="1:4" hidden="1" outlineLevel="1">
      <c r="A1449" s="441" t="s">
        <v>1154</v>
      </c>
      <c r="B1449" s="444">
        <v>1800</v>
      </c>
      <c r="C1449" s="357">
        <v>72.03</v>
      </c>
      <c r="D1449" s="357">
        <f t="shared" si="44"/>
        <v>129654</v>
      </c>
    </row>
    <row r="1450" spans="1:4" hidden="1" outlineLevel="1">
      <c r="A1450" s="441" t="s">
        <v>1155</v>
      </c>
      <c r="B1450" s="442">
        <v>900</v>
      </c>
      <c r="C1450" s="357">
        <v>72.03</v>
      </c>
      <c r="D1450" s="357">
        <f t="shared" si="44"/>
        <v>64827</v>
      </c>
    </row>
    <row r="1451" spans="1:4" hidden="1" outlineLevel="1">
      <c r="A1451" s="441" t="s">
        <v>1156</v>
      </c>
      <c r="B1451" s="444">
        <v>1775</v>
      </c>
      <c r="C1451" s="357">
        <v>72.03</v>
      </c>
      <c r="D1451" s="357">
        <f t="shared" si="44"/>
        <v>127853.25</v>
      </c>
    </row>
    <row r="1452" spans="1:4" hidden="1" outlineLevel="1">
      <c r="A1452" s="441" t="s">
        <v>254</v>
      </c>
      <c r="B1452" s="444">
        <v>4187.5</v>
      </c>
      <c r="C1452" s="357">
        <v>72.03</v>
      </c>
      <c r="D1452" s="357">
        <f t="shared" si="44"/>
        <v>301625.625</v>
      </c>
    </row>
    <row r="1453" spans="1:4" hidden="1" outlineLevel="1">
      <c r="A1453" s="441" t="s">
        <v>1157</v>
      </c>
      <c r="B1453" s="442">
        <v>385</v>
      </c>
      <c r="C1453" s="357">
        <v>72.03</v>
      </c>
      <c r="D1453" s="357">
        <f t="shared" si="44"/>
        <v>27731.55</v>
      </c>
    </row>
    <row r="1454" spans="1:4" hidden="1" outlineLevel="1">
      <c r="A1454" s="441" t="s">
        <v>1158</v>
      </c>
      <c r="B1454" s="444">
        <v>1899.4</v>
      </c>
      <c r="C1454" s="357">
        <v>72.03</v>
      </c>
      <c r="D1454" s="357">
        <f t="shared" si="44"/>
        <v>136813.78200000001</v>
      </c>
    </row>
    <row r="1455" spans="1:4" ht="25.5" hidden="1" outlineLevel="1">
      <c r="A1455" s="441" t="s">
        <v>1159</v>
      </c>
      <c r="B1455" s="444">
        <v>2066.5</v>
      </c>
      <c r="C1455" s="357">
        <v>72.03</v>
      </c>
      <c r="D1455" s="357">
        <f t="shared" si="44"/>
        <v>148849.995</v>
      </c>
    </row>
    <row r="1456" spans="1:4" hidden="1" outlineLevel="1">
      <c r="A1456" s="441" t="s">
        <v>1160</v>
      </c>
      <c r="B1456" s="444">
        <v>1798</v>
      </c>
      <c r="C1456" s="357">
        <v>72.03</v>
      </c>
      <c r="D1456" s="357">
        <f t="shared" si="44"/>
        <v>129509.94</v>
      </c>
    </row>
    <row r="1457" spans="1:4" hidden="1" outlineLevel="1">
      <c r="A1457" s="441" t="s">
        <v>1161</v>
      </c>
      <c r="B1457" s="444">
        <v>2109.5</v>
      </c>
      <c r="C1457" s="357">
        <v>72.03</v>
      </c>
      <c r="D1457" s="357">
        <f t="shared" si="44"/>
        <v>151947.285</v>
      </c>
    </row>
    <row r="1458" spans="1:4" ht="25.5" hidden="1" outlineLevel="1">
      <c r="A1458" s="441" t="s">
        <v>255</v>
      </c>
      <c r="B1458" s="444">
        <v>2809</v>
      </c>
      <c r="C1458" s="357">
        <v>72.03</v>
      </c>
      <c r="D1458" s="357">
        <f t="shared" si="44"/>
        <v>202332.27</v>
      </c>
    </row>
    <row r="1459" spans="1:4" hidden="1" outlineLevel="1">
      <c r="A1459" s="441" t="s">
        <v>1162</v>
      </c>
      <c r="B1459" s="444">
        <v>1490</v>
      </c>
      <c r="C1459" s="357">
        <v>32.840000000000003</v>
      </c>
      <c r="D1459" s="357">
        <f t="shared" si="44"/>
        <v>48931.600000000006</v>
      </c>
    </row>
    <row r="1460" spans="1:4" hidden="1" outlineLevel="1">
      <c r="A1460" s="441" t="s">
        <v>256</v>
      </c>
      <c r="B1460" s="442">
        <v>387</v>
      </c>
      <c r="C1460" s="357">
        <v>32.840000000000003</v>
      </c>
      <c r="D1460" s="357">
        <f t="shared" si="44"/>
        <v>12709.080000000002</v>
      </c>
    </row>
    <row r="1461" spans="1:4" hidden="1" outlineLevel="1">
      <c r="A1461" s="441" t="s">
        <v>257</v>
      </c>
      <c r="B1461" s="442">
        <v>868.5</v>
      </c>
      <c r="C1461" s="357">
        <v>32.840000000000003</v>
      </c>
      <c r="D1461" s="357">
        <f t="shared" si="44"/>
        <v>28521.540000000005</v>
      </c>
    </row>
    <row r="1462" spans="1:4" hidden="1" outlineLevel="1">
      <c r="A1462" s="441" t="s">
        <v>258</v>
      </c>
      <c r="B1462" s="442">
        <v>674.5</v>
      </c>
      <c r="C1462" s="357">
        <v>32.840000000000003</v>
      </c>
      <c r="D1462" s="357">
        <f t="shared" si="44"/>
        <v>22150.58</v>
      </c>
    </row>
    <row r="1463" spans="1:4" hidden="1" outlineLevel="1">
      <c r="A1463" s="441" t="s">
        <v>1909</v>
      </c>
      <c r="B1463" s="444">
        <v>2305</v>
      </c>
      <c r="C1463" s="357">
        <v>32.840000000000003</v>
      </c>
      <c r="D1463" s="357">
        <f t="shared" si="44"/>
        <v>75696.200000000012</v>
      </c>
    </row>
    <row r="1464" spans="1:4" hidden="1" outlineLevel="1">
      <c r="A1464" s="441" t="s">
        <v>260</v>
      </c>
      <c r="B1464" s="442">
        <v>243.1</v>
      </c>
      <c r="C1464" s="357">
        <v>32.840000000000003</v>
      </c>
      <c r="D1464" s="357">
        <f t="shared" si="44"/>
        <v>7983.4040000000005</v>
      </c>
    </row>
    <row r="1465" spans="1:4" hidden="1" outlineLevel="1">
      <c r="A1465" s="441" t="s">
        <v>1163</v>
      </c>
      <c r="B1465" s="444">
        <v>3588</v>
      </c>
      <c r="C1465" s="362">
        <f>(37.38*298+3290*51.9)/3588</f>
        <v>50.694046822742472</v>
      </c>
      <c r="D1465" s="357">
        <f t="shared" si="44"/>
        <v>181890.24</v>
      </c>
    </row>
    <row r="1466" spans="1:4" hidden="1" outlineLevel="1">
      <c r="A1466" s="441" t="s">
        <v>263</v>
      </c>
      <c r="B1466" s="442">
        <v>965.7</v>
      </c>
      <c r="C1466" s="357">
        <v>43.6</v>
      </c>
      <c r="D1466" s="357">
        <f t="shared" si="44"/>
        <v>42104.520000000004</v>
      </c>
    </row>
    <row r="1467" spans="1:4" hidden="1" outlineLevel="1">
      <c r="A1467" s="441" t="s">
        <v>264</v>
      </c>
      <c r="B1467" s="444">
        <v>1055.7</v>
      </c>
      <c r="C1467" s="357">
        <v>43.6</v>
      </c>
      <c r="D1467" s="357">
        <f t="shared" si="44"/>
        <v>46028.520000000004</v>
      </c>
    </row>
    <row r="1468" spans="1:4" hidden="1" outlineLevel="1">
      <c r="A1468" s="441" t="s">
        <v>1164</v>
      </c>
      <c r="B1468" s="444">
        <v>1543.5</v>
      </c>
      <c r="C1468" s="357">
        <v>108.5</v>
      </c>
      <c r="D1468" s="357">
        <f t="shared" si="44"/>
        <v>167469.75</v>
      </c>
    </row>
    <row r="1469" spans="1:4" hidden="1" outlineLevel="1">
      <c r="A1469" s="441" t="s">
        <v>1165</v>
      </c>
      <c r="B1469" s="444">
        <v>6905</v>
      </c>
      <c r="C1469" s="362">
        <f>(108.5*1598+94.35*5307)/6905</f>
        <v>97.624685010861683</v>
      </c>
      <c r="D1469" s="357">
        <f t="shared" si="44"/>
        <v>674098.45</v>
      </c>
    </row>
    <row r="1470" spans="1:4" hidden="1" outlineLevel="1">
      <c r="A1470" s="441" t="s">
        <v>267</v>
      </c>
      <c r="B1470" s="442">
        <v>945.7</v>
      </c>
      <c r="C1470" s="357">
        <v>43.6</v>
      </c>
      <c r="D1470" s="357">
        <f t="shared" si="44"/>
        <v>41232.520000000004</v>
      </c>
    </row>
    <row r="1471" spans="1:4" hidden="1" outlineLevel="1">
      <c r="A1471" s="441" t="s">
        <v>268</v>
      </c>
      <c r="B1471" s="444">
        <v>1157</v>
      </c>
      <c r="C1471" s="357">
        <v>40.56</v>
      </c>
      <c r="D1471" s="357">
        <f t="shared" si="44"/>
        <v>46927.920000000006</v>
      </c>
    </row>
    <row r="1472" spans="1:4" hidden="1" outlineLevel="1">
      <c r="A1472" s="441" t="s">
        <v>269</v>
      </c>
      <c r="B1472" s="444">
        <v>1865.5</v>
      </c>
      <c r="C1472" s="357">
        <v>54.25</v>
      </c>
      <c r="D1472" s="357">
        <f t="shared" si="44"/>
        <v>101203.375</v>
      </c>
    </row>
    <row r="1473" spans="1:4" hidden="1" outlineLevel="1">
      <c r="A1473" s="441" t="s">
        <v>270</v>
      </c>
      <c r="B1473" s="444">
        <v>4220</v>
      </c>
      <c r="C1473" s="362">
        <f>(103.08*1092+100.65*3128)/4220</f>
        <v>101.27880568720379</v>
      </c>
      <c r="D1473" s="357">
        <f t="shared" si="44"/>
        <v>427396.56</v>
      </c>
    </row>
    <row r="1474" spans="1:4" hidden="1" outlineLevel="1">
      <c r="A1474" s="441" t="s">
        <v>271</v>
      </c>
      <c r="B1474" s="444">
        <v>1449.2</v>
      </c>
      <c r="C1474" s="357">
        <v>103.8</v>
      </c>
      <c r="D1474" s="357">
        <f t="shared" ref="D1474:D1522" si="45">B1474*C1474</f>
        <v>150426.96</v>
      </c>
    </row>
    <row r="1475" spans="1:4" hidden="1" outlineLevel="1">
      <c r="A1475" s="441" t="s">
        <v>1166</v>
      </c>
      <c r="B1475" s="444">
        <v>1759</v>
      </c>
      <c r="C1475" s="357">
        <v>54.41</v>
      </c>
      <c r="D1475" s="357">
        <f t="shared" si="45"/>
        <v>95707.189999999988</v>
      </c>
    </row>
    <row r="1476" spans="1:4" hidden="1" outlineLevel="1">
      <c r="A1476" s="441" t="s">
        <v>1544</v>
      </c>
      <c r="B1476" s="444">
        <v>5117</v>
      </c>
      <c r="C1476" s="424">
        <v>100.65</v>
      </c>
      <c r="D1476" s="357">
        <f t="shared" si="45"/>
        <v>515026.05000000005</v>
      </c>
    </row>
    <row r="1477" spans="1:4" hidden="1" outlineLevel="1">
      <c r="A1477" s="441" t="s">
        <v>1167</v>
      </c>
      <c r="B1477" s="442">
        <v>874</v>
      </c>
      <c r="C1477" s="357">
        <v>54.25</v>
      </c>
      <c r="D1477" s="357">
        <f t="shared" si="45"/>
        <v>47414.5</v>
      </c>
    </row>
    <row r="1478" spans="1:4" ht="25.5" hidden="1" outlineLevel="1">
      <c r="A1478" s="441" t="s">
        <v>1168</v>
      </c>
      <c r="B1478" s="442">
        <v>719.5</v>
      </c>
      <c r="C1478" s="357">
        <v>54.25</v>
      </c>
      <c r="D1478" s="357">
        <f t="shared" si="45"/>
        <v>39032.875</v>
      </c>
    </row>
    <row r="1479" spans="1:4" hidden="1" outlineLevel="1">
      <c r="A1479" s="441" t="s">
        <v>276</v>
      </c>
      <c r="B1479" s="444">
        <v>5130.6000000000004</v>
      </c>
      <c r="C1479" s="357">
        <v>91.09</v>
      </c>
      <c r="D1479" s="357">
        <f t="shared" si="45"/>
        <v>467346.35400000005</v>
      </c>
    </row>
    <row r="1480" spans="1:4" hidden="1" outlineLevel="1">
      <c r="A1480" s="441" t="s">
        <v>280</v>
      </c>
      <c r="B1480" s="444">
        <v>2449</v>
      </c>
      <c r="C1480" s="357">
        <v>102.65</v>
      </c>
      <c r="D1480" s="357">
        <f t="shared" si="45"/>
        <v>251389.85</v>
      </c>
    </row>
    <row r="1481" spans="1:4" hidden="1" outlineLevel="1">
      <c r="A1481" s="441" t="s">
        <v>281</v>
      </c>
      <c r="B1481" s="444">
        <v>1039.5</v>
      </c>
      <c r="C1481" s="357">
        <v>103.65</v>
      </c>
      <c r="D1481" s="357">
        <f t="shared" si="45"/>
        <v>107744.175</v>
      </c>
    </row>
    <row r="1482" spans="1:4" hidden="1" outlineLevel="1">
      <c r="A1482" s="441" t="s">
        <v>282</v>
      </c>
      <c r="B1482" s="444">
        <v>7037.5</v>
      </c>
      <c r="C1482" s="357">
        <v>103.35</v>
      </c>
      <c r="D1482" s="357">
        <f t="shared" si="45"/>
        <v>727325.625</v>
      </c>
    </row>
    <row r="1483" spans="1:4" hidden="1" outlineLevel="1">
      <c r="A1483" s="439" t="s">
        <v>1169</v>
      </c>
      <c r="B1483" s="443">
        <v>8075.1</v>
      </c>
      <c r="D1483" s="357">
        <f t="shared" si="45"/>
        <v>0</v>
      </c>
    </row>
    <row r="1484" spans="1:4" hidden="1" outlineLevel="1">
      <c r="A1484" s="441" t="s">
        <v>1170</v>
      </c>
      <c r="B1484" s="442">
        <v>498.3</v>
      </c>
      <c r="C1484" s="357">
        <v>190</v>
      </c>
      <c r="D1484" s="357">
        <f t="shared" si="45"/>
        <v>94677</v>
      </c>
    </row>
    <row r="1485" spans="1:4" hidden="1" outlineLevel="1">
      <c r="A1485" s="441" t="s">
        <v>1171</v>
      </c>
      <c r="B1485" s="444">
        <v>1737.7</v>
      </c>
      <c r="C1485" s="357">
        <v>190</v>
      </c>
      <c r="D1485" s="357">
        <f t="shared" si="45"/>
        <v>330163</v>
      </c>
    </row>
    <row r="1486" spans="1:4" hidden="1" outlineLevel="1">
      <c r="A1486" s="441" t="s">
        <v>1172</v>
      </c>
      <c r="B1486" s="442">
        <v>206.3</v>
      </c>
      <c r="C1486" s="357">
        <v>136.80000000000001</v>
      </c>
      <c r="D1486" s="357">
        <f t="shared" si="45"/>
        <v>28221.840000000004</v>
      </c>
    </row>
    <row r="1487" spans="1:4" hidden="1" outlineLevel="1">
      <c r="A1487" s="441" t="s">
        <v>1545</v>
      </c>
      <c r="B1487" s="442">
        <v>35</v>
      </c>
      <c r="C1487" s="357">
        <v>95</v>
      </c>
      <c r="D1487" s="357">
        <f t="shared" si="45"/>
        <v>3325</v>
      </c>
    </row>
    <row r="1488" spans="1:4" hidden="1" outlineLevel="1">
      <c r="A1488" s="441" t="s">
        <v>1173</v>
      </c>
      <c r="B1488" s="442">
        <v>811.8</v>
      </c>
      <c r="C1488" s="357">
        <v>180</v>
      </c>
      <c r="D1488" s="357">
        <f t="shared" si="45"/>
        <v>146124</v>
      </c>
    </row>
    <row r="1489" spans="1:4" hidden="1" outlineLevel="1">
      <c r="A1489" s="441" t="s">
        <v>1174</v>
      </c>
      <c r="B1489" s="442">
        <v>499.5</v>
      </c>
      <c r="C1489" s="357">
        <v>180</v>
      </c>
      <c r="D1489" s="357">
        <f t="shared" si="45"/>
        <v>89910</v>
      </c>
    </row>
    <row r="1490" spans="1:4" hidden="1" outlineLevel="1">
      <c r="A1490" s="441" t="s">
        <v>1175</v>
      </c>
      <c r="B1490" s="442">
        <v>810.5</v>
      </c>
      <c r="C1490" s="357">
        <v>180</v>
      </c>
      <c r="D1490" s="357">
        <f t="shared" si="45"/>
        <v>145890</v>
      </c>
    </row>
    <row r="1491" spans="1:4" hidden="1" outlineLevel="1">
      <c r="A1491" s="441" t="s">
        <v>1176</v>
      </c>
      <c r="B1491" s="442">
        <v>852</v>
      </c>
      <c r="C1491" s="357">
        <v>180</v>
      </c>
      <c r="D1491" s="357">
        <f t="shared" si="45"/>
        <v>153360</v>
      </c>
    </row>
    <row r="1492" spans="1:4" hidden="1" outlineLevel="1">
      <c r="A1492" s="441" t="s">
        <v>1177</v>
      </c>
      <c r="B1492" s="442">
        <v>766.4</v>
      </c>
      <c r="C1492" s="357">
        <v>180</v>
      </c>
      <c r="D1492" s="357">
        <f t="shared" si="45"/>
        <v>137952</v>
      </c>
    </row>
    <row r="1493" spans="1:4" hidden="1" outlineLevel="1">
      <c r="A1493" s="441" t="s">
        <v>1178</v>
      </c>
      <c r="B1493" s="442">
        <v>857.8</v>
      </c>
      <c r="C1493" s="357">
        <v>180</v>
      </c>
      <c r="D1493" s="357">
        <f t="shared" si="45"/>
        <v>154404</v>
      </c>
    </row>
    <row r="1494" spans="1:4" hidden="1" outlineLevel="1">
      <c r="A1494" s="441" t="s">
        <v>1179</v>
      </c>
      <c r="B1494" s="442">
        <v>498.8</v>
      </c>
      <c r="C1494" s="357">
        <v>230</v>
      </c>
      <c r="D1494" s="357">
        <f t="shared" si="45"/>
        <v>114724</v>
      </c>
    </row>
    <row r="1495" spans="1:4" hidden="1" outlineLevel="1">
      <c r="A1495" s="441" t="s">
        <v>1180</v>
      </c>
      <c r="B1495" s="442">
        <v>501</v>
      </c>
      <c r="C1495" s="357">
        <v>230</v>
      </c>
      <c r="D1495" s="357">
        <f t="shared" si="45"/>
        <v>115230</v>
      </c>
    </row>
    <row r="1496" spans="1:4" hidden="1" outlineLevel="1">
      <c r="A1496" s="439" t="s">
        <v>1181</v>
      </c>
      <c r="B1496" s="443">
        <v>2657.1</v>
      </c>
      <c r="C1496" s="357"/>
      <c r="D1496" s="357">
        <f t="shared" si="45"/>
        <v>0</v>
      </c>
    </row>
    <row r="1497" spans="1:4" hidden="1" outlineLevel="1">
      <c r="A1497" s="441" t="s">
        <v>1929</v>
      </c>
      <c r="B1497" s="442">
        <v>53</v>
      </c>
      <c r="C1497" s="357">
        <v>160</v>
      </c>
      <c r="D1497" s="357">
        <f t="shared" si="45"/>
        <v>8480</v>
      </c>
    </row>
    <row r="1498" spans="1:4" hidden="1" outlineLevel="1">
      <c r="A1498" s="441" t="s">
        <v>1930</v>
      </c>
      <c r="B1498" s="442">
        <v>254</v>
      </c>
      <c r="C1498" s="357">
        <v>160</v>
      </c>
      <c r="D1498" s="357">
        <f t="shared" si="45"/>
        <v>40640</v>
      </c>
    </row>
    <row r="1499" spans="1:4" hidden="1" outlineLevel="1">
      <c r="A1499" s="441" t="s">
        <v>1931</v>
      </c>
      <c r="B1499" s="442">
        <v>334</v>
      </c>
      <c r="C1499" s="357">
        <v>160</v>
      </c>
      <c r="D1499" s="357">
        <f t="shared" si="45"/>
        <v>53440</v>
      </c>
    </row>
    <row r="1500" spans="1:4" hidden="1" outlineLevel="1">
      <c r="A1500" s="441" t="s">
        <v>1537</v>
      </c>
      <c r="B1500" s="442">
        <v>503</v>
      </c>
      <c r="C1500" s="357">
        <v>30.92</v>
      </c>
      <c r="D1500" s="357">
        <f t="shared" si="45"/>
        <v>15552.76</v>
      </c>
    </row>
    <row r="1501" spans="1:4" hidden="1" outlineLevel="1">
      <c r="A1501" s="441" t="s">
        <v>1932</v>
      </c>
      <c r="B1501" s="442">
        <v>260.7</v>
      </c>
      <c r="C1501" s="357">
        <v>30.92</v>
      </c>
      <c r="D1501" s="357">
        <f t="shared" si="45"/>
        <v>8060.8440000000001</v>
      </c>
    </row>
    <row r="1502" spans="1:4" hidden="1" outlineLevel="1">
      <c r="A1502" s="441" t="s">
        <v>1095</v>
      </c>
      <c r="B1502" s="442">
        <v>505.7</v>
      </c>
      <c r="C1502" s="357">
        <v>30.92</v>
      </c>
      <c r="D1502" s="357">
        <f t="shared" si="45"/>
        <v>15636.244000000001</v>
      </c>
    </row>
    <row r="1503" spans="1:4" hidden="1" outlineLevel="1">
      <c r="A1503" s="441" t="s">
        <v>1933</v>
      </c>
      <c r="B1503" s="442">
        <v>746.7</v>
      </c>
      <c r="C1503" s="357">
        <v>30.92</v>
      </c>
      <c r="D1503" s="357">
        <f t="shared" si="45"/>
        <v>23087.964000000004</v>
      </c>
    </row>
    <row r="1504" spans="1:4" hidden="1" outlineLevel="1">
      <c r="A1504" s="439" t="s">
        <v>1182</v>
      </c>
      <c r="B1504" s="440">
        <v>96.2</v>
      </c>
      <c r="C1504" s="357">
        <v>30.92</v>
      </c>
      <c r="D1504" s="357">
        <f t="shared" si="45"/>
        <v>2974.5040000000004</v>
      </c>
    </row>
    <row r="1505" spans="1:4" hidden="1" outlineLevel="1">
      <c r="A1505" s="439" t="s">
        <v>1183</v>
      </c>
      <c r="B1505" s="440">
        <v>134.4</v>
      </c>
      <c r="C1505" s="357"/>
      <c r="D1505" s="357">
        <f t="shared" si="45"/>
        <v>0</v>
      </c>
    </row>
    <row r="1506" spans="1:4" hidden="1" outlineLevel="1">
      <c r="A1506" s="441" t="s">
        <v>1184</v>
      </c>
      <c r="B1506" s="442">
        <v>134.4</v>
      </c>
      <c r="C1506" s="357">
        <v>106</v>
      </c>
      <c r="D1506" s="357">
        <f t="shared" si="45"/>
        <v>14246.400000000001</v>
      </c>
    </row>
    <row r="1507" spans="1:4" hidden="1" outlineLevel="1">
      <c r="A1507" s="439" t="s">
        <v>1185</v>
      </c>
      <c r="B1507" s="440">
        <v>299.60000000000002</v>
      </c>
      <c r="C1507" s="357">
        <v>98.8</v>
      </c>
      <c r="D1507" s="357">
        <f t="shared" si="45"/>
        <v>29600.480000000003</v>
      </c>
    </row>
    <row r="1508" spans="1:4" hidden="1" outlineLevel="1">
      <c r="A1508" s="439" t="s">
        <v>1186</v>
      </c>
      <c r="B1508" s="443">
        <v>52545</v>
      </c>
      <c r="C1508" s="357"/>
      <c r="D1508" s="357">
        <f t="shared" si="45"/>
        <v>0</v>
      </c>
    </row>
    <row r="1509" spans="1:4" hidden="1" outlineLevel="1">
      <c r="A1509" s="441"/>
      <c r="B1509" s="444">
        <v>2845</v>
      </c>
      <c r="C1509" s="362">
        <f>(2.01*745+1.8*2100)/2845</f>
        <v>1.8549912126537784</v>
      </c>
      <c r="D1509" s="357">
        <f t="shared" si="45"/>
        <v>5277.45</v>
      </c>
    </row>
    <row r="1510" spans="1:4" hidden="1" outlineLevel="1">
      <c r="A1510" s="441" t="s">
        <v>1187</v>
      </c>
      <c r="B1510" s="444">
        <v>49700</v>
      </c>
      <c r="C1510" s="357">
        <v>2.0099999999999998</v>
      </c>
      <c r="D1510" s="357">
        <f t="shared" si="45"/>
        <v>99896.999999999985</v>
      </c>
    </row>
    <row r="1511" spans="1:4" hidden="1" outlineLevel="1">
      <c r="A1511" s="439" t="s">
        <v>1189</v>
      </c>
      <c r="B1511" s="440"/>
      <c r="D1511" s="357">
        <f t="shared" si="45"/>
        <v>0</v>
      </c>
    </row>
    <row r="1512" spans="1:4" hidden="1" outlineLevel="1">
      <c r="A1512" s="441" t="s">
        <v>1556</v>
      </c>
      <c r="B1512" s="442">
        <v>56.4</v>
      </c>
      <c r="C1512" s="357">
        <v>225.14</v>
      </c>
      <c r="D1512" s="357">
        <f t="shared" si="45"/>
        <v>12697.895999999999</v>
      </c>
    </row>
    <row r="1513" spans="1:4" hidden="1" outlineLevel="1">
      <c r="A1513" s="441" t="s">
        <v>1557</v>
      </c>
      <c r="B1513" s="442">
        <v>101.2</v>
      </c>
      <c r="C1513" s="357">
        <v>225.14</v>
      </c>
      <c r="D1513" s="357">
        <f t="shared" si="45"/>
        <v>22784.167999999998</v>
      </c>
    </row>
    <row r="1514" spans="1:4" hidden="1" outlineLevel="1">
      <c r="A1514" s="441" t="s">
        <v>1560</v>
      </c>
      <c r="B1514" s="442">
        <v>64.5</v>
      </c>
      <c r="C1514" s="357">
        <v>225.14</v>
      </c>
      <c r="D1514" s="357">
        <f t="shared" si="45"/>
        <v>14521.529999999999</v>
      </c>
    </row>
    <row r="1515" spans="1:4" hidden="1" outlineLevel="1">
      <c r="A1515" s="441" t="s">
        <v>1562</v>
      </c>
      <c r="B1515" s="442">
        <v>47</v>
      </c>
      <c r="C1515" s="357">
        <v>225.14</v>
      </c>
      <c r="D1515" s="357">
        <f t="shared" si="45"/>
        <v>10581.58</v>
      </c>
    </row>
    <row r="1516" spans="1:4" hidden="1" outlineLevel="1">
      <c r="A1516" s="441" t="s">
        <v>1563</v>
      </c>
      <c r="B1516" s="442">
        <v>66.2</v>
      </c>
      <c r="C1516" s="357">
        <v>225.14</v>
      </c>
      <c r="D1516" s="357">
        <f t="shared" si="45"/>
        <v>14904.268</v>
      </c>
    </row>
    <row r="1517" spans="1:4" hidden="1" outlineLevel="1">
      <c r="A1517" s="441" t="s">
        <v>1564</v>
      </c>
      <c r="B1517" s="442">
        <v>18.3</v>
      </c>
      <c r="C1517" s="357">
        <v>225.14</v>
      </c>
      <c r="D1517" s="357">
        <f t="shared" si="45"/>
        <v>4120.0619999999999</v>
      </c>
    </row>
    <row r="1518" spans="1:4" hidden="1" outlineLevel="1">
      <c r="A1518" s="441" t="s">
        <v>1565</v>
      </c>
      <c r="B1518" s="442">
        <v>55.6</v>
      </c>
      <c r="C1518" s="357">
        <v>197.04</v>
      </c>
      <c r="D1518" s="357">
        <f t="shared" si="45"/>
        <v>10955.423999999999</v>
      </c>
    </row>
    <row r="1519" spans="1:4" hidden="1" outlineLevel="1">
      <c r="A1519" s="441" t="s">
        <v>1571</v>
      </c>
      <c r="B1519" s="442">
        <v>14.7</v>
      </c>
      <c r="C1519" s="357">
        <v>231.54</v>
      </c>
      <c r="D1519" s="357">
        <f t="shared" si="45"/>
        <v>3403.6379999999999</v>
      </c>
    </row>
    <row r="1520" spans="1:4" hidden="1" outlineLevel="1">
      <c r="A1520" s="441" t="s">
        <v>1572</v>
      </c>
      <c r="B1520" s="442">
        <v>40.5</v>
      </c>
      <c r="C1520" s="357">
        <v>243.22</v>
      </c>
      <c r="D1520" s="357">
        <f t="shared" si="45"/>
        <v>9850.41</v>
      </c>
    </row>
    <row r="1521" spans="1:4" hidden="1" outlineLevel="1">
      <c r="A1521" s="441" t="s">
        <v>1573</v>
      </c>
      <c r="B1521" s="442">
        <v>101.5</v>
      </c>
      <c r="C1521" s="357">
        <v>275.13</v>
      </c>
      <c r="D1521" s="357">
        <f t="shared" si="45"/>
        <v>27925.695</v>
      </c>
    </row>
    <row r="1522" spans="1:4" hidden="1" outlineLevel="1">
      <c r="A1522" s="439" t="s">
        <v>1190</v>
      </c>
      <c r="B1522" s="443">
        <v>1294.05</v>
      </c>
      <c r="D1522" s="357">
        <f t="shared" si="45"/>
        <v>0</v>
      </c>
    </row>
    <row r="1523" spans="1:4" hidden="1" outlineLevel="1">
      <c r="A1523" s="441" t="s">
        <v>1191</v>
      </c>
      <c r="B1523" s="442">
        <v>44.9</v>
      </c>
      <c r="C1523" s="357">
        <v>94.73</v>
      </c>
      <c r="D1523" s="357">
        <f t="shared" ref="D1523:D1579" si="46">B1523*C1523</f>
        <v>4253.3770000000004</v>
      </c>
    </row>
    <row r="1524" spans="1:4" hidden="1" outlineLevel="1">
      <c r="A1524" s="441" t="s">
        <v>1192</v>
      </c>
      <c r="B1524" s="442">
        <v>143.69999999999999</v>
      </c>
      <c r="C1524" s="357">
        <v>94.73</v>
      </c>
      <c r="D1524" s="357">
        <f t="shared" si="46"/>
        <v>13612.700999999999</v>
      </c>
    </row>
    <row r="1525" spans="1:4" hidden="1" outlineLevel="1">
      <c r="A1525" s="441" t="s">
        <v>1591</v>
      </c>
      <c r="B1525" s="442">
        <v>936.5</v>
      </c>
      <c r="C1525" s="357">
        <v>175.77</v>
      </c>
      <c r="D1525" s="357">
        <f t="shared" si="46"/>
        <v>164608.60500000001</v>
      </c>
    </row>
    <row r="1526" spans="1:4" hidden="1" outlineLevel="1">
      <c r="A1526" s="441" t="s">
        <v>1193</v>
      </c>
      <c r="B1526" s="442">
        <v>3.6</v>
      </c>
      <c r="C1526" s="357">
        <v>175.77</v>
      </c>
      <c r="D1526" s="357">
        <f t="shared" si="46"/>
        <v>632.77200000000005</v>
      </c>
    </row>
    <row r="1527" spans="1:4" hidden="1" outlineLevel="1">
      <c r="A1527" s="441" t="s">
        <v>1194</v>
      </c>
      <c r="B1527" s="442">
        <v>164.6</v>
      </c>
      <c r="C1527" s="357">
        <v>175.77</v>
      </c>
      <c r="D1527" s="357">
        <f t="shared" si="46"/>
        <v>28931.742000000002</v>
      </c>
    </row>
    <row r="1528" spans="1:4" hidden="1" outlineLevel="1">
      <c r="A1528" s="441" t="s">
        <v>164</v>
      </c>
      <c r="B1528" s="442">
        <v>0.75</v>
      </c>
      <c r="C1528" s="357">
        <v>175.77</v>
      </c>
      <c r="D1528" s="357">
        <f t="shared" si="46"/>
        <v>131.82750000000001</v>
      </c>
    </row>
    <row r="1529" spans="1:4" hidden="1" outlineLevel="1">
      <c r="A1529" s="439" t="s">
        <v>1594</v>
      </c>
      <c r="B1529" s="440">
        <v>10.8</v>
      </c>
      <c r="C1529" s="357"/>
      <c r="D1529" s="357">
        <f t="shared" si="46"/>
        <v>0</v>
      </c>
    </row>
    <row r="1530" spans="1:4" hidden="1" outlineLevel="1">
      <c r="A1530" s="441" t="s">
        <v>1773</v>
      </c>
      <c r="B1530" s="442">
        <v>10.8</v>
      </c>
      <c r="C1530" s="357">
        <v>228.77</v>
      </c>
      <c r="D1530" s="357">
        <f t="shared" si="46"/>
        <v>2470.7160000000003</v>
      </c>
    </row>
    <row r="1531" spans="1:4" ht="25.5" hidden="1" outlineLevel="1">
      <c r="A1531" s="439" t="s">
        <v>1595</v>
      </c>
      <c r="B1531" s="440">
        <v>110.8</v>
      </c>
      <c r="C1531" s="357">
        <v>138.49</v>
      </c>
      <c r="D1531" s="357">
        <f t="shared" si="46"/>
        <v>15344.692000000001</v>
      </c>
    </row>
    <row r="1532" spans="1:4" hidden="1" outlineLevel="1">
      <c r="A1532" s="439" t="s">
        <v>1596</v>
      </c>
      <c r="B1532" s="440">
        <v>66.7</v>
      </c>
      <c r="C1532" s="357"/>
      <c r="D1532" s="357">
        <f t="shared" si="46"/>
        <v>0</v>
      </c>
    </row>
    <row r="1533" spans="1:4" hidden="1" outlineLevel="1">
      <c r="A1533" s="441" t="s">
        <v>1597</v>
      </c>
      <c r="B1533" s="442">
        <v>4.9000000000000004</v>
      </c>
      <c r="C1533" s="357">
        <v>239.6</v>
      </c>
      <c r="D1533" s="357">
        <f t="shared" si="46"/>
        <v>1174.04</v>
      </c>
    </row>
    <row r="1534" spans="1:4" hidden="1" outlineLevel="1">
      <c r="A1534" s="441" t="s">
        <v>1598</v>
      </c>
      <c r="B1534" s="442">
        <v>6</v>
      </c>
      <c r="C1534" s="357">
        <v>239.6</v>
      </c>
      <c r="D1534" s="357">
        <f t="shared" si="46"/>
        <v>1437.6</v>
      </c>
    </row>
    <row r="1535" spans="1:4" hidden="1" outlineLevel="1">
      <c r="A1535" s="441" t="s">
        <v>1599</v>
      </c>
      <c r="B1535" s="442">
        <v>24.8</v>
      </c>
      <c r="C1535" s="357">
        <v>239.6</v>
      </c>
      <c r="D1535" s="357">
        <f t="shared" si="46"/>
        <v>5942.08</v>
      </c>
    </row>
    <row r="1536" spans="1:4" hidden="1" outlineLevel="1">
      <c r="A1536" s="441" t="s">
        <v>1600</v>
      </c>
      <c r="B1536" s="442">
        <v>5.8</v>
      </c>
      <c r="C1536" s="357">
        <v>292</v>
      </c>
      <c r="D1536" s="357">
        <f t="shared" si="46"/>
        <v>1693.6</v>
      </c>
    </row>
    <row r="1537" spans="1:4" hidden="1" outlineLevel="1">
      <c r="A1537" s="441" t="s">
        <v>1602</v>
      </c>
      <c r="B1537" s="442">
        <v>25.2</v>
      </c>
      <c r="C1537" s="357">
        <v>155.06</v>
      </c>
      <c r="D1537" s="357">
        <f t="shared" si="46"/>
        <v>3907.5120000000002</v>
      </c>
    </row>
    <row r="1538" spans="1:4" hidden="1" outlineLevel="1">
      <c r="A1538" s="439" t="s">
        <v>1603</v>
      </c>
      <c r="B1538" s="440">
        <v>94.8</v>
      </c>
      <c r="C1538" s="357">
        <v>190.62</v>
      </c>
      <c r="D1538" s="357">
        <f t="shared" si="46"/>
        <v>18070.776000000002</v>
      </c>
    </row>
    <row r="1539" spans="1:4" hidden="1" outlineLevel="1">
      <c r="A1539" s="439" t="s">
        <v>827</v>
      </c>
      <c r="B1539" s="443">
        <v>1740480</v>
      </c>
      <c r="C1539" s="357"/>
      <c r="D1539" s="357">
        <f t="shared" si="46"/>
        <v>0</v>
      </c>
    </row>
    <row r="1540" spans="1:4" hidden="1" outlineLevel="1">
      <c r="A1540" s="441" t="s">
        <v>829</v>
      </c>
      <c r="B1540" s="444">
        <v>50000</v>
      </c>
      <c r="C1540" s="357">
        <v>0.5</v>
      </c>
      <c r="D1540" s="357">
        <f t="shared" si="46"/>
        <v>25000</v>
      </c>
    </row>
    <row r="1541" spans="1:4" hidden="1" outlineLevel="1">
      <c r="A1541" s="441" t="s">
        <v>830</v>
      </c>
      <c r="B1541" s="444">
        <v>561000</v>
      </c>
      <c r="C1541" s="362">
        <v>0.83</v>
      </c>
      <c r="D1541" s="357">
        <f t="shared" si="46"/>
        <v>465630</v>
      </c>
    </row>
    <row r="1542" spans="1:4" hidden="1" outlineLevel="1">
      <c r="A1542" s="441" t="s">
        <v>831</v>
      </c>
      <c r="B1542" s="444">
        <v>342000</v>
      </c>
      <c r="C1542" s="357">
        <v>0.72</v>
      </c>
      <c r="D1542" s="357">
        <f t="shared" si="46"/>
        <v>246240</v>
      </c>
    </row>
    <row r="1543" spans="1:4" hidden="1" outlineLevel="1">
      <c r="A1543" s="441" t="s">
        <v>1196</v>
      </c>
      <c r="B1543" s="444">
        <v>387480</v>
      </c>
      <c r="C1543" s="357">
        <v>0.43</v>
      </c>
      <c r="D1543" s="357">
        <f t="shared" si="46"/>
        <v>166616.4</v>
      </c>
    </row>
    <row r="1544" spans="1:4" hidden="1" outlineLevel="1">
      <c r="A1544" s="441" t="s">
        <v>1197</v>
      </c>
      <c r="B1544" s="444">
        <v>400000</v>
      </c>
      <c r="C1544" s="357">
        <v>0.43</v>
      </c>
      <c r="D1544" s="357">
        <f t="shared" si="46"/>
        <v>172000</v>
      </c>
    </row>
    <row r="1545" spans="1:4" hidden="1" outlineLevel="1">
      <c r="A1545" s="439" t="s">
        <v>1198</v>
      </c>
      <c r="B1545" s="443">
        <v>5958.62</v>
      </c>
      <c r="D1545" s="357">
        <f t="shared" si="46"/>
        <v>0</v>
      </c>
    </row>
    <row r="1546" spans="1:4" hidden="1" outlineLevel="1">
      <c r="A1546" s="441" t="s">
        <v>1199</v>
      </c>
      <c r="B1546" s="442">
        <v>432.08</v>
      </c>
      <c r="C1546" s="357">
        <v>293.18</v>
      </c>
      <c r="D1546" s="357">
        <f t="shared" si="46"/>
        <v>126677.2144</v>
      </c>
    </row>
    <row r="1547" spans="1:4" hidden="1" outlineLevel="1">
      <c r="A1547" s="441" t="s">
        <v>1200</v>
      </c>
      <c r="B1547" s="442">
        <v>229.2</v>
      </c>
      <c r="C1547" s="357">
        <v>310.95</v>
      </c>
      <c r="D1547" s="357">
        <f t="shared" si="46"/>
        <v>71269.739999999991</v>
      </c>
    </row>
    <row r="1548" spans="1:4" hidden="1" outlineLevel="1">
      <c r="A1548" s="441" t="s">
        <v>1201</v>
      </c>
      <c r="B1548" s="442">
        <v>297.10000000000002</v>
      </c>
      <c r="C1548" s="357">
        <v>310.95</v>
      </c>
      <c r="D1548" s="357">
        <f t="shared" si="46"/>
        <v>92383.24500000001</v>
      </c>
    </row>
    <row r="1549" spans="1:4" hidden="1" outlineLevel="1">
      <c r="A1549" s="441" t="s">
        <v>1202</v>
      </c>
      <c r="B1549" s="442">
        <v>209.9</v>
      </c>
      <c r="C1549" s="357">
        <v>310.95</v>
      </c>
      <c r="D1549" s="357">
        <f t="shared" si="46"/>
        <v>65268.404999999999</v>
      </c>
    </row>
    <row r="1550" spans="1:4" hidden="1" outlineLevel="1">
      <c r="A1550" s="441" t="s">
        <v>1203</v>
      </c>
      <c r="B1550" s="442">
        <v>307.5</v>
      </c>
      <c r="C1550" s="357">
        <v>310.95</v>
      </c>
      <c r="D1550" s="357">
        <f t="shared" si="46"/>
        <v>95617.125</v>
      </c>
    </row>
    <row r="1551" spans="1:4" hidden="1" outlineLevel="1">
      <c r="A1551" s="441" t="s">
        <v>1204</v>
      </c>
      <c r="B1551" s="442">
        <v>371.36</v>
      </c>
      <c r="C1551" s="357">
        <v>293.18</v>
      </c>
      <c r="D1551" s="357">
        <f t="shared" si="46"/>
        <v>108875.3248</v>
      </c>
    </row>
    <row r="1552" spans="1:4" hidden="1" outlineLevel="1">
      <c r="A1552" s="441" t="s">
        <v>1205</v>
      </c>
      <c r="B1552" s="442">
        <v>427.4</v>
      </c>
      <c r="C1552" s="357">
        <v>310.95</v>
      </c>
      <c r="D1552" s="357">
        <f t="shared" si="46"/>
        <v>132900.03</v>
      </c>
    </row>
    <row r="1553" spans="1:4" hidden="1" outlineLevel="1">
      <c r="A1553" s="441" t="s">
        <v>1206</v>
      </c>
      <c r="B1553" s="442">
        <v>398.18</v>
      </c>
      <c r="C1553" s="357">
        <v>310.95</v>
      </c>
      <c r="D1553" s="357">
        <f t="shared" si="46"/>
        <v>123814.071</v>
      </c>
    </row>
    <row r="1554" spans="1:4" hidden="1" outlineLevel="1">
      <c r="A1554" s="441" t="s">
        <v>1207</v>
      </c>
      <c r="B1554" s="442">
        <v>384.42</v>
      </c>
      <c r="C1554" s="357">
        <v>310.95</v>
      </c>
      <c r="D1554" s="357">
        <f t="shared" si="46"/>
        <v>119535.399</v>
      </c>
    </row>
    <row r="1555" spans="1:4" hidden="1" outlineLevel="1">
      <c r="A1555" s="441" t="s">
        <v>1879</v>
      </c>
      <c r="B1555" s="442">
        <v>503.2</v>
      </c>
      <c r="C1555" s="357">
        <v>261.64999999999998</v>
      </c>
      <c r="D1555" s="357">
        <f t="shared" si="46"/>
        <v>131662.28</v>
      </c>
    </row>
    <row r="1556" spans="1:4" hidden="1" outlineLevel="1">
      <c r="A1556" s="441" t="s">
        <v>1208</v>
      </c>
      <c r="B1556" s="442">
        <v>379.38</v>
      </c>
      <c r="C1556" s="357">
        <v>293.18</v>
      </c>
      <c r="D1556" s="357">
        <f t="shared" si="46"/>
        <v>111226.6284</v>
      </c>
    </row>
    <row r="1557" spans="1:4" hidden="1" outlineLevel="1">
      <c r="A1557" s="441" t="s">
        <v>1209</v>
      </c>
      <c r="B1557" s="442">
        <v>306.38</v>
      </c>
      <c r="C1557" s="357">
        <v>293.18</v>
      </c>
      <c r="D1557" s="357">
        <f t="shared" si="46"/>
        <v>89824.488400000002</v>
      </c>
    </row>
    <row r="1558" spans="1:4" hidden="1" outlineLevel="1">
      <c r="A1558" s="441" t="s">
        <v>1210</v>
      </c>
      <c r="B1558" s="442">
        <v>468.5</v>
      </c>
      <c r="C1558" s="357">
        <v>293.18</v>
      </c>
      <c r="D1558" s="357">
        <f t="shared" si="46"/>
        <v>137354.83000000002</v>
      </c>
    </row>
    <row r="1559" spans="1:4" hidden="1" outlineLevel="1">
      <c r="A1559" s="441" t="s">
        <v>1211</v>
      </c>
      <c r="B1559" s="442">
        <v>411.9</v>
      </c>
      <c r="C1559" s="357">
        <v>293.18</v>
      </c>
      <c r="D1559" s="357">
        <f t="shared" si="46"/>
        <v>120760.84199999999</v>
      </c>
    </row>
    <row r="1560" spans="1:4" hidden="1" outlineLevel="1">
      <c r="A1560" s="441" t="s">
        <v>1212</v>
      </c>
      <c r="B1560" s="442">
        <v>472.82</v>
      </c>
      <c r="C1560" s="357">
        <v>293.18</v>
      </c>
      <c r="D1560" s="357">
        <f t="shared" si="46"/>
        <v>138621.3676</v>
      </c>
    </row>
    <row r="1561" spans="1:4" hidden="1" outlineLevel="1">
      <c r="A1561" s="441" t="s">
        <v>1213</v>
      </c>
      <c r="B1561" s="442">
        <v>359.3</v>
      </c>
      <c r="C1561" s="357">
        <v>293.18</v>
      </c>
      <c r="D1561" s="357">
        <f t="shared" si="46"/>
        <v>105339.57400000001</v>
      </c>
    </row>
    <row r="1562" spans="1:4" hidden="1" outlineLevel="1">
      <c r="A1562" s="439" t="s">
        <v>1214</v>
      </c>
      <c r="B1562" s="443">
        <v>21842.2</v>
      </c>
      <c r="D1562" s="357">
        <f t="shared" si="46"/>
        <v>0</v>
      </c>
    </row>
    <row r="1563" spans="1:4" hidden="1" outlineLevel="1">
      <c r="A1563" s="441" t="s">
        <v>966</v>
      </c>
      <c r="B1563" s="442">
        <v>809.4</v>
      </c>
      <c r="C1563" s="357">
        <v>202.51</v>
      </c>
      <c r="D1563" s="357">
        <f t="shared" si="46"/>
        <v>163911.59399999998</v>
      </c>
    </row>
    <row r="1564" spans="1:4" hidden="1" outlineLevel="1">
      <c r="A1564" s="441" t="s">
        <v>1216</v>
      </c>
      <c r="B1564" s="444">
        <v>1004.2</v>
      </c>
      <c r="C1564" s="357">
        <v>234.01</v>
      </c>
      <c r="D1564" s="357">
        <f t="shared" si="46"/>
        <v>234992.842</v>
      </c>
    </row>
    <row r="1565" spans="1:4" hidden="1" outlineLevel="1">
      <c r="A1565" s="441" t="s">
        <v>1217</v>
      </c>
      <c r="B1565" s="442">
        <v>52.3</v>
      </c>
      <c r="C1565" s="357">
        <v>152.26</v>
      </c>
      <c r="D1565" s="357">
        <f t="shared" si="46"/>
        <v>7963.1979999999994</v>
      </c>
    </row>
    <row r="1566" spans="1:4" hidden="1" outlineLevel="1">
      <c r="A1566" s="441" t="s">
        <v>1218</v>
      </c>
      <c r="B1566" s="442">
        <v>979</v>
      </c>
      <c r="C1566" s="357">
        <v>220.22</v>
      </c>
      <c r="D1566" s="357">
        <f t="shared" si="46"/>
        <v>215595.38</v>
      </c>
    </row>
    <row r="1567" spans="1:4" hidden="1" outlineLevel="1">
      <c r="A1567" s="441" t="s">
        <v>1219</v>
      </c>
      <c r="B1567" s="442">
        <v>695.7</v>
      </c>
      <c r="C1567" s="357">
        <v>229.51</v>
      </c>
      <c r="D1567" s="357">
        <f t="shared" si="46"/>
        <v>159670.10700000002</v>
      </c>
    </row>
    <row r="1568" spans="1:4" hidden="1" outlineLevel="1">
      <c r="A1568" s="441" t="s">
        <v>1220</v>
      </c>
      <c r="B1568" s="442">
        <v>501.9</v>
      </c>
      <c r="C1568" s="357">
        <v>150.62</v>
      </c>
      <c r="D1568" s="357">
        <f t="shared" si="46"/>
        <v>75596.178</v>
      </c>
    </row>
    <row r="1569" spans="1:4" hidden="1" outlineLevel="1">
      <c r="A1569" s="441" t="s">
        <v>1221</v>
      </c>
      <c r="B1569" s="442">
        <v>823</v>
      </c>
      <c r="C1569" s="362">
        <f>(150.62*50.6+233.04*772.4)/823</f>
        <v>227.97262211421628</v>
      </c>
      <c r="D1569" s="357">
        <f t="shared" si="46"/>
        <v>187621.46799999999</v>
      </c>
    </row>
    <row r="1570" spans="1:4" hidden="1" outlineLevel="1">
      <c r="A1570" s="441" t="s">
        <v>1222</v>
      </c>
      <c r="B1570" s="442">
        <v>517.79999999999995</v>
      </c>
      <c r="C1570" s="357">
        <v>226.55</v>
      </c>
      <c r="D1570" s="357">
        <f t="shared" si="46"/>
        <v>117307.59</v>
      </c>
    </row>
    <row r="1571" spans="1:4" hidden="1" outlineLevel="1">
      <c r="A1571" s="441" t="s">
        <v>1223</v>
      </c>
      <c r="B1571" s="442">
        <v>944</v>
      </c>
      <c r="C1571" s="362">
        <f>(226.55*185.8+233.04*758.2)/944</f>
        <v>231.76262500000001</v>
      </c>
      <c r="D1571" s="357">
        <f t="shared" si="46"/>
        <v>218783.91800000001</v>
      </c>
    </row>
    <row r="1572" spans="1:4" hidden="1" outlineLevel="1">
      <c r="A1572" s="441" t="s">
        <v>1224</v>
      </c>
      <c r="B1572" s="442">
        <v>460.9</v>
      </c>
      <c r="C1572" s="357">
        <v>200.33</v>
      </c>
      <c r="D1572" s="357">
        <f t="shared" si="46"/>
        <v>92332.096999999994</v>
      </c>
    </row>
    <row r="1573" spans="1:4" hidden="1" outlineLevel="1">
      <c r="A1573" s="441" t="s">
        <v>1225</v>
      </c>
      <c r="B1573" s="442">
        <v>850</v>
      </c>
      <c r="C1573" s="357">
        <v>152.26</v>
      </c>
      <c r="D1573" s="357">
        <f t="shared" si="46"/>
        <v>129420.99999999999</v>
      </c>
    </row>
    <row r="1574" spans="1:4" hidden="1" outlineLevel="1">
      <c r="A1574" s="441" t="s">
        <v>1226</v>
      </c>
      <c r="B1574" s="442">
        <v>483.3</v>
      </c>
      <c r="C1574" s="357">
        <v>127.09</v>
      </c>
      <c r="D1574" s="357">
        <f t="shared" si="46"/>
        <v>61422.597000000002</v>
      </c>
    </row>
    <row r="1575" spans="1:4" hidden="1" outlineLevel="1">
      <c r="A1575" s="441" t="s">
        <v>1227</v>
      </c>
      <c r="B1575" s="442">
        <v>764.5</v>
      </c>
      <c r="C1575" s="357">
        <v>215.68</v>
      </c>
      <c r="D1575" s="357">
        <f t="shared" si="46"/>
        <v>164887.36000000002</v>
      </c>
    </row>
    <row r="1576" spans="1:4" hidden="1" outlineLevel="1">
      <c r="A1576" s="441" t="s">
        <v>1228</v>
      </c>
      <c r="B1576" s="442">
        <v>26.6</v>
      </c>
      <c r="C1576" s="357">
        <v>152.26</v>
      </c>
      <c r="D1576" s="357">
        <f t="shared" si="46"/>
        <v>4050.116</v>
      </c>
    </row>
    <row r="1577" spans="1:4" hidden="1" outlineLevel="1">
      <c r="A1577" s="441" t="s">
        <v>1229</v>
      </c>
      <c r="B1577" s="442">
        <v>673.8</v>
      </c>
      <c r="C1577" s="357">
        <v>229.51</v>
      </c>
      <c r="D1577" s="357">
        <f t="shared" si="46"/>
        <v>154643.83799999999</v>
      </c>
    </row>
    <row r="1578" spans="1:4" hidden="1" outlineLevel="1">
      <c r="A1578" s="441" t="s">
        <v>1230</v>
      </c>
      <c r="B1578" s="444">
        <v>1445.5</v>
      </c>
      <c r="C1578" s="362">
        <f>(215.68*707+233.04*738.5)/1445.5</f>
        <v>224.54915254237292</v>
      </c>
      <c r="D1578" s="357">
        <f t="shared" si="46"/>
        <v>324585.80000000005</v>
      </c>
    </row>
    <row r="1579" spans="1:4" hidden="1" outlineLevel="1">
      <c r="A1579" s="441" t="s">
        <v>967</v>
      </c>
      <c r="B1579" s="444">
        <v>1156.4000000000001</v>
      </c>
      <c r="C1579" s="357">
        <v>200.33</v>
      </c>
      <c r="D1579" s="357">
        <f t="shared" si="46"/>
        <v>231661.61200000002</v>
      </c>
    </row>
    <row r="1580" spans="1:4" hidden="1" outlineLevel="1">
      <c r="A1580" s="441" t="s">
        <v>1231</v>
      </c>
      <c r="B1580" s="444">
        <v>1572.8</v>
      </c>
      <c r="C1580" s="357">
        <v>200.33</v>
      </c>
      <c r="D1580" s="357">
        <f t="shared" ref="D1580:D1592" si="47">B1580*C1580</f>
        <v>315079.02400000003</v>
      </c>
    </row>
    <row r="1581" spans="1:4" hidden="1" outlineLevel="1">
      <c r="A1581" s="441" t="s">
        <v>968</v>
      </c>
      <c r="B1581" s="442">
        <v>877.9</v>
      </c>
      <c r="C1581" s="357">
        <v>199.9</v>
      </c>
      <c r="D1581" s="357">
        <f t="shared" si="47"/>
        <v>175492.21</v>
      </c>
    </row>
    <row r="1582" spans="1:4" hidden="1" outlineLevel="1">
      <c r="A1582" s="441" t="s">
        <v>1491</v>
      </c>
      <c r="B1582" s="444">
        <v>7203.2</v>
      </c>
      <c r="C1582" s="357">
        <v>208.51</v>
      </c>
      <c r="D1582" s="357">
        <f t="shared" si="47"/>
        <v>1501939.2319999998</v>
      </c>
    </row>
    <row r="1583" spans="1:4" hidden="1" outlineLevel="1">
      <c r="A1583" s="439" t="s">
        <v>1232</v>
      </c>
      <c r="B1583" s="443">
        <v>1147150</v>
      </c>
      <c r="C1583" s="357">
        <v>0.15</v>
      </c>
      <c r="D1583" s="357">
        <f t="shared" si="47"/>
        <v>172072.5</v>
      </c>
    </row>
    <row r="1584" spans="1:4" hidden="1" outlineLevel="1">
      <c r="A1584" s="439" t="s">
        <v>1234</v>
      </c>
      <c r="B1584" s="443">
        <v>6100</v>
      </c>
      <c r="C1584" s="436"/>
      <c r="D1584" s="357">
        <f t="shared" si="47"/>
        <v>0</v>
      </c>
    </row>
    <row r="1585" spans="1:4" hidden="1" outlineLevel="1">
      <c r="A1585" s="441" t="s">
        <v>1235</v>
      </c>
      <c r="B1585" s="444">
        <v>6100</v>
      </c>
      <c r="C1585" s="357">
        <v>1</v>
      </c>
      <c r="D1585" s="357">
        <f t="shared" si="47"/>
        <v>6100</v>
      </c>
    </row>
    <row r="1586" spans="1:4" hidden="1" outlineLevel="1">
      <c r="A1586" s="439" t="s">
        <v>832</v>
      </c>
      <c r="B1586" s="443">
        <v>17943</v>
      </c>
      <c r="C1586" s="436"/>
      <c r="D1586" s="357">
        <f t="shared" si="47"/>
        <v>0</v>
      </c>
    </row>
    <row r="1587" spans="1:4" hidden="1" outlineLevel="1">
      <c r="A1587" s="441" t="s">
        <v>1236</v>
      </c>
      <c r="B1587" s="444">
        <v>4430</v>
      </c>
      <c r="C1587" s="357">
        <v>2</v>
      </c>
      <c r="D1587" s="357">
        <f t="shared" si="47"/>
        <v>8860</v>
      </c>
    </row>
    <row r="1588" spans="1:4" hidden="1" outlineLevel="1">
      <c r="A1588" s="441" t="s">
        <v>1237</v>
      </c>
      <c r="B1588" s="444">
        <v>6700</v>
      </c>
      <c r="C1588" s="357">
        <v>3.8</v>
      </c>
      <c r="D1588" s="357">
        <f t="shared" si="47"/>
        <v>25460</v>
      </c>
    </row>
    <row r="1589" spans="1:4" hidden="1" outlineLevel="1">
      <c r="A1589" s="441" t="s">
        <v>1238</v>
      </c>
      <c r="B1589" s="444">
        <v>2000</v>
      </c>
      <c r="C1589" s="357">
        <v>5.2</v>
      </c>
      <c r="D1589" s="357">
        <f t="shared" si="47"/>
        <v>10400</v>
      </c>
    </row>
    <row r="1590" spans="1:4" hidden="1" outlineLevel="1">
      <c r="A1590" s="441" t="s">
        <v>1239</v>
      </c>
      <c r="B1590" s="444">
        <v>4813</v>
      </c>
      <c r="C1590" s="357">
        <v>2</v>
      </c>
      <c r="D1590" s="357">
        <f t="shared" si="47"/>
        <v>9626</v>
      </c>
    </row>
    <row r="1591" spans="1:4" hidden="1" outlineLevel="1">
      <c r="A1591" s="439" t="s">
        <v>206</v>
      </c>
      <c r="B1591" s="440">
        <v>231</v>
      </c>
      <c r="C1591" s="362">
        <v>575.66</v>
      </c>
      <c r="D1591" s="357">
        <f t="shared" si="47"/>
        <v>132977.46</v>
      </c>
    </row>
    <row r="1592" spans="1:4" hidden="1" outlineLevel="1">
      <c r="A1592" s="439" t="s">
        <v>860</v>
      </c>
      <c r="B1592" s="443">
        <v>128000</v>
      </c>
      <c r="C1592" s="357">
        <v>0.54</v>
      </c>
      <c r="D1592" s="357">
        <f t="shared" si="47"/>
        <v>69120</v>
      </c>
    </row>
    <row r="1593" spans="1:4" hidden="1" outlineLevel="1">
      <c r="A1593" s="439" t="s">
        <v>305</v>
      </c>
      <c r="B1593" s="443">
        <v>224574</v>
      </c>
      <c r="C1593" s="357"/>
      <c r="D1593" s="357">
        <f t="shared" ref="D1593:D1633" si="48">B1593*C1593</f>
        <v>0</v>
      </c>
    </row>
    <row r="1594" spans="1:4" hidden="1" outlineLevel="1">
      <c r="A1594" s="441"/>
      <c r="B1594" s="444">
        <v>6600</v>
      </c>
      <c r="C1594" s="357">
        <v>0.6</v>
      </c>
      <c r="D1594" s="357">
        <f t="shared" si="48"/>
        <v>3960</v>
      </c>
    </row>
    <row r="1595" spans="1:4" hidden="1" outlineLevel="1">
      <c r="A1595" s="441" t="s">
        <v>1242</v>
      </c>
      <c r="B1595" s="444">
        <v>5730</v>
      </c>
      <c r="C1595" s="357">
        <v>0.6</v>
      </c>
      <c r="D1595" s="357">
        <f t="shared" si="48"/>
        <v>3438</v>
      </c>
    </row>
    <row r="1596" spans="1:4" hidden="1" outlineLevel="1">
      <c r="A1596" s="441" t="s">
        <v>1243</v>
      </c>
      <c r="B1596" s="442">
        <v>600</v>
      </c>
      <c r="C1596" s="357">
        <v>0.6</v>
      </c>
      <c r="D1596" s="357">
        <f t="shared" si="48"/>
        <v>360</v>
      </c>
    </row>
    <row r="1597" spans="1:4" hidden="1" outlineLevel="1">
      <c r="A1597" s="441" t="s">
        <v>1244</v>
      </c>
      <c r="B1597" s="444">
        <v>3000</v>
      </c>
      <c r="C1597" s="357">
        <v>0.6</v>
      </c>
      <c r="D1597" s="357">
        <f t="shared" si="48"/>
        <v>1800</v>
      </c>
    </row>
    <row r="1598" spans="1:4" hidden="1" outlineLevel="1">
      <c r="A1598" s="441" t="s">
        <v>1245</v>
      </c>
      <c r="B1598" s="444">
        <v>10050</v>
      </c>
      <c r="C1598" s="362">
        <f>(0.64*3150+0.54*6900)/10050</f>
        <v>0.57134328358208952</v>
      </c>
      <c r="D1598" s="357">
        <f t="shared" si="48"/>
        <v>5742</v>
      </c>
    </row>
    <row r="1599" spans="1:4" hidden="1" outlineLevel="1">
      <c r="A1599" s="441" t="s">
        <v>1246</v>
      </c>
      <c r="B1599" s="444">
        <v>7500</v>
      </c>
      <c r="C1599" s="357">
        <v>0.6</v>
      </c>
      <c r="D1599" s="357">
        <f t="shared" si="48"/>
        <v>4500</v>
      </c>
    </row>
    <row r="1600" spans="1:4" hidden="1" outlineLevel="1">
      <c r="A1600" s="441" t="s">
        <v>1247</v>
      </c>
      <c r="B1600" s="444">
        <v>5160</v>
      </c>
      <c r="C1600" s="357">
        <v>0.6</v>
      </c>
      <c r="D1600" s="357">
        <f t="shared" si="48"/>
        <v>3096</v>
      </c>
    </row>
    <row r="1601" spans="1:4" hidden="1" outlineLevel="1">
      <c r="A1601" s="441" t="s">
        <v>1248</v>
      </c>
      <c r="B1601" s="444">
        <v>3750</v>
      </c>
      <c r="C1601" s="357">
        <v>0.6</v>
      </c>
      <c r="D1601" s="357">
        <f t="shared" si="48"/>
        <v>2250</v>
      </c>
    </row>
    <row r="1602" spans="1:4" hidden="1" outlineLevel="1">
      <c r="A1602" s="441" t="s">
        <v>1249</v>
      </c>
      <c r="B1602" s="444">
        <v>9050</v>
      </c>
      <c r="C1602" s="357">
        <v>0.54</v>
      </c>
      <c r="D1602" s="357">
        <f t="shared" si="48"/>
        <v>4887</v>
      </c>
    </row>
    <row r="1603" spans="1:4" hidden="1" outlineLevel="1">
      <c r="A1603" s="441" t="s">
        <v>1250</v>
      </c>
      <c r="B1603" s="442">
        <v>550</v>
      </c>
      <c r="C1603" s="357">
        <v>0.6</v>
      </c>
      <c r="D1603" s="357">
        <f t="shared" si="48"/>
        <v>330</v>
      </c>
    </row>
    <row r="1604" spans="1:4" hidden="1" outlineLevel="1">
      <c r="A1604" s="441" t="s">
        <v>1251</v>
      </c>
      <c r="B1604" s="444">
        <v>3000</v>
      </c>
      <c r="C1604" s="357">
        <v>0.6</v>
      </c>
      <c r="D1604" s="357">
        <f t="shared" si="48"/>
        <v>1800</v>
      </c>
    </row>
    <row r="1605" spans="1:4" hidden="1" outlineLevel="1">
      <c r="A1605" s="441" t="s">
        <v>1252</v>
      </c>
      <c r="B1605" s="444">
        <v>5800</v>
      </c>
      <c r="C1605" s="357">
        <v>0.6</v>
      </c>
      <c r="D1605" s="357">
        <f t="shared" si="48"/>
        <v>3480</v>
      </c>
    </row>
    <row r="1606" spans="1:4" hidden="1" outlineLevel="1">
      <c r="A1606" s="441" t="s">
        <v>1934</v>
      </c>
      <c r="B1606" s="444">
        <v>6900</v>
      </c>
      <c r="C1606" s="357">
        <v>0.54</v>
      </c>
      <c r="D1606" s="357">
        <f t="shared" si="48"/>
        <v>3726.0000000000005</v>
      </c>
    </row>
    <row r="1607" spans="1:4" hidden="1" outlineLevel="1">
      <c r="A1607" s="441" t="s">
        <v>1253</v>
      </c>
      <c r="B1607" s="444">
        <v>10038</v>
      </c>
      <c r="C1607" s="357">
        <v>0.6</v>
      </c>
      <c r="D1607" s="357">
        <f t="shared" si="48"/>
        <v>6022.8</v>
      </c>
    </row>
    <row r="1608" spans="1:4" hidden="1" outlineLevel="1">
      <c r="A1608" s="441" t="s">
        <v>1254</v>
      </c>
      <c r="B1608" s="444">
        <v>1150</v>
      </c>
      <c r="C1608" s="357">
        <v>0.6</v>
      </c>
      <c r="D1608" s="357">
        <f t="shared" si="48"/>
        <v>690</v>
      </c>
    </row>
    <row r="1609" spans="1:4" hidden="1" outlineLevel="1">
      <c r="A1609" s="441" t="s">
        <v>1255</v>
      </c>
      <c r="B1609" s="444">
        <v>2320</v>
      </c>
      <c r="C1609" s="357">
        <v>0.64</v>
      </c>
      <c r="D1609" s="357">
        <f t="shared" si="48"/>
        <v>1484.8</v>
      </c>
    </row>
    <row r="1610" spans="1:4" hidden="1" outlineLevel="1">
      <c r="A1610" s="441" t="s">
        <v>1256</v>
      </c>
      <c r="B1610" s="444">
        <v>1050</v>
      </c>
      <c r="C1610" s="357">
        <v>0.6</v>
      </c>
      <c r="D1610" s="357">
        <f t="shared" si="48"/>
        <v>630</v>
      </c>
    </row>
    <row r="1611" spans="1:4" hidden="1" outlineLevel="1">
      <c r="A1611" s="441" t="s">
        <v>1257</v>
      </c>
      <c r="B1611" s="444">
        <v>10950</v>
      </c>
      <c r="C1611" s="357">
        <v>0.6</v>
      </c>
      <c r="D1611" s="357">
        <f t="shared" si="48"/>
        <v>6570</v>
      </c>
    </row>
    <row r="1612" spans="1:4" hidden="1" outlineLevel="1">
      <c r="A1612" s="441" t="s">
        <v>1258</v>
      </c>
      <c r="B1612" s="444">
        <v>9380</v>
      </c>
      <c r="C1612" s="357">
        <v>0.6</v>
      </c>
      <c r="D1612" s="357">
        <f t="shared" si="48"/>
        <v>5628</v>
      </c>
    </row>
    <row r="1613" spans="1:4" hidden="1" outlineLevel="1">
      <c r="A1613" s="441" t="s">
        <v>1259</v>
      </c>
      <c r="B1613" s="444">
        <v>2900</v>
      </c>
      <c r="C1613" s="357">
        <v>0.6</v>
      </c>
      <c r="D1613" s="357">
        <f t="shared" si="48"/>
        <v>1740</v>
      </c>
    </row>
    <row r="1614" spans="1:4" hidden="1" outlineLevel="1">
      <c r="A1614" s="441" t="s">
        <v>1260</v>
      </c>
      <c r="B1614" s="442">
        <v>300</v>
      </c>
      <c r="C1614" s="357">
        <v>0.6</v>
      </c>
      <c r="D1614" s="357">
        <f t="shared" si="48"/>
        <v>180</v>
      </c>
    </row>
    <row r="1615" spans="1:4" hidden="1" outlineLevel="1">
      <c r="A1615" s="441" t="s">
        <v>1261</v>
      </c>
      <c r="B1615" s="444">
        <v>5400</v>
      </c>
      <c r="C1615" s="357">
        <v>0.6</v>
      </c>
      <c r="D1615" s="357">
        <f t="shared" si="48"/>
        <v>3240</v>
      </c>
    </row>
    <row r="1616" spans="1:4" hidden="1" outlineLevel="1">
      <c r="A1616" s="441" t="s">
        <v>1262</v>
      </c>
      <c r="B1616" s="444">
        <v>2400</v>
      </c>
      <c r="C1616" s="357">
        <v>0.6</v>
      </c>
      <c r="D1616" s="357">
        <f t="shared" si="48"/>
        <v>1440</v>
      </c>
    </row>
    <row r="1617" spans="1:4" hidden="1" outlineLevel="1">
      <c r="A1617" s="441" t="s">
        <v>1263</v>
      </c>
      <c r="B1617" s="444">
        <v>4550</v>
      </c>
      <c r="C1617" s="357">
        <v>0.6</v>
      </c>
      <c r="D1617" s="357">
        <f t="shared" si="48"/>
        <v>2730</v>
      </c>
    </row>
    <row r="1618" spans="1:4" hidden="1" outlineLevel="1">
      <c r="A1618" s="441" t="s">
        <v>1264</v>
      </c>
      <c r="B1618" s="442">
        <v>150</v>
      </c>
      <c r="C1618" s="357">
        <v>0.6</v>
      </c>
      <c r="D1618" s="357">
        <f t="shared" si="48"/>
        <v>90</v>
      </c>
    </row>
    <row r="1619" spans="1:4" hidden="1" outlineLevel="1">
      <c r="A1619" s="441" t="s">
        <v>1265</v>
      </c>
      <c r="B1619" s="444">
        <v>3355</v>
      </c>
      <c r="C1619" s="357">
        <v>0.64</v>
      </c>
      <c r="D1619" s="357">
        <f t="shared" si="48"/>
        <v>2147.1999999999998</v>
      </c>
    </row>
    <row r="1620" spans="1:4" hidden="1" outlineLevel="1">
      <c r="A1620" s="441" t="s">
        <v>1266</v>
      </c>
      <c r="B1620" s="444">
        <v>1600</v>
      </c>
      <c r="C1620" s="357">
        <v>0.6</v>
      </c>
      <c r="D1620" s="357">
        <f t="shared" si="48"/>
        <v>960</v>
      </c>
    </row>
    <row r="1621" spans="1:4" hidden="1" outlineLevel="1">
      <c r="A1621" s="441" t="s">
        <v>1267</v>
      </c>
      <c r="B1621" s="444">
        <v>5100</v>
      </c>
      <c r="C1621" s="357">
        <v>0.6</v>
      </c>
      <c r="D1621" s="357">
        <f t="shared" si="48"/>
        <v>3060</v>
      </c>
    </row>
    <row r="1622" spans="1:4" hidden="1" outlineLevel="1">
      <c r="A1622" s="441" t="s">
        <v>1268</v>
      </c>
      <c r="B1622" s="444">
        <v>3100</v>
      </c>
      <c r="C1622" s="357">
        <v>0.54</v>
      </c>
      <c r="D1622" s="357">
        <f t="shared" si="48"/>
        <v>1674</v>
      </c>
    </row>
    <row r="1623" spans="1:4" hidden="1" outlineLevel="1">
      <c r="A1623" s="441" t="s">
        <v>768</v>
      </c>
      <c r="B1623" s="444">
        <v>7100</v>
      </c>
      <c r="C1623" s="357">
        <v>0.6</v>
      </c>
      <c r="D1623" s="357">
        <f t="shared" si="48"/>
        <v>4260</v>
      </c>
    </row>
    <row r="1624" spans="1:4" hidden="1" outlineLevel="1">
      <c r="A1624" s="441" t="s">
        <v>1270</v>
      </c>
      <c r="B1624" s="444">
        <v>2050</v>
      </c>
      <c r="C1624" s="357">
        <v>0.6</v>
      </c>
      <c r="D1624" s="357">
        <f t="shared" si="48"/>
        <v>1230</v>
      </c>
    </row>
    <row r="1625" spans="1:4" hidden="1" outlineLevel="1">
      <c r="A1625" s="441" t="s">
        <v>769</v>
      </c>
      <c r="B1625" s="444">
        <v>9811</v>
      </c>
      <c r="C1625" s="357">
        <v>0.6</v>
      </c>
      <c r="D1625" s="357">
        <f t="shared" si="48"/>
        <v>5886.5999999999995</v>
      </c>
    </row>
    <row r="1626" spans="1:4" hidden="1" outlineLevel="1">
      <c r="A1626" s="441" t="s">
        <v>1935</v>
      </c>
      <c r="B1626" s="444">
        <v>23460</v>
      </c>
      <c r="C1626" s="424">
        <v>0.54</v>
      </c>
      <c r="D1626" s="357">
        <f t="shared" si="48"/>
        <v>12668.400000000001</v>
      </c>
    </row>
    <row r="1627" spans="1:4" hidden="1" outlineLevel="1">
      <c r="A1627" s="441" t="s">
        <v>1763</v>
      </c>
      <c r="B1627" s="444">
        <v>33360</v>
      </c>
      <c r="C1627" s="357">
        <v>0.54</v>
      </c>
      <c r="D1627" s="357">
        <f t="shared" si="48"/>
        <v>18014.400000000001</v>
      </c>
    </row>
    <row r="1628" spans="1:4" hidden="1" outlineLevel="1">
      <c r="A1628" s="441" t="s">
        <v>1271</v>
      </c>
      <c r="B1628" s="444">
        <v>1950</v>
      </c>
      <c r="C1628" s="357">
        <v>0.6</v>
      </c>
      <c r="D1628" s="357">
        <f t="shared" si="48"/>
        <v>1170</v>
      </c>
    </row>
    <row r="1629" spans="1:4" hidden="1" outlineLevel="1">
      <c r="A1629" s="441" t="s">
        <v>1272</v>
      </c>
      <c r="B1629" s="444">
        <v>1050</v>
      </c>
      <c r="C1629" s="357">
        <v>0.6</v>
      </c>
      <c r="D1629" s="357">
        <f t="shared" si="48"/>
        <v>630</v>
      </c>
    </row>
    <row r="1630" spans="1:4" hidden="1" outlineLevel="1">
      <c r="A1630" s="441" t="s">
        <v>1273</v>
      </c>
      <c r="B1630" s="444">
        <v>6860</v>
      </c>
      <c r="C1630" s="357">
        <v>0.6</v>
      </c>
      <c r="D1630" s="357">
        <f t="shared" si="48"/>
        <v>4116</v>
      </c>
    </row>
    <row r="1631" spans="1:4" hidden="1" outlineLevel="1">
      <c r="A1631" s="439" t="s">
        <v>306</v>
      </c>
      <c r="B1631" s="443">
        <v>739301</v>
      </c>
      <c r="C1631" s="357"/>
      <c r="D1631" s="357">
        <f t="shared" si="48"/>
        <v>0</v>
      </c>
    </row>
    <row r="1632" spans="1:4" hidden="1" outlineLevel="1">
      <c r="A1632" s="441"/>
      <c r="B1632" s="444">
        <v>52450</v>
      </c>
      <c r="C1632" s="357">
        <v>0.54</v>
      </c>
      <c r="D1632" s="357">
        <f t="shared" si="48"/>
        <v>28323.000000000004</v>
      </c>
    </row>
    <row r="1633" spans="1:4" hidden="1" outlineLevel="1">
      <c r="A1633" s="441" t="s">
        <v>770</v>
      </c>
      <c r="B1633" s="444">
        <v>96520</v>
      </c>
      <c r="C1633" s="357">
        <v>0.7</v>
      </c>
      <c r="D1633" s="357">
        <f t="shared" si="48"/>
        <v>67564</v>
      </c>
    </row>
    <row r="1634" spans="1:4" hidden="1" outlineLevel="1">
      <c r="A1634" s="441" t="s">
        <v>1274</v>
      </c>
      <c r="B1634" s="444">
        <v>26100</v>
      </c>
      <c r="C1634" s="357">
        <v>0.6</v>
      </c>
      <c r="D1634" s="357">
        <f t="shared" ref="D1634:D1681" si="49">B1634*C1634</f>
        <v>15660</v>
      </c>
    </row>
    <row r="1635" spans="1:4" hidden="1" outlineLevel="1">
      <c r="A1635" s="441" t="s">
        <v>1620</v>
      </c>
      <c r="B1635" s="444">
        <v>10400</v>
      </c>
      <c r="C1635" s="357">
        <v>0.54</v>
      </c>
      <c r="D1635" s="357">
        <f t="shared" si="49"/>
        <v>5616</v>
      </c>
    </row>
    <row r="1636" spans="1:4" hidden="1" outlineLevel="1">
      <c r="A1636" s="441" t="s">
        <v>1275</v>
      </c>
      <c r="B1636" s="444">
        <v>7634</v>
      </c>
      <c r="C1636" s="357">
        <v>0.6</v>
      </c>
      <c r="D1636" s="357">
        <f t="shared" si="49"/>
        <v>4580.3999999999996</v>
      </c>
    </row>
    <row r="1637" spans="1:4" hidden="1" outlineLevel="1">
      <c r="A1637" s="441" t="s">
        <v>1276</v>
      </c>
      <c r="B1637" s="444">
        <v>9500</v>
      </c>
      <c r="C1637" s="357">
        <v>0.54</v>
      </c>
      <c r="D1637" s="357">
        <f t="shared" si="49"/>
        <v>5130</v>
      </c>
    </row>
    <row r="1638" spans="1:4" hidden="1" outlineLevel="1">
      <c r="A1638" s="441" t="s">
        <v>1277</v>
      </c>
      <c r="B1638" s="444">
        <v>10800</v>
      </c>
      <c r="C1638" s="357">
        <v>0.6</v>
      </c>
      <c r="D1638" s="357">
        <f t="shared" si="49"/>
        <v>6480</v>
      </c>
    </row>
    <row r="1639" spans="1:4" hidden="1" outlineLevel="1">
      <c r="A1639" s="441" t="s">
        <v>1278</v>
      </c>
      <c r="B1639" s="444">
        <v>2020</v>
      </c>
      <c r="C1639" s="357">
        <v>0.54</v>
      </c>
      <c r="D1639" s="357">
        <f t="shared" si="49"/>
        <v>1090.8000000000002</v>
      </c>
    </row>
    <row r="1640" spans="1:4" hidden="1" outlineLevel="1">
      <c r="A1640" s="441" t="s">
        <v>1279</v>
      </c>
      <c r="B1640" s="444">
        <v>8882</v>
      </c>
      <c r="C1640" s="357">
        <v>0.54</v>
      </c>
      <c r="D1640" s="357">
        <f t="shared" si="49"/>
        <v>4796.2800000000007</v>
      </c>
    </row>
    <row r="1641" spans="1:4" hidden="1" outlineLevel="1">
      <c r="A1641" s="441" t="s">
        <v>1280</v>
      </c>
      <c r="B1641" s="444">
        <v>8340</v>
      </c>
      <c r="C1641" s="357">
        <v>0.6</v>
      </c>
      <c r="D1641" s="357">
        <f t="shared" si="49"/>
        <v>5004</v>
      </c>
    </row>
    <row r="1642" spans="1:4" hidden="1" outlineLevel="1">
      <c r="A1642" s="441" t="s">
        <v>1281</v>
      </c>
      <c r="B1642" s="444">
        <v>14100</v>
      </c>
      <c r="C1642" s="357">
        <v>0.6</v>
      </c>
      <c r="D1642" s="357">
        <f t="shared" si="49"/>
        <v>8460</v>
      </c>
    </row>
    <row r="1643" spans="1:4" hidden="1" outlineLevel="1">
      <c r="A1643" s="441" t="s">
        <v>1241</v>
      </c>
      <c r="B1643" s="444">
        <v>11650</v>
      </c>
      <c r="C1643" s="357">
        <v>0.54</v>
      </c>
      <c r="D1643" s="357">
        <f t="shared" si="49"/>
        <v>6291</v>
      </c>
    </row>
    <row r="1644" spans="1:4" hidden="1" outlineLevel="1">
      <c r="A1644" s="441" t="s">
        <v>1282</v>
      </c>
      <c r="B1644" s="444">
        <v>12220</v>
      </c>
      <c r="C1644" s="357">
        <v>0.54</v>
      </c>
      <c r="D1644" s="357">
        <f t="shared" si="49"/>
        <v>6598.8</v>
      </c>
    </row>
    <row r="1645" spans="1:4" hidden="1" outlineLevel="1">
      <c r="A1645" s="441" t="s">
        <v>1283</v>
      </c>
      <c r="B1645" s="444">
        <v>7000</v>
      </c>
      <c r="C1645" s="357">
        <v>0.6</v>
      </c>
      <c r="D1645" s="357">
        <f t="shared" si="49"/>
        <v>4200</v>
      </c>
    </row>
    <row r="1646" spans="1:4" hidden="1" outlineLevel="1">
      <c r="A1646" s="441" t="s">
        <v>1284</v>
      </c>
      <c r="B1646" s="444">
        <v>17940</v>
      </c>
      <c r="C1646" s="357">
        <v>0.54</v>
      </c>
      <c r="D1646" s="357">
        <f t="shared" si="49"/>
        <v>9687.6</v>
      </c>
    </row>
    <row r="1647" spans="1:4" hidden="1" outlineLevel="1">
      <c r="A1647" s="441" t="s">
        <v>1285</v>
      </c>
      <c r="B1647" s="444">
        <v>3750</v>
      </c>
      <c r="C1647" s="357">
        <v>0.6</v>
      </c>
      <c r="D1647" s="357">
        <f t="shared" si="49"/>
        <v>2250</v>
      </c>
    </row>
    <row r="1648" spans="1:4" hidden="1" outlineLevel="1">
      <c r="A1648" s="441" t="s">
        <v>1764</v>
      </c>
      <c r="B1648" s="444">
        <v>6600</v>
      </c>
      <c r="C1648" s="357">
        <v>0.54</v>
      </c>
      <c r="D1648" s="357">
        <f t="shared" si="49"/>
        <v>3564.0000000000005</v>
      </c>
    </row>
    <row r="1649" spans="1:4" hidden="1" outlineLevel="1">
      <c r="A1649" s="441" t="s">
        <v>1286</v>
      </c>
      <c r="B1649" s="444">
        <v>9500</v>
      </c>
      <c r="C1649" s="357">
        <v>0.54</v>
      </c>
      <c r="D1649" s="357">
        <f t="shared" si="49"/>
        <v>5130</v>
      </c>
    </row>
    <row r="1650" spans="1:4" hidden="1" outlineLevel="1">
      <c r="A1650" s="441" t="s">
        <v>1287</v>
      </c>
      <c r="B1650" s="444">
        <v>2400</v>
      </c>
      <c r="C1650" s="357">
        <v>0.64</v>
      </c>
      <c r="D1650" s="357">
        <f t="shared" si="49"/>
        <v>1536</v>
      </c>
    </row>
    <row r="1651" spans="1:4" hidden="1" outlineLevel="1">
      <c r="A1651" s="441" t="s">
        <v>1289</v>
      </c>
      <c r="B1651" s="444">
        <v>11380</v>
      </c>
      <c r="C1651" s="357">
        <v>0.54</v>
      </c>
      <c r="D1651" s="357">
        <f t="shared" si="49"/>
        <v>6145.2000000000007</v>
      </c>
    </row>
    <row r="1652" spans="1:4" hidden="1" outlineLevel="1">
      <c r="A1652" s="441" t="s">
        <v>1290</v>
      </c>
      <c r="B1652" s="444">
        <v>19450</v>
      </c>
      <c r="C1652" s="357">
        <v>0.6</v>
      </c>
      <c r="D1652" s="357">
        <f t="shared" si="49"/>
        <v>11670</v>
      </c>
    </row>
    <row r="1653" spans="1:4" hidden="1" outlineLevel="1">
      <c r="A1653" s="441" t="s">
        <v>1291</v>
      </c>
      <c r="B1653" s="444">
        <v>31250</v>
      </c>
      <c r="C1653" s="357">
        <v>0.6</v>
      </c>
      <c r="D1653" s="357">
        <f t="shared" si="49"/>
        <v>18750</v>
      </c>
    </row>
    <row r="1654" spans="1:4" hidden="1" outlineLevel="1">
      <c r="A1654" s="441" t="s">
        <v>863</v>
      </c>
      <c r="B1654" s="444">
        <v>4300</v>
      </c>
      <c r="C1654" s="357">
        <v>0.54</v>
      </c>
      <c r="D1654" s="357">
        <f t="shared" si="49"/>
        <v>2322</v>
      </c>
    </row>
    <row r="1655" spans="1:4" hidden="1" outlineLevel="1">
      <c r="A1655" s="441" t="s">
        <v>1293</v>
      </c>
      <c r="B1655" s="444">
        <v>2600</v>
      </c>
      <c r="C1655" s="357">
        <v>0.54</v>
      </c>
      <c r="D1655" s="357">
        <f t="shared" si="49"/>
        <v>1404</v>
      </c>
    </row>
    <row r="1656" spans="1:4" hidden="1" outlineLevel="1">
      <c r="A1656" s="441" t="s">
        <v>864</v>
      </c>
      <c r="B1656" s="444">
        <v>4000</v>
      </c>
      <c r="C1656" s="357">
        <v>0.54</v>
      </c>
      <c r="D1656" s="357">
        <f t="shared" si="49"/>
        <v>2160</v>
      </c>
    </row>
    <row r="1657" spans="1:4" hidden="1" outlineLevel="1">
      <c r="A1657" s="441" t="s">
        <v>1295</v>
      </c>
      <c r="B1657" s="444">
        <v>17940</v>
      </c>
      <c r="C1657" s="357">
        <v>0.54</v>
      </c>
      <c r="D1657" s="357">
        <f t="shared" si="49"/>
        <v>9687.6</v>
      </c>
    </row>
    <row r="1658" spans="1:4" hidden="1" outlineLevel="1">
      <c r="A1658" s="441" t="s">
        <v>1813</v>
      </c>
      <c r="B1658" s="444">
        <v>17700</v>
      </c>
      <c r="C1658" s="357">
        <v>0.54</v>
      </c>
      <c r="D1658" s="357">
        <f t="shared" si="49"/>
        <v>9558</v>
      </c>
    </row>
    <row r="1659" spans="1:4" hidden="1" outlineLevel="1">
      <c r="A1659" s="441" t="s">
        <v>1296</v>
      </c>
      <c r="B1659" s="444">
        <v>18400</v>
      </c>
      <c r="C1659" s="357">
        <v>0.54</v>
      </c>
      <c r="D1659" s="357">
        <f t="shared" si="49"/>
        <v>9936</v>
      </c>
    </row>
    <row r="1660" spans="1:4" hidden="1" outlineLevel="1">
      <c r="A1660" s="441" t="s">
        <v>865</v>
      </c>
      <c r="B1660" s="444">
        <v>22790</v>
      </c>
      <c r="C1660" s="357">
        <v>0.6</v>
      </c>
      <c r="D1660" s="357">
        <f t="shared" si="49"/>
        <v>13674</v>
      </c>
    </row>
    <row r="1661" spans="1:4" hidden="1" outlineLevel="1">
      <c r="A1661" s="441" t="s">
        <v>1297</v>
      </c>
      <c r="B1661" s="444">
        <v>15100</v>
      </c>
      <c r="C1661" s="357">
        <v>0.6</v>
      </c>
      <c r="D1661" s="357">
        <f t="shared" si="49"/>
        <v>9060</v>
      </c>
    </row>
    <row r="1662" spans="1:4" hidden="1" outlineLevel="1">
      <c r="A1662" s="441" t="s">
        <v>1298</v>
      </c>
      <c r="B1662" s="444">
        <v>13950</v>
      </c>
      <c r="C1662" s="357">
        <v>0.6</v>
      </c>
      <c r="D1662" s="357">
        <f t="shared" si="49"/>
        <v>8370</v>
      </c>
    </row>
    <row r="1663" spans="1:4" hidden="1" outlineLevel="1">
      <c r="A1663" s="441" t="s">
        <v>1299</v>
      </c>
      <c r="B1663" s="444">
        <v>8000</v>
      </c>
      <c r="C1663" s="357">
        <v>0.6</v>
      </c>
      <c r="D1663" s="357">
        <f t="shared" si="49"/>
        <v>4800</v>
      </c>
    </row>
    <row r="1664" spans="1:4" hidden="1" outlineLevel="1">
      <c r="A1664" s="441" t="s">
        <v>1765</v>
      </c>
      <c r="B1664" s="444">
        <v>21550</v>
      </c>
      <c r="C1664" s="357">
        <v>0.54</v>
      </c>
      <c r="D1664" s="357">
        <f t="shared" si="49"/>
        <v>11637</v>
      </c>
    </row>
    <row r="1665" spans="1:4" hidden="1" outlineLevel="1">
      <c r="A1665" s="441" t="s">
        <v>866</v>
      </c>
      <c r="B1665" s="444">
        <v>2600</v>
      </c>
      <c r="C1665" s="357">
        <v>0.6</v>
      </c>
      <c r="D1665" s="357">
        <f t="shared" si="49"/>
        <v>1560</v>
      </c>
    </row>
    <row r="1666" spans="1:4" hidden="1" outlineLevel="1">
      <c r="A1666" s="441" t="s">
        <v>867</v>
      </c>
      <c r="B1666" s="444">
        <v>13170</v>
      </c>
      <c r="C1666" s="357">
        <v>0.54</v>
      </c>
      <c r="D1666" s="357">
        <f t="shared" si="49"/>
        <v>7111.8</v>
      </c>
    </row>
    <row r="1667" spans="1:4" hidden="1" outlineLevel="1">
      <c r="A1667" s="441" t="s">
        <v>1300</v>
      </c>
      <c r="B1667" s="444">
        <v>16100</v>
      </c>
      <c r="C1667" s="357">
        <v>0.54</v>
      </c>
      <c r="D1667" s="357">
        <f t="shared" si="49"/>
        <v>8694</v>
      </c>
    </row>
    <row r="1668" spans="1:4" hidden="1" outlineLevel="1">
      <c r="A1668" s="441" t="s">
        <v>868</v>
      </c>
      <c r="B1668" s="444">
        <v>9350</v>
      </c>
      <c r="C1668" s="357">
        <v>0.54</v>
      </c>
      <c r="D1668" s="357">
        <f t="shared" si="49"/>
        <v>5049</v>
      </c>
    </row>
    <row r="1669" spans="1:4" hidden="1" outlineLevel="1">
      <c r="A1669" s="441" t="s">
        <v>869</v>
      </c>
      <c r="B1669" s="444">
        <v>26750</v>
      </c>
      <c r="C1669" s="357">
        <v>0.6</v>
      </c>
      <c r="D1669" s="357">
        <f t="shared" si="49"/>
        <v>16050</v>
      </c>
    </row>
    <row r="1670" spans="1:4" hidden="1" outlineLevel="1">
      <c r="A1670" s="441" t="s">
        <v>861</v>
      </c>
      <c r="B1670" s="444">
        <v>26550</v>
      </c>
      <c r="C1670" s="357">
        <v>0.54</v>
      </c>
      <c r="D1670" s="357">
        <f t="shared" si="49"/>
        <v>14337.000000000002</v>
      </c>
    </row>
    <row r="1671" spans="1:4" hidden="1" outlineLevel="1">
      <c r="A1671" s="441" t="s">
        <v>862</v>
      </c>
      <c r="B1671" s="444">
        <v>4850</v>
      </c>
      <c r="C1671" s="357">
        <v>0.54</v>
      </c>
      <c r="D1671" s="357">
        <f t="shared" si="49"/>
        <v>2619</v>
      </c>
    </row>
    <row r="1672" spans="1:4" hidden="1" outlineLevel="1">
      <c r="A1672" s="441" t="s">
        <v>1301</v>
      </c>
      <c r="B1672" s="444">
        <v>17000</v>
      </c>
      <c r="C1672" s="357">
        <v>0.54</v>
      </c>
      <c r="D1672" s="357">
        <f t="shared" si="49"/>
        <v>9180</v>
      </c>
    </row>
    <row r="1673" spans="1:4" hidden="1" outlineLevel="1">
      <c r="A1673" s="441" t="s">
        <v>859</v>
      </c>
      <c r="B1673" s="444">
        <v>32890</v>
      </c>
      <c r="C1673" s="357">
        <v>0.6</v>
      </c>
      <c r="D1673" s="357">
        <f t="shared" si="49"/>
        <v>19734</v>
      </c>
    </row>
    <row r="1674" spans="1:4" hidden="1" outlineLevel="1">
      <c r="A1674" s="441" t="s">
        <v>771</v>
      </c>
      <c r="B1674" s="444">
        <v>23425</v>
      </c>
      <c r="C1674" s="357">
        <v>0.54</v>
      </c>
      <c r="D1674" s="357">
        <f t="shared" si="49"/>
        <v>12649.5</v>
      </c>
    </row>
    <row r="1675" spans="1:4" hidden="1" outlineLevel="1">
      <c r="A1675" s="441" t="s">
        <v>1881</v>
      </c>
      <c r="B1675" s="357">
        <v>9800</v>
      </c>
      <c r="C1675" s="357">
        <v>0.54</v>
      </c>
      <c r="D1675" s="357">
        <f t="shared" si="49"/>
        <v>5292</v>
      </c>
    </row>
    <row r="1676" spans="1:4" hidden="1" outlineLevel="1">
      <c r="A1676" s="441" t="s">
        <v>1302</v>
      </c>
      <c r="B1676" s="357">
        <v>900</v>
      </c>
      <c r="C1676" s="357">
        <v>0.6</v>
      </c>
      <c r="D1676" s="357">
        <f t="shared" si="49"/>
        <v>540</v>
      </c>
    </row>
    <row r="1677" spans="1:4" hidden="1" outlineLevel="1">
      <c r="A1677" s="441" t="s">
        <v>781</v>
      </c>
      <c r="B1677" s="357">
        <v>900</v>
      </c>
      <c r="C1677" s="357">
        <v>0.6</v>
      </c>
      <c r="D1677" s="357">
        <f t="shared" si="49"/>
        <v>540</v>
      </c>
    </row>
    <row r="1678" spans="1:4" hidden="1" outlineLevel="1">
      <c r="A1678" s="441" t="s">
        <v>1936</v>
      </c>
      <c r="B1678" s="444">
        <v>4900</v>
      </c>
      <c r="C1678" s="357">
        <v>0.54</v>
      </c>
      <c r="D1678" s="357">
        <f t="shared" si="49"/>
        <v>2646</v>
      </c>
    </row>
    <row r="1679" spans="1:4" hidden="1" outlineLevel="1">
      <c r="A1679" s="441" t="s">
        <v>1937</v>
      </c>
      <c r="B1679" s="444">
        <v>9500</v>
      </c>
      <c r="C1679" s="357">
        <v>0.54</v>
      </c>
      <c r="D1679" s="357">
        <f t="shared" si="49"/>
        <v>5130</v>
      </c>
    </row>
    <row r="1680" spans="1:4" hidden="1" outlineLevel="1">
      <c r="A1680" s="441" t="s">
        <v>1938</v>
      </c>
      <c r="B1680" s="444">
        <v>14400</v>
      </c>
      <c r="C1680" s="357">
        <v>0.54</v>
      </c>
      <c r="D1680" s="357">
        <f t="shared" si="49"/>
        <v>7776.0000000000009</v>
      </c>
    </row>
    <row r="1681" spans="1:4" hidden="1" outlineLevel="1">
      <c r="A1681" s="439" t="s">
        <v>307</v>
      </c>
      <c r="B1681" s="443">
        <v>25567</v>
      </c>
      <c r="C1681" s="357">
        <v>0.54</v>
      </c>
      <c r="D1681" s="357">
        <f t="shared" si="49"/>
        <v>13806.18</v>
      </c>
    </row>
    <row r="1682" spans="1:4" hidden="1" outlineLevel="1">
      <c r="A1682" s="439" t="s">
        <v>308</v>
      </c>
      <c r="B1682" s="443">
        <v>53350</v>
      </c>
      <c r="D1682" s="357">
        <f t="shared" ref="D1682:D1709" si="50">B1682*C1682</f>
        <v>0</v>
      </c>
    </row>
    <row r="1683" spans="1:4" hidden="1" outlineLevel="1">
      <c r="A1683" s="441" t="s">
        <v>785</v>
      </c>
      <c r="B1683" s="444">
        <v>41550</v>
      </c>
      <c r="C1683" s="357">
        <v>2.2200000000000002</v>
      </c>
      <c r="D1683" s="357">
        <f t="shared" si="50"/>
        <v>92241.000000000015</v>
      </c>
    </row>
    <row r="1684" spans="1:4" hidden="1" outlineLevel="1">
      <c r="A1684" s="441" t="s">
        <v>309</v>
      </c>
      <c r="B1684" s="444">
        <v>11800</v>
      </c>
      <c r="C1684" s="357">
        <v>5.43</v>
      </c>
      <c r="D1684" s="357">
        <f t="shared" si="50"/>
        <v>64074</v>
      </c>
    </row>
    <row r="1685" spans="1:4" hidden="1" outlineLevel="1">
      <c r="A1685" s="439" t="s">
        <v>310</v>
      </c>
      <c r="B1685" s="443">
        <v>107750</v>
      </c>
      <c r="D1685" s="357">
        <f t="shared" si="50"/>
        <v>0</v>
      </c>
    </row>
    <row r="1686" spans="1:4" hidden="1" outlineLevel="1">
      <c r="A1686" s="441" t="s">
        <v>1304</v>
      </c>
      <c r="B1686" s="444">
        <v>2700</v>
      </c>
      <c r="C1686" s="357">
        <v>0.39</v>
      </c>
      <c r="D1686" s="357">
        <f t="shared" si="50"/>
        <v>1053</v>
      </c>
    </row>
    <row r="1687" spans="1:4" hidden="1" outlineLevel="1">
      <c r="A1687" s="441" t="s">
        <v>1305</v>
      </c>
      <c r="B1687" s="444">
        <v>6000</v>
      </c>
      <c r="C1687" s="357">
        <v>0.44</v>
      </c>
      <c r="D1687" s="357">
        <f t="shared" si="50"/>
        <v>2640</v>
      </c>
    </row>
    <row r="1688" spans="1:4" hidden="1" outlineLevel="1">
      <c r="A1688" s="441" t="s">
        <v>872</v>
      </c>
      <c r="B1688" s="444">
        <v>12600</v>
      </c>
      <c r="C1688" s="357">
        <v>0.39</v>
      </c>
      <c r="D1688" s="357">
        <f t="shared" si="50"/>
        <v>4914</v>
      </c>
    </row>
    <row r="1689" spans="1:4" hidden="1" outlineLevel="1">
      <c r="A1689" s="441" t="s">
        <v>873</v>
      </c>
      <c r="B1689" s="444">
        <v>12600</v>
      </c>
      <c r="C1689" s="357">
        <v>0.39</v>
      </c>
      <c r="D1689" s="357">
        <f t="shared" si="50"/>
        <v>4914</v>
      </c>
    </row>
    <row r="1690" spans="1:4" hidden="1" outlineLevel="1">
      <c r="A1690" s="441" t="s">
        <v>876</v>
      </c>
      <c r="B1690" s="444">
        <v>32600</v>
      </c>
      <c r="C1690" s="357">
        <v>0.39</v>
      </c>
      <c r="D1690" s="357">
        <f t="shared" si="50"/>
        <v>12714</v>
      </c>
    </row>
    <row r="1691" spans="1:4" hidden="1" outlineLevel="1">
      <c r="A1691" s="441" t="s">
        <v>877</v>
      </c>
      <c r="B1691" s="444">
        <v>23400</v>
      </c>
      <c r="C1691" s="357">
        <v>0.39</v>
      </c>
      <c r="D1691" s="357">
        <f t="shared" si="50"/>
        <v>9126</v>
      </c>
    </row>
    <row r="1692" spans="1:4" hidden="1" outlineLevel="1">
      <c r="A1692" s="441" t="s">
        <v>878</v>
      </c>
      <c r="B1692" s="444">
        <v>17850</v>
      </c>
      <c r="C1692" s="357">
        <v>0.39</v>
      </c>
      <c r="D1692" s="357">
        <f t="shared" si="50"/>
        <v>6961.5</v>
      </c>
    </row>
    <row r="1693" spans="1:4" hidden="1" outlineLevel="1">
      <c r="A1693" s="439" t="s">
        <v>119</v>
      </c>
      <c r="B1693" s="440">
        <v>50</v>
      </c>
      <c r="D1693" s="357">
        <f t="shared" si="50"/>
        <v>0</v>
      </c>
    </row>
    <row r="1694" spans="1:4" hidden="1" outlineLevel="1">
      <c r="A1694" s="441" t="s">
        <v>120</v>
      </c>
      <c r="B1694" s="442">
        <v>50</v>
      </c>
      <c r="C1694" s="357">
        <v>390</v>
      </c>
      <c r="D1694" s="357">
        <f t="shared" si="50"/>
        <v>19500</v>
      </c>
    </row>
    <row r="1695" spans="1:4" hidden="1" outlineLevel="1">
      <c r="A1695" s="439" t="s">
        <v>786</v>
      </c>
      <c r="B1695" s="440">
        <v>700</v>
      </c>
      <c r="D1695" s="357">
        <f t="shared" si="50"/>
        <v>0</v>
      </c>
    </row>
    <row r="1696" spans="1:4" hidden="1" outlineLevel="1">
      <c r="A1696" s="441" t="s">
        <v>787</v>
      </c>
      <c r="B1696" s="442">
        <v>700</v>
      </c>
      <c r="C1696" s="357">
        <v>55.17</v>
      </c>
      <c r="D1696" s="357">
        <f t="shared" si="50"/>
        <v>38619</v>
      </c>
    </row>
    <row r="1697" spans="1:4" hidden="1" outlineLevel="1">
      <c r="A1697" s="439" t="s">
        <v>207</v>
      </c>
      <c r="B1697" s="443">
        <v>44679</v>
      </c>
      <c r="D1697" s="357">
        <f t="shared" si="50"/>
        <v>0</v>
      </c>
    </row>
    <row r="1698" spans="1:4" hidden="1" outlineLevel="1">
      <c r="A1698" s="441" t="s">
        <v>1306</v>
      </c>
      <c r="B1698" s="444">
        <v>8433</v>
      </c>
      <c r="C1698" s="357">
        <v>31.91</v>
      </c>
      <c r="D1698" s="357">
        <f t="shared" si="50"/>
        <v>269097.03000000003</v>
      </c>
    </row>
    <row r="1699" spans="1:4" hidden="1" outlineLevel="1">
      <c r="A1699" s="441" t="s">
        <v>879</v>
      </c>
      <c r="B1699" s="444">
        <v>3151</v>
      </c>
      <c r="C1699" s="357">
        <v>16.21</v>
      </c>
      <c r="D1699" s="357">
        <f t="shared" si="50"/>
        <v>51077.71</v>
      </c>
    </row>
    <row r="1700" spans="1:4" hidden="1" outlineLevel="1">
      <c r="A1700" s="441" t="s">
        <v>311</v>
      </c>
      <c r="B1700" s="442">
        <v>739</v>
      </c>
      <c r="C1700" s="357">
        <v>46.28</v>
      </c>
      <c r="D1700" s="357">
        <f t="shared" si="50"/>
        <v>34200.92</v>
      </c>
    </row>
    <row r="1701" spans="1:4" hidden="1" outlineLevel="1">
      <c r="A1701" s="441" t="s">
        <v>880</v>
      </c>
      <c r="B1701" s="442">
        <v>53</v>
      </c>
      <c r="C1701" s="357">
        <v>23.4</v>
      </c>
      <c r="D1701" s="357">
        <f t="shared" si="50"/>
        <v>1240.1999999999998</v>
      </c>
    </row>
    <row r="1702" spans="1:4" hidden="1" outlineLevel="1">
      <c r="A1702" s="441" t="s">
        <v>208</v>
      </c>
      <c r="B1702" s="444">
        <v>2405</v>
      </c>
      <c r="C1702" s="357">
        <v>33.26</v>
      </c>
      <c r="D1702" s="357">
        <f t="shared" si="50"/>
        <v>79990.299999999988</v>
      </c>
    </row>
    <row r="1703" spans="1:4" hidden="1" outlineLevel="1">
      <c r="A1703" s="441" t="s">
        <v>1307</v>
      </c>
      <c r="B1703" s="444">
        <v>4825</v>
      </c>
      <c r="C1703" s="357">
        <v>35.22</v>
      </c>
      <c r="D1703" s="357">
        <f t="shared" si="50"/>
        <v>169936.5</v>
      </c>
    </row>
    <row r="1704" spans="1:4" hidden="1" outlineLevel="1">
      <c r="A1704" s="441" t="s">
        <v>312</v>
      </c>
      <c r="B1704" s="442">
        <v>349</v>
      </c>
      <c r="C1704" s="357">
        <v>34.729999999999997</v>
      </c>
      <c r="D1704" s="357">
        <f t="shared" si="50"/>
        <v>12120.769999999999</v>
      </c>
    </row>
    <row r="1705" spans="1:4" hidden="1" outlineLevel="1">
      <c r="A1705" s="441" t="s">
        <v>881</v>
      </c>
      <c r="B1705" s="444">
        <v>2465</v>
      </c>
      <c r="C1705" s="357">
        <v>49.47</v>
      </c>
      <c r="D1705" s="357">
        <f t="shared" si="50"/>
        <v>121943.55</v>
      </c>
    </row>
    <row r="1706" spans="1:4" hidden="1" outlineLevel="1">
      <c r="A1706" s="441" t="s">
        <v>313</v>
      </c>
      <c r="B1706" s="444">
        <v>6875</v>
      </c>
      <c r="C1706" s="357">
        <v>37.35</v>
      </c>
      <c r="D1706" s="357">
        <f t="shared" si="50"/>
        <v>256781.25</v>
      </c>
    </row>
    <row r="1707" spans="1:4" hidden="1" outlineLevel="1">
      <c r="A1707" s="441" t="s">
        <v>209</v>
      </c>
      <c r="B1707" s="444">
        <v>6332</v>
      </c>
      <c r="C1707" s="362">
        <f>(5000*43.73+1332*42.46)/6332</f>
        <v>43.462842703727098</v>
      </c>
      <c r="D1707" s="357">
        <f t="shared" si="50"/>
        <v>275206.71999999997</v>
      </c>
    </row>
    <row r="1708" spans="1:4" hidden="1" outlineLevel="1">
      <c r="A1708" s="441" t="s">
        <v>315</v>
      </c>
      <c r="B1708" s="444">
        <v>6954</v>
      </c>
      <c r="C1708" s="357">
        <v>62.46</v>
      </c>
      <c r="D1708" s="357">
        <f t="shared" si="50"/>
        <v>434346.84</v>
      </c>
    </row>
    <row r="1709" spans="1:4" hidden="1" outlineLevel="1">
      <c r="A1709" s="441" t="s">
        <v>210</v>
      </c>
      <c r="B1709" s="444">
        <v>2098</v>
      </c>
      <c r="C1709" s="362">
        <v>69.12</v>
      </c>
      <c r="D1709" s="357">
        <f t="shared" si="50"/>
        <v>145013.76000000001</v>
      </c>
    </row>
    <row r="1710" spans="1:4" collapsed="1">
      <c r="A1710" s="460" t="s">
        <v>763</v>
      </c>
      <c r="B1710" s="479"/>
      <c r="C1710" s="480"/>
      <c r="D1710" s="481">
        <f>SUM(D1073:D1709)</f>
        <v>47703085.665565811</v>
      </c>
    </row>
    <row r="1712" spans="1:4">
      <c r="A1712" s="489" t="s">
        <v>1308</v>
      </c>
      <c r="B1712" s="490" t="s">
        <v>2</v>
      </c>
    </row>
    <row r="1713" spans="1:2" hidden="1" outlineLevel="1">
      <c r="A1713" s="491" t="s">
        <v>895</v>
      </c>
      <c r="B1713" s="492">
        <v>701.1</v>
      </c>
    </row>
    <row r="1714" spans="1:2" hidden="1" outlineLevel="1">
      <c r="A1714" s="491" t="s">
        <v>896</v>
      </c>
      <c r="B1714" s="492">
        <v>7590</v>
      </c>
    </row>
    <row r="1715" spans="1:2" hidden="1" outlineLevel="1">
      <c r="A1715" s="493" t="s">
        <v>905</v>
      </c>
      <c r="B1715" s="423">
        <v>1574.9</v>
      </c>
    </row>
    <row r="1716" spans="1:2" hidden="1" outlineLevel="1">
      <c r="A1716" s="491" t="s">
        <v>912</v>
      </c>
      <c r="B1716" s="492">
        <v>36.6</v>
      </c>
    </row>
    <row r="1717" spans="1:2" hidden="1" outlineLevel="1">
      <c r="A1717" s="491" t="s">
        <v>913</v>
      </c>
      <c r="B1717" s="492">
        <v>255.3</v>
      </c>
    </row>
    <row r="1718" spans="1:2" hidden="1" outlineLevel="1">
      <c r="A1718" s="491" t="s">
        <v>1309</v>
      </c>
      <c r="B1718" s="492">
        <v>182.1</v>
      </c>
    </row>
    <row r="1719" spans="1:2" hidden="1" outlineLevel="1">
      <c r="A1719" s="491" t="s">
        <v>918</v>
      </c>
      <c r="B1719" s="492">
        <v>43.8</v>
      </c>
    </row>
    <row r="1720" spans="1:2" hidden="1" outlineLevel="1">
      <c r="A1720" s="491" t="s">
        <v>1310</v>
      </c>
      <c r="B1720" s="494"/>
    </row>
    <row r="1721" spans="1:2" hidden="1" outlineLevel="1">
      <c r="A1721" s="495" t="s">
        <v>193</v>
      </c>
      <c r="B1721" s="492">
        <v>29</v>
      </c>
    </row>
    <row r="1722" spans="1:2" hidden="1" outlineLevel="1">
      <c r="A1722" s="495" t="s">
        <v>921</v>
      </c>
      <c r="B1722" s="492">
        <v>478.7</v>
      </c>
    </row>
    <row r="1723" spans="1:2" hidden="1" outlineLevel="1">
      <c r="A1723" s="496" t="s">
        <v>1624</v>
      </c>
      <c r="B1723" s="497">
        <v>104.05</v>
      </c>
    </row>
    <row r="1724" spans="1:2" hidden="1" outlineLevel="1">
      <c r="A1724" s="498" t="s">
        <v>960</v>
      </c>
      <c r="B1724" s="492">
        <v>132000</v>
      </c>
    </row>
    <row r="1725" spans="1:2" hidden="1" outlineLevel="1">
      <c r="A1725" s="491" t="s">
        <v>969</v>
      </c>
      <c r="B1725" s="492">
        <v>197.85</v>
      </c>
    </row>
    <row r="1726" spans="1:2" hidden="1" outlineLevel="1">
      <c r="A1726" s="491" t="s">
        <v>1311</v>
      </c>
      <c r="B1726" s="492">
        <v>949.7</v>
      </c>
    </row>
    <row r="1727" spans="1:2" hidden="1" outlineLevel="1">
      <c r="A1727" s="493" t="s">
        <v>806</v>
      </c>
      <c r="B1727" s="492"/>
    </row>
    <row r="1728" spans="1:2" hidden="1" outlineLevel="1">
      <c r="A1728" s="499" t="s">
        <v>980</v>
      </c>
      <c r="B1728" s="492">
        <v>75</v>
      </c>
    </row>
    <row r="1729" spans="1:2" hidden="1" outlineLevel="1">
      <c r="A1729" s="499" t="s">
        <v>981</v>
      </c>
      <c r="B1729" s="492">
        <v>740</v>
      </c>
    </row>
    <row r="1730" spans="1:2" hidden="1" outlineLevel="1">
      <c r="A1730" s="499" t="s">
        <v>990</v>
      </c>
      <c r="B1730" s="492">
        <v>2000</v>
      </c>
    </row>
    <row r="1731" spans="1:2" hidden="1" outlineLevel="1">
      <c r="A1731" s="500" t="s">
        <v>997</v>
      </c>
      <c r="B1731" s="501">
        <v>41</v>
      </c>
    </row>
    <row r="1732" spans="1:2" hidden="1" outlineLevel="1">
      <c r="A1732" s="500" t="s">
        <v>998</v>
      </c>
      <c r="B1732" s="501">
        <v>346</v>
      </c>
    </row>
    <row r="1733" spans="1:2" hidden="1" outlineLevel="1">
      <c r="A1733" s="500" t="s">
        <v>999</v>
      </c>
      <c r="B1733" s="501">
        <v>234</v>
      </c>
    </row>
    <row r="1734" spans="1:2" hidden="1" outlineLevel="1">
      <c r="A1734" s="500" t="s">
        <v>1000</v>
      </c>
      <c r="B1734" s="501">
        <v>344</v>
      </c>
    </row>
    <row r="1735" spans="1:2" hidden="1" outlineLevel="1">
      <c r="A1735" s="500" t="s">
        <v>1001</v>
      </c>
      <c r="B1735" s="501">
        <v>24</v>
      </c>
    </row>
    <row r="1736" spans="1:2" hidden="1" outlineLevel="1">
      <c r="A1736" s="500" t="s">
        <v>1002</v>
      </c>
      <c r="B1736" s="501">
        <v>436</v>
      </c>
    </row>
    <row r="1737" spans="1:2" hidden="1" outlineLevel="1">
      <c r="A1737" s="500" t="s">
        <v>1003</v>
      </c>
      <c r="B1737" s="501">
        <v>90</v>
      </c>
    </row>
    <row r="1738" spans="1:2" hidden="1" outlineLevel="1">
      <c r="A1738" s="500" t="s">
        <v>1004</v>
      </c>
      <c r="B1738" s="501">
        <v>37</v>
      </c>
    </row>
    <row r="1739" spans="1:2" hidden="1" outlineLevel="1">
      <c r="A1739" s="500" t="s">
        <v>1005</v>
      </c>
      <c r="B1739" s="501">
        <v>80</v>
      </c>
    </row>
    <row r="1740" spans="1:2" hidden="1" outlineLevel="1">
      <c r="A1740" s="500" t="s">
        <v>1006</v>
      </c>
      <c r="B1740" s="501">
        <v>14</v>
      </c>
    </row>
    <row r="1741" spans="1:2" hidden="1" outlineLevel="1">
      <c r="A1741" s="500" t="s">
        <v>1007</v>
      </c>
      <c r="B1741" s="501">
        <v>127</v>
      </c>
    </row>
    <row r="1742" spans="1:2" hidden="1" outlineLevel="1">
      <c r="A1742" s="500" t="s">
        <v>1008</v>
      </c>
      <c r="B1742" s="501">
        <v>89</v>
      </c>
    </row>
    <row r="1743" spans="1:2" hidden="1" outlineLevel="1">
      <c r="A1743" s="500" t="s">
        <v>1009</v>
      </c>
      <c r="B1743" s="501">
        <v>49</v>
      </c>
    </row>
    <row r="1744" spans="1:2" hidden="1" outlineLevel="1">
      <c r="A1744" s="500" t="s">
        <v>1010</v>
      </c>
      <c r="B1744" s="501">
        <v>106</v>
      </c>
    </row>
    <row r="1745" spans="1:2" hidden="1" outlineLevel="1">
      <c r="A1745" s="500" t="s">
        <v>1011</v>
      </c>
      <c r="B1745" s="501">
        <v>50</v>
      </c>
    </row>
    <row r="1746" spans="1:2" hidden="1" outlineLevel="1">
      <c r="A1746" s="500" t="s">
        <v>1012</v>
      </c>
      <c r="B1746" s="501">
        <v>71</v>
      </c>
    </row>
    <row r="1747" spans="1:2" hidden="1" outlineLevel="1">
      <c r="A1747" s="500" t="s">
        <v>1013</v>
      </c>
      <c r="B1747" s="501">
        <v>270</v>
      </c>
    </row>
    <row r="1748" spans="1:2" hidden="1" outlineLevel="1">
      <c r="A1748" s="500" t="s">
        <v>1014</v>
      </c>
      <c r="B1748" s="501">
        <v>39</v>
      </c>
    </row>
    <row r="1749" spans="1:2" hidden="1" outlineLevel="1">
      <c r="A1749" s="500" t="s">
        <v>1015</v>
      </c>
      <c r="B1749" s="501">
        <v>180</v>
      </c>
    </row>
    <row r="1750" spans="1:2" hidden="1" outlineLevel="1">
      <c r="A1750" s="500" t="s">
        <v>1016</v>
      </c>
      <c r="B1750" s="501">
        <v>60</v>
      </c>
    </row>
    <row r="1751" spans="1:2" hidden="1" outlineLevel="1">
      <c r="A1751" s="500" t="s">
        <v>1017</v>
      </c>
      <c r="B1751" s="501">
        <v>200</v>
      </c>
    </row>
    <row r="1752" spans="1:2" hidden="1" outlineLevel="1">
      <c r="A1752" s="500" t="s">
        <v>1018</v>
      </c>
      <c r="B1752" s="501">
        <v>122</v>
      </c>
    </row>
    <row r="1753" spans="1:2" hidden="1" outlineLevel="1">
      <c r="A1753" s="500" t="s">
        <v>1019</v>
      </c>
      <c r="B1753" s="501">
        <v>140</v>
      </c>
    </row>
    <row r="1754" spans="1:2" hidden="1" outlineLevel="1">
      <c r="A1754" s="500" t="s">
        <v>1020</v>
      </c>
      <c r="B1754" s="501">
        <v>10</v>
      </c>
    </row>
    <row r="1755" spans="1:2" hidden="1" outlineLevel="1">
      <c r="A1755" s="498" t="s">
        <v>1312</v>
      </c>
      <c r="B1755" s="497">
        <v>240</v>
      </c>
    </row>
    <row r="1756" spans="1:2" hidden="1" outlineLevel="1">
      <c r="A1756" s="491" t="s">
        <v>1058</v>
      </c>
      <c r="B1756" s="492">
        <v>35.9</v>
      </c>
    </row>
    <row r="1757" spans="1:2" hidden="1" outlineLevel="1">
      <c r="A1757" s="491" t="s">
        <v>1313</v>
      </c>
      <c r="B1757" s="492">
        <v>77.400000000000006</v>
      </c>
    </row>
    <row r="1758" spans="1:2" hidden="1" outlineLevel="1">
      <c r="A1758" s="502" t="s">
        <v>498</v>
      </c>
      <c r="B1758" s="503"/>
    </row>
    <row r="1759" spans="1:2" hidden="1" outlineLevel="1">
      <c r="A1759" s="504" t="s">
        <v>1055</v>
      </c>
      <c r="B1759" s="505">
        <v>1</v>
      </c>
    </row>
    <row r="1760" spans="1:2" hidden="1" outlineLevel="1">
      <c r="A1760" s="504" t="s">
        <v>1056</v>
      </c>
      <c r="B1760" s="505">
        <v>9</v>
      </c>
    </row>
    <row r="1761" spans="1:2" hidden="1" outlineLevel="1">
      <c r="A1761" s="491" t="s">
        <v>1314</v>
      </c>
      <c r="B1761" s="492">
        <v>554</v>
      </c>
    </row>
    <row r="1762" spans="1:2" hidden="1" outlineLevel="1">
      <c r="A1762" s="506" t="s">
        <v>819</v>
      </c>
      <c r="B1762" s="503"/>
    </row>
    <row r="1763" spans="1:2" hidden="1" outlineLevel="1">
      <c r="A1763" s="507" t="s">
        <v>1077</v>
      </c>
      <c r="B1763" s="508">
        <v>300</v>
      </c>
    </row>
    <row r="1764" spans="1:2" hidden="1" outlineLevel="1">
      <c r="A1764" s="507" t="s">
        <v>1078</v>
      </c>
      <c r="B1764" s="508">
        <v>450</v>
      </c>
    </row>
    <row r="1765" spans="1:2" hidden="1" outlineLevel="1">
      <c r="A1765" s="491" t="s">
        <v>1315</v>
      </c>
      <c r="B1765" s="492">
        <v>319.5</v>
      </c>
    </row>
    <row r="1766" spans="1:2" hidden="1" outlineLevel="1">
      <c r="A1766" s="491" t="s">
        <v>1316</v>
      </c>
      <c r="B1766" s="492">
        <v>816.35</v>
      </c>
    </row>
    <row r="1767" spans="1:2" hidden="1" outlineLevel="1">
      <c r="A1767" s="491" t="s">
        <v>1317</v>
      </c>
      <c r="B1767" s="492">
        <v>2814.3</v>
      </c>
    </row>
    <row r="1768" spans="1:2" hidden="1" outlineLevel="1">
      <c r="A1768" s="491" t="s">
        <v>1086</v>
      </c>
      <c r="B1768" s="492">
        <v>827.6</v>
      </c>
    </row>
    <row r="1769" spans="1:2" hidden="1" outlineLevel="1">
      <c r="A1769" s="491" t="s">
        <v>1318</v>
      </c>
      <c r="B1769" s="492">
        <v>305</v>
      </c>
    </row>
    <row r="1770" spans="1:2" hidden="1" outlineLevel="1">
      <c r="A1770" s="491" t="s">
        <v>1329</v>
      </c>
      <c r="B1770" s="492">
        <v>1</v>
      </c>
    </row>
    <row r="1771" spans="1:2" hidden="1" outlineLevel="1">
      <c r="A1771" s="491" t="s">
        <v>1188</v>
      </c>
      <c r="B1771" s="492">
        <v>48.5</v>
      </c>
    </row>
    <row r="1772" spans="1:2" hidden="1" outlineLevel="1">
      <c r="A1772" s="491" t="s">
        <v>1189</v>
      </c>
      <c r="B1772" s="492">
        <v>16.55</v>
      </c>
    </row>
    <row r="1773" spans="1:2" hidden="1" outlineLevel="1">
      <c r="A1773" s="493" t="s">
        <v>212</v>
      </c>
      <c r="B1773" s="492"/>
    </row>
    <row r="1774" spans="1:2" hidden="1" outlineLevel="1">
      <c r="A1774" s="495" t="s">
        <v>1137</v>
      </c>
      <c r="B1774" s="492">
        <v>303.89999999999998</v>
      </c>
    </row>
    <row r="1775" spans="1:2" hidden="1" outlineLevel="1">
      <c r="A1775" s="495" t="s">
        <v>1138</v>
      </c>
      <c r="B1775" s="492">
        <v>42</v>
      </c>
    </row>
    <row r="1776" spans="1:2" hidden="1" outlineLevel="1">
      <c r="A1776" s="495" t="s">
        <v>261</v>
      </c>
      <c r="B1776" s="492">
        <v>1357.5</v>
      </c>
    </row>
    <row r="1777" spans="1:2" hidden="1" outlineLevel="1">
      <c r="A1777" s="491" t="s">
        <v>1330</v>
      </c>
      <c r="B1777" s="492"/>
    </row>
    <row r="1778" spans="1:2" hidden="1" outlineLevel="1">
      <c r="A1778" s="509" t="s">
        <v>1129</v>
      </c>
      <c r="B1778" s="510">
        <v>189</v>
      </c>
    </row>
    <row r="1779" spans="1:2" hidden="1" outlineLevel="1">
      <c r="A1779" s="491" t="s">
        <v>1320</v>
      </c>
      <c r="B1779" s="492">
        <v>12.3</v>
      </c>
    </row>
    <row r="1780" spans="1:2" hidden="1" outlineLevel="1">
      <c r="A1780" s="491" t="s">
        <v>1321</v>
      </c>
      <c r="B1780" s="492">
        <v>152.44999999999999</v>
      </c>
    </row>
    <row r="1781" spans="1:2" hidden="1" outlineLevel="1">
      <c r="A1781" s="491" t="s">
        <v>1322</v>
      </c>
      <c r="B1781" s="492">
        <v>99.58</v>
      </c>
    </row>
    <row r="1782" spans="1:2" hidden="1" outlineLevel="1">
      <c r="A1782" s="491" t="s">
        <v>1323</v>
      </c>
      <c r="B1782" s="492">
        <v>88.3</v>
      </c>
    </row>
    <row r="1783" spans="1:2" hidden="1" outlineLevel="1">
      <c r="A1783" s="498" t="s">
        <v>1630</v>
      </c>
      <c r="B1783" s="492">
        <v>22.8</v>
      </c>
    </row>
    <row r="1784" spans="1:2" hidden="1" outlineLevel="1">
      <c r="A1784" s="491" t="s">
        <v>1324</v>
      </c>
      <c r="B1784" s="492">
        <v>1310.6500000000001</v>
      </c>
    </row>
    <row r="1785" spans="1:2" hidden="1" outlineLevel="1">
      <c r="A1785" s="491" t="s">
        <v>1818</v>
      </c>
      <c r="B1785" s="492">
        <v>30</v>
      </c>
    </row>
    <row r="1786" spans="1:2" hidden="1" outlineLevel="1">
      <c r="A1786" s="498" t="s">
        <v>1631</v>
      </c>
      <c r="B1786" s="511">
        <v>47.45</v>
      </c>
    </row>
    <row r="1787" spans="1:2" hidden="1" outlineLevel="1">
      <c r="A1787" s="512" t="s">
        <v>1195</v>
      </c>
      <c r="B1787" s="503">
        <v>110</v>
      </c>
    </row>
    <row r="1788" spans="1:2" hidden="1" outlineLevel="1">
      <c r="A1788" s="512" t="s">
        <v>1233</v>
      </c>
      <c r="B1788" s="503">
        <v>29</v>
      </c>
    </row>
    <row r="1789" spans="1:2" hidden="1" outlineLevel="1">
      <c r="A1789" s="491" t="s">
        <v>1325</v>
      </c>
      <c r="B1789" s="492">
        <v>110</v>
      </c>
    </row>
    <row r="1790" spans="1:2" hidden="1" outlineLevel="1">
      <c r="A1790" s="491" t="s">
        <v>1326</v>
      </c>
      <c r="B1790" s="492">
        <v>50</v>
      </c>
    </row>
    <row r="1791" spans="1:2" collapsed="1">
      <c r="A1791" s="513"/>
      <c r="B1791" s="514">
        <f>SUM(B1713:B1790)</f>
        <v>160888.12999999995</v>
      </c>
    </row>
    <row r="1793" spans="1:4">
      <c r="A1793" s="450" t="s">
        <v>125</v>
      </c>
      <c r="B1793" s="451" t="s">
        <v>2</v>
      </c>
      <c r="C1793" s="454" t="s">
        <v>3</v>
      </c>
      <c r="D1793" s="454" t="s">
        <v>4</v>
      </c>
    </row>
    <row r="1794" spans="1:4" hidden="1" outlineLevel="1">
      <c r="A1794" s="439" t="s">
        <v>1331</v>
      </c>
      <c r="B1794" s="440">
        <v>10.91</v>
      </c>
      <c r="C1794" s="357"/>
      <c r="D1794" s="357">
        <f>B1794*C1794</f>
        <v>0</v>
      </c>
    </row>
    <row r="1795" spans="1:4" hidden="1" outlineLevel="1">
      <c r="A1795" s="441" t="s">
        <v>1332</v>
      </c>
      <c r="B1795" s="442">
        <v>10.91</v>
      </c>
      <c r="C1795" s="357">
        <v>305.69</v>
      </c>
      <c r="D1795" s="357">
        <f t="shared" ref="D1795:D1837" si="51">B1795*C1795</f>
        <v>3335.0779000000002</v>
      </c>
    </row>
    <row r="1796" spans="1:4" hidden="1" outlineLevel="1">
      <c r="A1796" s="439" t="s">
        <v>1903</v>
      </c>
      <c r="B1796" s="440">
        <v>1</v>
      </c>
      <c r="C1796" s="357"/>
      <c r="D1796" s="357">
        <f t="shared" si="51"/>
        <v>0</v>
      </c>
    </row>
    <row r="1797" spans="1:4" hidden="1" outlineLevel="1">
      <c r="A1797" s="441" t="s">
        <v>1941</v>
      </c>
      <c r="B1797" s="442">
        <v>1</v>
      </c>
      <c r="C1797" s="357">
        <v>71370</v>
      </c>
      <c r="D1797" s="357">
        <f t="shared" si="51"/>
        <v>71370</v>
      </c>
    </row>
    <row r="1798" spans="1:4" hidden="1" outlineLevel="1">
      <c r="A1798" s="439" t="s">
        <v>198</v>
      </c>
      <c r="B1798" s="440">
        <v>3</v>
      </c>
      <c r="C1798" s="357"/>
      <c r="D1798" s="357">
        <f t="shared" si="51"/>
        <v>0</v>
      </c>
    </row>
    <row r="1799" spans="1:4" hidden="1" outlineLevel="1">
      <c r="A1799" s="441" t="s">
        <v>1333</v>
      </c>
      <c r="B1799" s="442">
        <v>2</v>
      </c>
      <c r="C1799" s="357">
        <v>35000</v>
      </c>
      <c r="D1799" s="357">
        <f t="shared" si="51"/>
        <v>70000</v>
      </c>
    </row>
    <row r="1800" spans="1:4" hidden="1" outlineLevel="1">
      <c r="A1800" s="441" t="s">
        <v>1334</v>
      </c>
      <c r="B1800" s="442">
        <v>1</v>
      </c>
      <c r="C1800" s="357">
        <v>31000</v>
      </c>
      <c r="D1800" s="357">
        <f t="shared" si="51"/>
        <v>31000</v>
      </c>
    </row>
    <row r="1801" spans="1:4" hidden="1" outlineLevel="1">
      <c r="A1801" s="439" t="s">
        <v>182</v>
      </c>
      <c r="B1801" s="440">
        <v>75</v>
      </c>
      <c r="C1801" s="357"/>
      <c r="D1801" s="357">
        <f t="shared" si="51"/>
        <v>0</v>
      </c>
    </row>
    <row r="1802" spans="1:4" hidden="1" outlineLevel="1">
      <c r="A1802" s="441" t="s">
        <v>795</v>
      </c>
      <c r="B1802" s="442">
        <v>75</v>
      </c>
      <c r="C1802" s="362">
        <v>213.28</v>
      </c>
      <c r="D1802" s="357">
        <f t="shared" si="51"/>
        <v>15996</v>
      </c>
    </row>
    <row r="1803" spans="1:4" hidden="1" outlineLevel="1">
      <c r="A1803" s="439" t="s">
        <v>947</v>
      </c>
      <c r="B1803" s="440">
        <v>6</v>
      </c>
      <c r="C1803" s="362">
        <v>153</v>
      </c>
      <c r="D1803" s="357">
        <f t="shared" si="51"/>
        <v>918</v>
      </c>
    </row>
    <row r="1804" spans="1:4" hidden="1" outlineLevel="1">
      <c r="A1804" s="439" t="s">
        <v>1335</v>
      </c>
      <c r="B1804" s="443">
        <v>1250</v>
      </c>
      <c r="C1804" s="436"/>
      <c r="D1804" s="357">
        <f t="shared" si="51"/>
        <v>0</v>
      </c>
    </row>
    <row r="1805" spans="1:4" hidden="1" outlineLevel="1">
      <c r="A1805" s="441" t="s">
        <v>1336</v>
      </c>
      <c r="B1805" s="444">
        <v>1250</v>
      </c>
      <c r="C1805" s="357">
        <v>1.72</v>
      </c>
      <c r="D1805" s="357">
        <f t="shared" si="51"/>
        <v>2150</v>
      </c>
    </row>
    <row r="1806" spans="1:4" hidden="1" outlineLevel="1">
      <c r="A1806" s="439" t="s">
        <v>161</v>
      </c>
      <c r="B1806" s="440">
        <v>300</v>
      </c>
      <c r="C1806" s="357"/>
      <c r="D1806" s="357">
        <f t="shared" si="51"/>
        <v>0</v>
      </c>
    </row>
    <row r="1807" spans="1:4" hidden="1" outlineLevel="1">
      <c r="A1807" s="441" t="s">
        <v>1337</v>
      </c>
      <c r="B1807" s="442">
        <v>300</v>
      </c>
      <c r="C1807" s="357">
        <v>20</v>
      </c>
      <c r="D1807" s="357">
        <f t="shared" si="51"/>
        <v>6000</v>
      </c>
    </row>
    <row r="1808" spans="1:4" hidden="1" outlineLevel="1">
      <c r="A1808" s="439" t="s">
        <v>1338</v>
      </c>
      <c r="B1808" s="440">
        <v>80</v>
      </c>
      <c r="C1808" s="357"/>
      <c r="D1808" s="357">
        <f t="shared" si="51"/>
        <v>0</v>
      </c>
    </row>
    <row r="1809" spans="1:4" hidden="1" outlineLevel="1">
      <c r="A1809" s="441" t="s">
        <v>1820</v>
      </c>
      <c r="B1809" s="442">
        <v>50</v>
      </c>
      <c r="C1809" s="357">
        <v>4135.9399999999996</v>
      </c>
      <c r="D1809" s="357">
        <f t="shared" si="51"/>
        <v>206796.99999999997</v>
      </c>
    </row>
    <row r="1810" spans="1:4" hidden="1" outlineLevel="1">
      <c r="A1810" s="441" t="s">
        <v>1339</v>
      </c>
      <c r="B1810" s="442">
        <v>6</v>
      </c>
      <c r="C1810" s="357">
        <v>2680</v>
      </c>
      <c r="D1810" s="357">
        <f t="shared" si="51"/>
        <v>16080</v>
      </c>
    </row>
    <row r="1811" spans="1:4" hidden="1" outlineLevel="1">
      <c r="A1811" s="441" t="s">
        <v>1340</v>
      </c>
      <c r="B1811" s="442">
        <v>12</v>
      </c>
      <c r="C1811" s="362">
        <f>(10*1650+2*1875)/12</f>
        <v>1687.5</v>
      </c>
      <c r="D1811" s="357">
        <f t="shared" si="51"/>
        <v>20250</v>
      </c>
    </row>
    <row r="1812" spans="1:4" hidden="1" outlineLevel="1">
      <c r="A1812" s="441" t="s">
        <v>1341</v>
      </c>
      <c r="B1812" s="442">
        <v>2</v>
      </c>
      <c r="C1812" s="362">
        <f>(5*2250+3*1975)/8</f>
        <v>2146.875</v>
      </c>
      <c r="D1812" s="357">
        <f t="shared" si="51"/>
        <v>4293.75</v>
      </c>
    </row>
    <row r="1813" spans="1:4" hidden="1" outlineLevel="1">
      <c r="A1813" s="441" t="s">
        <v>1885</v>
      </c>
      <c r="B1813" s="442">
        <v>10</v>
      </c>
      <c r="C1813" s="357">
        <v>9100</v>
      </c>
      <c r="D1813" s="357">
        <f t="shared" si="51"/>
        <v>91000</v>
      </c>
    </row>
    <row r="1814" spans="1:4" hidden="1" outlineLevel="1">
      <c r="A1814" s="439" t="s">
        <v>297</v>
      </c>
      <c r="B1814" s="443">
        <v>33875</v>
      </c>
      <c r="C1814" s="357"/>
      <c r="D1814" s="357">
        <f t="shared" si="51"/>
        <v>0</v>
      </c>
    </row>
    <row r="1815" spans="1:4" hidden="1" outlineLevel="1">
      <c r="A1815" s="441" t="s">
        <v>1407</v>
      </c>
      <c r="B1815" s="444">
        <v>13100</v>
      </c>
      <c r="C1815" s="357">
        <v>0.69</v>
      </c>
      <c r="D1815" s="357">
        <f t="shared" si="51"/>
        <v>9039</v>
      </c>
    </row>
    <row r="1816" spans="1:4" hidden="1" outlineLevel="1">
      <c r="A1816" s="441" t="s">
        <v>1408</v>
      </c>
      <c r="B1816" s="444">
        <v>20775</v>
      </c>
      <c r="C1816" s="357">
        <v>0.84</v>
      </c>
      <c r="D1816" s="357">
        <f t="shared" si="51"/>
        <v>17451</v>
      </c>
    </row>
    <row r="1817" spans="1:4" hidden="1" outlineLevel="1">
      <c r="A1817" s="439" t="s">
        <v>202</v>
      </c>
      <c r="B1817" s="440">
        <v>120</v>
      </c>
      <c r="C1817" s="357">
        <v>10.19</v>
      </c>
      <c r="D1817" s="357">
        <f t="shared" si="51"/>
        <v>1222.8</v>
      </c>
    </row>
    <row r="1818" spans="1:4" ht="25.5" hidden="1" outlineLevel="1">
      <c r="A1818" s="439" t="s">
        <v>1342</v>
      </c>
      <c r="B1818" s="443">
        <v>5200</v>
      </c>
      <c r="C1818" s="357">
        <v>58.31</v>
      </c>
      <c r="D1818" s="357">
        <f t="shared" si="51"/>
        <v>303212</v>
      </c>
    </row>
    <row r="1819" spans="1:4" ht="25.5" hidden="1" outlineLevel="1">
      <c r="A1819" s="439" t="s">
        <v>1343</v>
      </c>
      <c r="B1819" s="443">
        <v>4500</v>
      </c>
      <c r="C1819" s="357">
        <v>43.97</v>
      </c>
      <c r="D1819" s="357">
        <f t="shared" si="51"/>
        <v>197865</v>
      </c>
    </row>
    <row r="1820" spans="1:4" hidden="1" outlineLevel="1">
      <c r="A1820" s="439" t="s">
        <v>1344</v>
      </c>
      <c r="B1820" s="440">
        <v>7</v>
      </c>
      <c r="C1820" s="436"/>
      <c r="D1820" s="357">
        <f t="shared" si="51"/>
        <v>0</v>
      </c>
    </row>
    <row r="1821" spans="1:4" hidden="1" outlineLevel="1">
      <c r="A1821" s="441" t="s">
        <v>1345</v>
      </c>
      <c r="B1821" s="442">
        <v>7</v>
      </c>
      <c r="C1821" s="362">
        <f>(5*5404+2*6100)/7</f>
        <v>5602.8571428571431</v>
      </c>
      <c r="D1821" s="357">
        <f t="shared" si="51"/>
        <v>39220</v>
      </c>
    </row>
    <row r="1822" spans="1:4" hidden="1" outlineLevel="1">
      <c r="A1822" s="439" t="s">
        <v>203</v>
      </c>
      <c r="B1822" s="440">
        <v>60</v>
      </c>
      <c r="C1822" s="357"/>
      <c r="D1822" s="357">
        <f t="shared" si="51"/>
        <v>0</v>
      </c>
    </row>
    <row r="1823" spans="1:4" hidden="1" outlineLevel="1">
      <c r="A1823" s="441" t="s">
        <v>1346</v>
      </c>
      <c r="B1823" s="442">
        <v>60</v>
      </c>
      <c r="C1823" s="362">
        <f>(400*15+45*500)/60</f>
        <v>475</v>
      </c>
      <c r="D1823" s="357">
        <f t="shared" si="51"/>
        <v>28500</v>
      </c>
    </row>
    <row r="1824" spans="1:4" hidden="1" outlineLevel="1">
      <c r="A1824" s="439" t="s">
        <v>83</v>
      </c>
      <c r="B1824" s="440">
        <v>10</v>
      </c>
      <c r="C1824" s="357"/>
      <c r="D1824" s="357">
        <f t="shared" si="51"/>
        <v>0</v>
      </c>
    </row>
    <row r="1825" spans="1:4" hidden="1" outlineLevel="1">
      <c r="A1825" s="441" t="s">
        <v>1347</v>
      </c>
      <c r="B1825" s="442">
        <v>10</v>
      </c>
      <c r="C1825" s="357">
        <v>32.450000000000003</v>
      </c>
      <c r="D1825" s="357">
        <f t="shared" si="51"/>
        <v>324.5</v>
      </c>
    </row>
    <row r="1826" spans="1:4" hidden="1" outlineLevel="1">
      <c r="A1826" s="439" t="s">
        <v>168</v>
      </c>
      <c r="B1826" s="440">
        <v>144</v>
      </c>
      <c r="C1826" s="357">
        <v>24.12</v>
      </c>
      <c r="D1826" s="357">
        <f t="shared" si="51"/>
        <v>3473.28</v>
      </c>
    </row>
    <row r="1827" spans="1:4" hidden="1" outlineLevel="1">
      <c r="A1827" s="439" t="s">
        <v>1348</v>
      </c>
      <c r="B1827" s="443">
        <v>2000</v>
      </c>
      <c r="C1827" s="357"/>
      <c r="D1827" s="357">
        <f t="shared" si="51"/>
        <v>0</v>
      </c>
    </row>
    <row r="1828" spans="1:4" hidden="1" outlineLevel="1">
      <c r="A1828" s="441" t="s">
        <v>1349</v>
      </c>
      <c r="B1828" s="444">
        <v>2000</v>
      </c>
      <c r="C1828" s="357">
        <v>1.35</v>
      </c>
      <c r="D1828" s="357">
        <f t="shared" si="51"/>
        <v>2700</v>
      </c>
    </row>
    <row r="1829" spans="1:4" hidden="1" outlineLevel="1">
      <c r="A1829" s="439" t="s">
        <v>631</v>
      </c>
      <c r="B1829" s="440">
        <v>1</v>
      </c>
      <c r="C1829" s="436"/>
      <c r="D1829" s="357">
        <f t="shared" si="51"/>
        <v>0</v>
      </c>
    </row>
    <row r="1830" spans="1:4" hidden="1" outlineLevel="1">
      <c r="A1830" s="441" t="s">
        <v>632</v>
      </c>
      <c r="B1830" s="442">
        <v>1</v>
      </c>
      <c r="C1830" s="357">
        <v>126800</v>
      </c>
      <c r="D1830" s="357">
        <f t="shared" si="51"/>
        <v>126800</v>
      </c>
    </row>
    <row r="1831" spans="1:4" hidden="1" outlineLevel="1">
      <c r="A1831" s="439" t="s">
        <v>1350</v>
      </c>
      <c r="B1831" s="443">
        <v>4446</v>
      </c>
      <c r="C1831" s="357"/>
      <c r="D1831" s="357">
        <f t="shared" si="51"/>
        <v>0</v>
      </c>
    </row>
    <row r="1832" spans="1:4" hidden="1" outlineLevel="1">
      <c r="A1832" s="441" t="s">
        <v>1351</v>
      </c>
      <c r="B1832" s="515">
        <v>0</v>
      </c>
      <c r="C1832" s="357"/>
      <c r="D1832" s="357">
        <f t="shared" si="51"/>
        <v>0</v>
      </c>
    </row>
    <row r="1833" spans="1:4" hidden="1" outlineLevel="1">
      <c r="A1833" s="441" t="s">
        <v>1352</v>
      </c>
      <c r="B1833" s="516">
        <f>1233-697</f>
        <v>536</v>
      </c>
      <c r="C1833" s="362">
        <v>47.5</v>
      </c>
      <c r="D1833" s="357">
        <f t="shared" si="51"/>
        <v>25460</v>
      </c>
    </row>
    <row r="1834" spans="1:4" hidden="1" outlineLevel="1">
      <c r="A1834" s="441" t="s">
        <v>1353</v>
      </c>
      <c r="B1834" s="442">
        <v>91</v>
      </c>
      <c r="C1834" s="357">
        <v>62.5</v>
      </c>
      <c r="D1834" s="357">
        <f t="shared" si="51"/>
        <v>5687.5</v>
      </c>
    </row>
    <row r="1835" spans="1:4" hidden="1" outlineLevel="1">
      <c r="A1835" s="439" t="s">
        <v>177</v>
      </c>
      <c r="B1835" s="440">
        <v>63</v>
      </c>
      <c r="C1835" s="357"/>
      <c r="D1835" s="357">
        <f t="shared" si="51"/>
        <v>0</v>
      </c>
    </row>
    <row r="1836" spans="1:4" hidden="1" outlineLevel="1">
      <c r="A1836" s="441" t="s">
        <v>1354</v>
      </c>
      <c r="B1836" s="442">
        <v>1</v>
      </c>
      <c r="C1836" s="357">
        <v>2210</v>
      </c>
      <c r="D1836" s="357">
        <f t="shared" si="51"/>
        <v>2210</v>
      </c>
    </row>
    <row r="1837" spans="1:4" hidden="1" outlineLevel="1">
      <c r="A1837" s="441" t="s">
        <v>1355</v>
      </c>
      <c r="B1837" s="442">
        <v>1</v>
      </c>
      <c r="C1837" s="357">
        <v>9360</v>
      </c>
      <c r="D1837" s="357">
        <f t="shared" si="51"/>
        <v>9360</v>
      </c>
    </row>
    <row r="1838" spans="1:4" hidden="1" outlineLevel="1">
      <c r="A1838" s="441" t="s">
        <v>1356</v>
      </c>
      <c r="B1838" s="442">
        <v>3</v>
      </c>
      <c r="C1838" s="362">
        <v>12296.67</v>
      </c>
      <c r="D1838" s="357">
        <f t="shared" ref="D1838:D1899" si="52">B1838*C1838</f>
        <v>36890.01</v>
      </c>
    </row>
    <row r="1839" spans="1:4" hidden="1" outlineLevel="1">
      <c r="A1839" s="441" t="s">
        <v>1357</v>
      </c>
      <c r="B1839" s="442">
        <v>1</v>
      </c>
      <c r="C1839" s="357">
        <v>10690</v>
      </c>
      <c r="D1839" s="357">
        <f t="shared" si="52"/>
        <v>10690</v>
      </c>
    </row>
    <row r="1840" spans="1:4" hidden="1" outlineLevel="1">
      <c r="A1840" s="441" t="s">
        <v>1358</v>
      </c>
      <c r="B1840" s="442">
        <v>2</v>
      </c>
      <c r="C1840" s="357">
        <v>11220</v>
      </c>
      <c r="D1840" s="357">
        <f t="shared" si="52"/>
        <v>22440</v>
      </c>
    </row>
    <row r="1841" spans="1:5" hidden="1" outlineLevel="1">
      <c r="A1841" s="441" t="s">
        <v>1359</v>
      </c>
      <c r="B1841" s="442">
        <v>1</v>
      </c>
      <c r="C1841" s="357">
        <v>7870</v>
      </c>
      <c r="D1841" s="357">
        <f t="shared" si="52"/>
        <v>7870</v>
      </c>
    </row>
    <row r="1842" spans="1:5" hidden="1" outlineLevel="1">
      <c r="A1842" s="441" t="s">
        <v>1360</v>
      </c>
      <c r="B1842" s="442">
        <v>1</v>
      </c>
      <c r="C1842" s="357">
        <v>7870</v>
      </c>
      <c r="D1842" s="357">
        <f t="shared" si="52"/>
        <v>7870</v>
      </c>
    </row>
    <row r="1843" spans="1:5" hidden="1" outlineLevel="1">
      <c r="A1843" s="441" t="s">
        <v>178</v>
      </c>
      <c r="B1843" s="442">
        <v>1</v>
      </c>
      <c r="C1843" s="357">
        <v>7820</v>
      </c>
      <c r="D1843" s="357">
        <f t="shared" si="52"/>
        <v>7820</v>
      </c>
      <c r="E1843" s="333"/>
    </row>
    <row r="1844" spans="1:5" hidden="1" outlineLevel="1">
      <c r="A1844" s="441" t="s">
        <v>1361</v>
      </c>
      <c r="B1844" s="442">
        <v>3</v>
      </c>
      <c r="C1844" s="362">
        <v>16956.669999999998</v>
      </c>
      <c r="D1844" s="357">
        <f t="shared" si="52"/>
        <v>50870.009999999995</v>
      </c>
      <c r="E1844" s="333"/>
    </row>
    <row r="1845" spans="1:5" hidden="1" outlineLevel="1">
      <c r="A1845" s="441" t="s">
        <v>1362</v>
      </c>
      <c r="B1845" s="442">
        <v>1</v>
      </c>
      <c r="C1845" s="357">
        <v>11880</v>
      </c>
      <c r="D1845" s="357">
        <f t="shared" si="52"/>
        <v>11880</v>
      </c>
      <c r="E1845" s="333"/>
    </row>
    <row r="1846" spans="1:5" hidden="1" outlineLevel="1">
      <c r="A1846" s="441" t="s">
        <v>1363</v>
      </c>
      <c r="B1846" s="442">
        <v>1</v>
      </c>
      <c r="C1846" s="357">
        <v>13860</v>
      </c>
      <c r="D1846" s="357">
        <f t="shared" si="52"/>
        <v>13860</v>
      </c>
      <c r="E1846" s="333"/>
    </row>
    <row r="1847" spans="1:5" hidden="1" outlineLevel="1">
      <c r="A1847" s="441" t="s">
        <v>1364</v>
      </c>
      <c r="B1847" s="442">
        <v>1</v>
      </c>
      <c r="C1847" s="357">
        <v>13200</v>
      </c>
      <c r="D1847" s="357">
        <f t="shared" si="52"/>
        <v>13200</v>
      </c>
      <c r="E1847" s="333"/>
    </row>
    <row r="1848" spans="1:5" hidden="1" outlineLevel="1">
      <c r="A1848" s="441" t="s">
        <v>1365</v>
      </c>
      <c r="B1848" s="442">
        <v>1</v>
      </c>
      <c r="C1848" s="357">
        <v>13200</v>
      </c>
      <c r="D1848" s="357">
        <f t="shared" si="52"/>
        <v>13200</v>
      </c>
      <c r="E1848" s="333"/>
    </row>
    <row r="1849" spans="1:5" hidden="1" outlineLevel="1">
      <c r="A1849" s="441" t="s">
        <v>1366</v>
      </c>
      <c r="B1849" s="442">
        <v>1</v>
      </c>
      <c r="C1849" s="357">
        <v>12540</v>
      </c>
      <c r="D1849" s="357">
        <f t="shared" si="52"/>
        <v>12540</v>
      </c>
      <c r="E1849" s="333"/>
    </row>
    <row r="1850" spans="1:5" hidden="1" outlineLevel="1">
      <c r="A1850" s="441" t="s">
        <v>1367</v>
      </c>
      <c r="B1850" s="442">
        <v>1</v>
      </c>
      <c r="C1850" s="357">
        <v>12670</v>
      </c>
      <c r="D1850" s="357">
        <f t="shared" si="52"/>
        <v>12670</v>
      </c>
      <c r="E1850" s="333"/>
    </row>
    <row r="1851" spans="1:5" hidden="1" outlineLevel="1">
      <c r="A1851" s="441" t="s">
        <v>1368</v>
      </c>
      <c r="B1851" s="442">
        <v>2</v>
      </c>
      <c r="C1851" s="357"/>
      <c r="D1851" s="357">
        <f t="shared" si="52"/>
        <v>0</v>
      </c>
    </row>
    <row r="1852" spans="1:5" hidden="1" outlineLevel="1">
      <c r="A1852" s="441" t="s">
        <v>1369</v>
      </c>
      <c r="B1852" s="442">
        <v>2</v>
      </c>
      <c r="C1852" s="357">
        <v>7080</v>
      </c>
      <c r="D1852" s="357">
        <f t="shared" si="52"/>
        <v>14160</v>
      </c>
    </row>
    <row r="1853" spans="1:5" hidden="1" outlineLevel="1">
      <c r="A1853" s="441" t="s">
        <v>1370</v>
      </c>
      <c r="B1853" s="442">
        <v>1</v>
      </c>
      <c r="C1853" s="357">
        <v>8730</v>
      </c>
      <c r="D1853" s="357">
        <f t="shared" si="52"/>
        <v>8730</v>
      </c>
    </row>
    <row r="1854" spans="1:5" hidden="1" outlineLevel="1">
      <c r="A1854" s="441" t="s">
        <v>1371</v>
      </c>
      <c r="B1854" s="442">
        <v>1</v>
      </c>
      <c r="C1854" s="357">
        <v>14780</v>
      </c>
      <c r="D1854" s="357">
        <f t="shared" si="52"/>
        <v>14780</v>
      </c>
    </row>
    <row r="1855" spans="1:5" hidden="1" outlineLevel="1">
      <c r="A1855" s="441" t="s">
        <v>1372</v>
      </c>
      <c r="B1855" s="442">
        <v>1</v>
      </c>
      <c r="C1855" s="357">
        <v>8180</v>
      </c>
      <c r="D1855" s="357">
        <f t="shared" si="52"/>
        <v>8180</v>
      </c>
    </row>
    <row r="1856" spans="1:5" hidden="1" outlineLevel="1">
      <c r="A1856" s="441" t="s">
        <v>1373</v>
      </c>
      <c r="B1856" s="442">
        <v>1</v>
      </c>
      <c r="C1856" s="357">
        <v>14520</v>
      </c>
      <c r="D1856" s="357">
        <f t="shared" si="52"/>
        <v>14520</v>
      </c>
    </row>
    <row r="1857" spans="1:5" hidden="1" outlineLevel="1">
      <c r="A1857" s="441" t="s">
        <v>1374</v>
      </c>
      <c r="B1857" s="442">
        <v>1</v>
      </c>
      <c r="C1857" s="357">
        <v>7900</v>
      </c>
      <c r="D1857" s="357">
        <f t="shared" si="52"/>
        <v>7900</v>
      </c>
    </row>
    <row r="1858" spans="1:5" hidden="1" outlineLevel="1">
      <c r="A1858" s="441" t="s">
        <v>1375</v>
      </c>
      <c r="B1858" s="442">
        <v>1</v>
      </c>
      <c r="C1858" s="357">
        <v>7490</v>
      </c>
      <c r="D1858" s="357">
        <f t="shared" si="52"/>
        <v>7490</v>
      </c>
    </row>
    <row r="1859" spans="1:5" hidden="1" outlineLevel="1">
      <c r="A1859" s="441" t="s">
        <v>1376</v>
      </c>
      <c r="B1859" s="442">
        <v>1</v>
      </c>
      <c r="C1859" s="357">
        <v>7790</v>
      </c>
      <c r="D1859" s="357">
        <f t="shared" si="52"/>
        <v>7790</v>
      </c>
    </row>
    <row r="1860" spans="1:5" hidden="1" outlineLevel="1">
      <c r="A1860" s="441" t="s">
        <v>1377</v>
      </c>
      <c r="B1860" s="442">
        <v>1</v>
      </c>
      <c r="C1860" s="357">
        <v>8140</v>
      </c>
      <c r="D1860" s="357">
        <f t="shared" si="52"/>
        <v>8140</v>
      </c>
    </row>
    <row r="1861" spans="1:5" hidden="1" outlineLevel="1">
      <c r="A1861" s="441" t="s">
        <v>1378</v>
      </c>
      <c r="B1861" s="442">
        <v>1</v>
      </c>
      <c r="C1861" s="357"/>
      <c r="D1861" s="357">
        <f t="shared" si="52"/>
        <v>0</v>
      </c>
    </row>
    <row r="1862" spans="1:5" hidden="1" outlineLevel="1">
      <c r="A1862" s="441" t="s">
        <v>1379</v>
      </c>
      <c r="B1862" s="442">
        <v>1</v>
      </c>
      <c r="C1862" s="357">
        <v>1200</v>
      </c>
      <c r="D1862" s="357">
        <f t="shared" si="52"/>
        <v>1200</v>
      </c>
    </row>
    <row r="1863" spans="1:5" hidden="1" outlineLevel="1">
      <c r="A1863" s="441" t="s">
        <v>1380</v>
      </c>
      <c r="B1863" s="442">
        <v>1</v>
      </c>
      <c r="C1863" s="357">
        <v>1250</v>
      </c>
      <c r="D1863" s="357">
        <f t="shared" si="52"/>
        <v>1250</v>
      </c>
    </row>
    <row r="1864" spans="1:5" hidden="1" outlineLevel="1">
      <c r="A1864" s="441" t="s">
        <v>1381</v>
      </c>
      <c r="B1864" s="442">
        <v>1</v>
      </c>
      <c r="C1864" s="357">
        <v>13010</v>
      </c>
      <c r="D1864" s="357">
        <f t="shared" si="52"/>
        <v>13010</v>
      </c>
    </row>
    <row r="1865" spans="1:5" hidden="1" outlineLevel="1">
      <c r="A1865" s="441" t="s">
        <v>1382</v>
      </c>
      <c r="B1865" s="442">
        <v>1</v>
      </c>
      <c r="C1865" s="357">
        <v>18380</v>
      </c>
      <c r="D1865" s="357">
        <f t="shared" si="52"/>
        <v>18380</v>
      </c>
    </row>
    <row r="1866" spans="1:5" hidden="1" outlineLevel="1">
      <c r="A1866" s="441" t="s">
        <v>1383</v>
      </c>
      <c r="B1866" s="442">
        <v>1</v>
      </c>
      <c r="C1866" s="357">
        <v>19590</v>
      </c>
      <c r="D1866" s="357">
        <f t="shared" si="52"/>
        <v>19590</v>
      </c>
    </row>
    <row r="1867" spans="1:5" hidden="1" outlineLevel="1">
      <c r="A1867" s="441" t="s">
        <v>1384</v>
      </c>
      <c r="B1867" s="442">
        <v>1</v>
      </c>
      <c r="C1867" s="357">
        <v>18070</v>
      </c>
      <c r="D1867" s="357">
        <f t="shared" si="52"/>
        <v>18070</v>
      </c>
    </row>
    <row r="1868" spans="1:5" hidden="1" outlineLevel="1">
      <c r="A1868" s="441" t="s">
        <v>1385</v>
      </c>
      <c r="B1868" s="442">
        <v>1</v>
      </c>
      <c r="C1868" s="357">
        <v>19590</v>
      </c>
      <c r="D1868" s="357">
        <f t="shared" si="52"/>
        <v>19590</v>
      </c>
    </row>
    <row r="1869" spans="1:5" hidden="1" outlineLevel="1">
      <c r="A1869" s="441" t="s">
        <v>1386</v>
      </c>
      <c r="B1869" s="442">
        <v>1</v>
      </c>
      <c r="C1869" s="357"/>
      <c r="D1869" s="357">
        <f t="shared" si="52"/>
        <v>0</v>
      </c>
      <c r="E1869" s="42" t="s">
        <v>196</v>
      </c>
    </row>
    <row r="1870" spans="1:5" ht="25.5" hidden="1" outlineLevel="1">
      <c r="A1870" s="441" t="s">
        <v>1387</v>
      </c>
      <c r="B1870" s="442">
        <v>1</v>
      </c>
      <c r="C1870" s="357"/>
      <c r="D1870" s="357">
        <f t="shared" si="52"/>
        <v>0</v>
      </c>
      <c r="E1870" s="42" t="s">
        <v>196</v>
      </c>
    </row>
    <row r="1871" spans="1:5" hidden="1" outlineLevel="1">
      <c r="A1871" s="441" t="s">
        <v>1388</v>
      </c>
      <c r="B1871" s="442">
        <v>1</v>
      </c>
      <c r="C1871" s="357"/>
      <c r="D1871" s="357">
        <f t="shared" si="52"/>
        <v>0</v>
      </c>
      <c r="E1871" s="42" t="s">
        <v>196</v>
      </c>
    </row>
    <row r="1872" spans="1:5" hidden="1" outlineLevel="1">
      <c r="A1872" s="441" t="s">
        <v>1389</v>
      </c>
      <c r="B1872" s="442">
        <v>1</v>
      </c>
      <c r="C1872" s="357"/>
      <c r="D1872" s="357">
        <f t="shared" si="52"/>
        <v>0</v>
      </c>
      <c r="E1872" s="42" t="s">
        <v>196</v>
      </c>
    </row>
    <row r="1873" spans="1:4" hidden="1" outlineLevel="1">
      <c r="A1873" s="441" t="s">
        <v>1390</v>
      </c>
      <c r="B1873" s="442">
        <v>2</v>
      </c>
      <c r="C1873" s="357">
        <v>2930</v>
      </c>
      <c r="D1873" s="357">
        <f t="shared" si="52"/>
        <v>5860</v>
      </c>
    </row>
    <row r="1874" spans="1:4" hidden="1" outlineLevel="1">
      <c r="A1874" s="441" t="s">
        <v>1391</v>
      </c>
      <c r="B1874" s="442">
        <v>4</v>
      </c>
      <c r="C1874" s="357">
        <v>13750</v>
      </c>
      <c r="D1874" s="357">
        <f t="shared" si="52"/>
        <v>55000</v>
      </c>
    </row>
    <row r="1875" spans="1:4" hidden="1" outlineLevel="1">
      <c r="A1875" s="441" t="s">
        <v>1392</v>
      </c>
      <c r="B1875" s="442">
        <v>1</v>
      </c>
      <c r="C1875" s="357">
        <v>1740</v>
      </c>
      <c r="D1875" s="357">
        <f t="shared" si="52"/>
        <v>1740</v>
      </c>
    </row>
    <row r="1876" spans="1:4" hidden="1" outlineLevel="1">
      <c r="A1876" s="441" t="s">
        <v>1393</v>
      </c>
      <c r="B1876" s="442">
        <v>1</v>
      </c>
      <c r="C1876" s="357">
        <v>2260</v>
      </c>
      <c r="D1876" s="357">
        <f t="shared" si="52"/>
        <v>2260</v>
      </c>
    </row>
    <row r="1877" spans="1:4" hidden="1" outlineLevel="1">
      <c r="A1877" s="441" t="s">
        <v>1394</v>
      </c>
      <c r="B1877" s="442">
        <v>1</v>
      </c>
      <c r="C1877" s="357">
        <v>1750</v>
      </c>
      <c r="D1877" s="357">
        <f t="shared" si="52"/>
        <v>1750</v>
      </c>
    </row>
    <row r="1878" spans="1:4" hidden="1" outlineLevel="1">
      <c r="A1878" s="441" t="s">
        <v>1395</v>
      </c>
      <c r="B1878" s="442">
        <v>1</v>
      </c>
      <c r="C1878" s="357">
        <v>20450</v>
      </c>
      <c r="D1878" s="357">
        <f t="shared" si="52"/>
        <v>20450</v>
      </c>
    </row>
    <row r="1879" spans="1:4" hidden="1" outlineLevel="1">
      <c r="A1879" s="441" t="s">
        <v>1396</v>
      </c>
      <c r="B1879" s="442">
        <v>1</v>
      </c>
      <c r="C1879" s="357">
        <v>27050</v>
      </c>
      <c r="D1879" s="357">
        <f t="shared" si="52"/>
        <v>27050</v>
      </c>
    </row>
    <row r="1880" spans="1:4" hidden="1" outlineLevel="1">
      <c r="A1880" s="441" t="s">
        <v>1397</v>
      </c>
      <c r="B1880" s="442">
        <v>2</v>
      </c>
      <c r="C1880" s="357"/>
      <c r="D1880" s="357">
        <f t="shared" si="52"/>
        <v>0</v>
      </c>
    </row>
    <row r="1881" spans="1:4" hidden="1" outlineLevel="1">
      <c r="A1881" s="441" t="s">
        <v>1398</v>
      </c>
      <c r="B1881" s="442">
        <v>1</v>
      </c>
      <c r="C1881" s="357">
        <v>1750</v>
      </c>
      <c r="D1881" s="357">
        <f t="shared" si="52"/>
        <v>1750</v>
      </c>
    </row>
    <row r="1882" spans="1:4" hidden="1" outlineLevel="1">
      <c r="A1882" s="441" t="s">
        <v>1399</v>
      </c>
      <c r="B1882" s="442">
        <v>1</v>
      </c>
      <c r="C1882" s="357">
        <v>1760</v>
      </c>
      <c r="D1882" s="357">
        <f t="shared" si="52"/>
        <v>1760</v>
      </c>
    </row>
    <row r="1883" spans="1:4" hidden="1" outlineLevel="1">
      <c r="A1883" s="441" t="s">
        <v>1400</v>
      </c>
      <c r="B1883" s="442">
        <v>1</v>
      </c>
      <c r="C1883" s="357">
        <v>14120</v>
      </c>
      <c r="D1883" s="357">
        <f t="shared" si="52"/>
        <v>14120</v>
      </c>
    </row>
    <row r="1884" spans="1:4" hidden="1" outlineLevel="1">
      <c r="A1884" s="441" t="s">
        <v>1401</v>
      </c>
      <c r="B1884" s="442">
        <v>1</v>
      </c>
      <c r="C1884" s="357">
        <v>1700</v>
      </c>
      <c r="D1884" s="357">
        <f t="shared" si="52"/>
        <v>1700</v>
      </c>
    </row>
    <row r="1885" spans="1:4" hidden="1" outlineLevel="1">
      <c r="A1885" s="441" t="s">
        <v>1402</v>
      </c>
      <c r="B1885" s="442">
        <v>1</v>
      </c>
      <c r="C1885" s="357">
        <v>1920</v>
      </c>
      <c r="D1885" s="357">
        <f t="shared" si="52"/>
        <v>1920</v>
      </c>
    </row>
    <row r="1886" spans="1:4" hidden="1" outlineLevel="1">
      <c r="A1886" s="441" t="s">
        <v>1403</v>
      </c>
      <c r="B1886" s="442">
        <v>1</v>
      </c>
      <c r="C1886" s="357">
        <v>14120</v>
      </c>
      <c r="D1886" s="357">
        <f t="shared" si="52"/>
        <v>14120</v>
      </c>
    </row>
    <row r="1887" spans="1:4" hidden="1" outlineLevel="1">
      <c r="A1887" s="439" t="s">
        <v>206</v>
      </c>
      <c r="B1887" s="440">
        <v>1</v>
      </c>
      <c r="C1887" s="357">
        <v>787.13</v>
      </c>
      <c r="D1887" s="357">
        <f t="shared" si="52"/>
        <v>787.13</v>
      </c>
    </row>
    <row r="1888" spans="1:4" hidden="1" outlineLevel="1">
      <c r="A1888" s="439" t="s">
        <v>308</v>
      </c>
      <c r="B1888" s="443">
        <v>172452</v>
      </c>
      <c r="C1888" s="436"/>
      <c r="D1888" s="357">
        <f t="shared" si="52"/>
        <v>0</v>
      </c>
    </row>
    <row r="1889" spans="1:4" hidden="1" outlineLevel="1">
      <c r="A1889" s="441" t="s">
        <v>1409</v>
      </c>
      <c r="B1889" s="444">
        <v>46000</v>
      </c>
      <c r="C1889" s="357">
        <v>0.71</v>
      </c>
      <c r="D1889" s="357">
        <f t="shared" si="52"/>
        <v>32660</v>
      </c>
    </row>
    <row r="1890" spans="1:4" hidden="1" outlineLevel="1">
      <c r="A1890" s="441" t="s">
        <v>1410</v>
      </c>
      <c r="B1890" s="444">
        <v>1300</v>
      </c>
      <c r="C1890" s="357">
        <v>2.36</v>
      </c>
      <c r="D1890" s="357">
        <f t="shared" si="52"/>
        <v>3068</v>
      </c>
    </row>
    <row r="1891" spans="1:4" hidden="1" outlineLevel="1">
      <c r="A1891" s="441" t="s">
        <v>1411</v>
      </c>
      <c r="B1891" s="444">
        <v>9992</v>
      </c>
      <c r="C1891" s="357"/>
      <c r="D1891" s="357">
        <f t="shared" si="52"/>
        <v>0</v>
      </c>
    </row>
    <row r="1892" spans="1:4" hidden="1" outlineLevel="1">
      <c r="A1892" s="441" t="s">
        <v>1412</v>
      </c>
      <c r="B1892" s="444">
        <v>6240</v>
      </c>
      <c r="C1892" s="357">
        <v>2.95</v>
      </c>
      <c r="D1892" s="357">
        <f t="shared" si="52"/>
        <v>18408</v>
      </c>
    </row>
    <row r="1893" spans="1:4" hidden="1" outlineLevel="1">
      <c r="A1893" s="441" t="s">
        <v>1413</v>
      </c>
      <c r="B1893" s="444">
        <v>15000</v>
      </c>
      <c r="C1893" s="357">
        <v>0.31</v>
      </c>
      <c r="D1893" s="357">
        <f t="shared" si="52"/>
        <v>4650</v>
      </c>
    </row>
    <row r="1894" spans="1:4" hidden="1" outlineLevel="1">
      <c r="A1894" s="441" t="s">
        <v>1414</v>
      </c>
      <c r="B1894" s="444">
        <v>16000</v>
      </c>
      <c r="C1894" s="357">
        <v>0.31</v>
      </c>
      <c r="D1894" s="357">
        <f t="shared" si="52"/>
        <v>4960</v>
      </c>
    </row>
    <row r="1895" spans="1:4" hidden="1" outlineLevel="1">
      <c r="A1895" s="441" t="s">
        <v>1415</v>
      </c>
      <c r="B1895" s="444">
        <v>15000</v>
      </c>
      <c r="C1895" s="357">
        <v>0.31</v>
      </c>
      <c r="D1895" s="357">
        <f t="shared" si="52"/>
        <v>4650</v>
      </c>
    </row>
    <row r="1896" spans="1:4" hidden="1" outlineLevel="1">
      <c r="A1896" s="441" t="s">
        <v>1416</v>
      </c>
      <c r="B1896" s="444">
        <v>15000</v>
      </c>
      <c r="C1896" s="357">
        <v>0.76</v>
      </c>
      <c r="D1896" s="357">
        <f t="shared" si="52"/>
        <v>11400</v>
      </c>
    </row>
    <row r="1897" spans="1:4" hidden="1" outlineLevel="1">
      <c r="A1897" s="441" t="s">
        <v>1417</v>
      </c>
      <c r="B1897" s="444">
        <v>15000</v>
      </c>
      <c r="C1897" s="357">
        <v>0.31</v>
      </c>
      <c r="D1897" s="357">
        <f t="shared" si="52"/>
        <v>4650</v>
      </c>
    </row>
    <row r="1898" spans="1:4" hidden="1" outlineLevel="1">
      <c r="A1898" s="441" t="s">
        <v>1418</v>
      </c>
      <c r="B1898" s="444">
        <v>8900</v>
      </c>
      <c r="C1898" s="357">
        <v>2.2200000000000002</v>
      </c>
      <c r="D1898" s="357">
        <f t="shared" si="52"/>
        <v>19758</v>
      </c>
    </row>
    <row r="1899" spans="1:4" hidden="1" outlineLevel="1">
      <c r="A1899" s="441" t="s">
        <v>1404</v>
      </c>
      <c r="B1899" s="444">
        <v>15500</v>
      </c>
      <c r="C1899" s="357">
        <v>0.92</v>
      </c>
      <c r="D1899" s="357">
        <f t="shared" si="52"/>
        <v>14260</v>
      </c>
    </row>
    <row r="1900" spans="1:4" hidden="1" outlineLevel="1">
      <c r="A1900" s="441" t="s">
        <v>1419</v>
      </c>
      <c r="B1900" s="444">
        <v>8520</v>
      </c>
      <c r="C1900" s="357">
        <v>1.63</v>
      </c>
      <c r="D1900" s="357">
        <f t="shared" ref="D1900:D1904" si="53">B1900*C1900</f>
        <v>13887.599999999999</v>
      </c>
    </row>
    <row r="1901" spans="1:4" hidden="1" outlineLevel="1">
      <c r="A1901" s="439" t="s">
        <v>207</v>
      </c>
      <c r="B1901" s="443">
        <v>1560</v>
      </c>
      <c r="C1901" s="436"/>
      <c r="D1901" s="357">
        <f t="shared" si="53"/>
        <v>0</v>
      </c>
    </row>
    <row r="1902" spans="1:4" hidden="1" outlineLevel="1">
      <c r="A1902" s="441" t="s">
        <v>879</v>
      </c>
      <c r="B1902" s="444">
        <v>1010</v>
      </c>
      <c r="C1902" s="357">
        <v>29.51</v>
      </c>
      <c r="D1902" s="357">
        <f t="shared" si="53"/>
        <v>29805.100000000002</v>
      </c>
    </row>
    <row r="1903" spans="1:4" hidden="1" outlineLevel="1">
      <c r="A1903" s="441" t="s">
        <v>209</v>
      </c>
      <c r="B1903" s="442">
        <v>325</v>
      </c>
      <c r="C1903" s="362">
        <f>(42.46*250+42.25*75)/325</f>
        <v>42.411538461538463</v>
      </c>
      <c r="D1903" s="357">
        <f t="shared" si="53"/>
        <v>13783.75</v>
      </c>
    </row>
    <row r="1904" spans="1:4" hidden="1" outlineLevel="1">
      <c r="A1904" s="441" t="s">
        <v>315</v>
      </c>
      <c r="B1904" s="442">
        <v>225</v>
      </c>
      <c r="C1904" s="357">
        <f>(61.5*2036+62.46*3488)/5524</f>
        <v>62.106169442433014</v>
      </c>
      <c r="D1904" s="357">
        <f t="shared" si="53"/>
        <v>13973.888124547428</v>
      </c>
    </row>
    <row r="1905" spans="1:4" collapsed="1">
      <c r="A1905" s="460" t="s">
        <v>763</v>
      </c>
      <c r="B1905" s="479"/>
      <c r="C1905" s="517"/>
      <c r="D1905" s="518">
        <f>SUM(D1794:D1904)</f>
        <v>2056476.3960245475</v>
      </c>
    </row>
    <row r="1907" spans="1:4">
      <c r="A1907" s="450" t="s">
        <v>1406</v>
      </c>
      <c r="B1907" s="451" t="s">
        <v>2</v>
      </c>
      <c r="C1907" s="454" t="s">
        <v>3</v>
      </c>
      <c r="D1907" s="454" t="s">
        <v>4</v>
      </c>
    </row>
    <row r="1908" spans="1:4" hidden="1" outlineLevel="1">
      <c r="A1908" s="464" t="s">
        <v>182</v>
      </c>
      <c r="B1908" s="465">
        <v>135</v>
      </c>
      <c r="C1908" s="357"/>
      <c r="D1908" s="357">
        <f t="shared" ref="D1908:D1915" si="54">B1908*C1908</f>
        <v>0</v>
      </c>
    </row>
    <row r="1909" spans="1:4" hidden="1" outlineLevel="1">
      <c r="A1909" s="466" t="s">
        <v>795</v>
      </c>
      <c r="B1909" s="467">
        <v>135</v>
      </c>
      <c r="C1909" s="357">
        <v>215.73</v>
      </c>
      <c r="D1909" s="357">
        <f t="shared" si="54"/>
        <v>29123.55</v>
      </c>
    </row>
    <row r="1910" spans="1:4" hidden="1" outlineLevel="1">
      <c r="A1910" s="464" t="s">
        <v>161</v>
      </c>
      <c r="B1910" s="469">
        <v>6665</v>
      </c>
      <c r="C1910" s="357"/>
      <c r="D1910" s="357">
        <f t="shared" si="54"/>
        <v>0</v>
      </c>
    </row>
    <row r="1911" spans="1:4" hidden="1" outlineLevel="1">
      <c r="A1911" s="466" t="s">
        <v>1337</v>
      </c>
      <c r="B1911" s="470">
        <v>6665</v>
      </c>
      <c r="C1911" s="362">
        <f>(6225*22.5+440*20)/6665</f>
        <v>22.334958739684922</v>
      </c>
      <c r="D1911" s="357">
        <f t="shared" si="54"/>
        <v>148862.5</v>
      </c>
    </row>
    <row r="1912" spans="1:4" hidden="1" outlineLevel="1">
      <c r="A1912" s="464" t="s">
        <v>168</v>
      </c>
      <c r="B1912" s="465">
        <v>972</v>
      </c>
      <c r="C1912" s="357">
        <v>23.24</v>
      </c>
      <c r="D1912" s="357">
        <f t="shared" si="54"/>
        <v>22589.279999999999</v>
      </c>
    </row>
    <row r="1913" spans="1:4" hidden="1" outlineLevel="1">
      <c r="A1913" s="464" t="s">
        <v>98</v>
      </c>
      <c r="B1913" s="465">
        <v>258</v>
      </c>
      <c r="C1913" s="357">
        <v>244</v>
      </c>
      <c r="D1913" s="357">
        <f t="shared" si="54"/>
        <v>62952</v>
      </c>
    </row>
    <row r="1914" spans="1:4" hidden="1" outlineLevel="1">
      <c r="A1914" s="464" t="s">
        <v>207</v>
      </c>
      <c r="B1914" s="465">
        <v>25</v>
      </c>
      <c r="C1914" s="357"/>
      <c r="D1914" s="357">
        <f t="shared" si="54"/>
        <v>0</v>
      </c>
    </row>
    <row r="1915" spans="1:4" hidden="1" outlineLevel="1">
      <c r="A1915" s="466" t="s">
        <v>209</v>
      </c>
      <c r="B1915" s="467">
        <v>25</v>
      </c>
      <c r="C1915" s="357">
        <v>42.46</v>
      </c>
      <c r="D1915" s="357">
        <f t="shared" si="54"/>
        <v>1061.5</v>
      </c>
    </row>
    <row r="1916" spans="1:4" collapsed="1">
      <c r="A1916" s="460" t="s">
        <v>763</v>
      </c>
      <c r="B1916" s="479"/>
      <c r="C1916" s="517"/>
      <c r="D1916" s="518">
        <f>SUM(D1908:D1915)</f>
        <v>264588.82999999996</v>
      </c>
    </row>
    <row r="1918" spans="1:4" ht="15" customHeight="1">
      <c r="A1918" s="519" t="s">
        <v>1847</v>
      </c>
      <c r="B1918" s="451" t="s">
        <v>2</v>
      </c>
      <c r="C1918" s="454" t="s">
        <v>3</v>
      </c>
      <c r="D1918" s="454" t="s">
        <v>4</v>
      </c>
    </row>
    <row r="1919" spans="1:4" hidden="1" outlineLevel="1">
      <c r="A1919" s="520" t="s">
        <v>1803</v>
      </c>
      <c r="B1919" s="521">
        <v>1699</v>
      </c>
      <c r="C1919" s="357"/>
      <c r="D1919" s="357">
        <f t="shared" ref="D1919:D1948" si="55">B1919*C1919</f>
        <v>0</v>
      </c>
    </row>
    <row r="1920" spans="1:4" hidden="1" outlineLevel="1">
      <c r="A1920" s="522" t="s">
        <v>1804</v>
      </c>
      <c r="B1920" s="523">
        <v>1699</v>
      </c>
      <c r="C1920" s="357">
        <v>1.1000000000000001</v>
      </c>
      <c r="D1920" s="357">
        <f t="shared" si="55"/>
        <v>1868.9</v>
      </c>
    </row>
    <row r="1921" spans="1:4" hidden="1" outlineLevel="1">
      <c r="A1921" s="520" t="s">
        <v>292</v>
      </c>
      <c r="B1921" s="521">
        <v>277602</v>
      </c>
      <c r="C1921" s="357"/>
      <c r="D1921" s="357">
        <f t="shared" si="55"/>
        <v>0</v>
      </c>
    </row>
    <row r="1922" spans="1:4" hidden="1" outlineLevel="1">
      <c r="A1922" s="522" t="s">
        <v>293</v>
      </c>
      <c r="B1922" s="523">
        <v>277602</v>
      </c>
      <c r="C1922" s="425">
        <v>0.113</v>
      </c>
      <c r="D1922" s="357">
        <f t="shared" ref="D1922" si="56">B1922*C1922</f>
        <v>31369.026000000002</v>
      </c>
    </row>
    <row r="1923" spans="1:4" hidden="1" outlineLevel="1">
      <c r="A1923" s="520" t="s">
        <v>790</v>
      </c>
      <c r="B1923" s="521">
        <v>64245</v>
      </c>
      <c r="C1923" s="357"/>
      <c r="D1923" s="357">
        <f t="shared" si="55"/>
        <v>0</v>
      </c>
    </row>
    <row r="1924" spans="1:4" hidden="1" outlineLevel="1">
      <c r="A1924" s="522" t="s">
        <v>791</v>
      </c>
      <c r="B1924" s="523">
        <v>5252</v>
      </c>
      <c r="C1924" s="357">
        <v>0.14000000000000001</v>
      </c>
      <c r="D1924" s="357">
        <f t="shared" si="55"/>
        <v>735.28000000000009</v>
      </c>
    </row>
    <row r="1925" spans="1:4" hidden="1" outlineLevel="1">
      <c r="A1925" s="522" t="s">
        <v>1421</v>
      </c>
      <c r="B1925" s="523">
        <v>9870</v>
      </c>
      <c r="C1925" s="357">
        <v>0.1</v>
      </c>
      <c r="D1925" s="357">
        <f t="shared" si="55"/>
        <v>987</v>
      </c>
    </row>
    <row r="1926" spans="1:4" hidden="1" outlineLevel="1">
      <c r="A1926" s="522" t="s">
        <v>792</v>
      </c>
      <c r="B1926" s="523">
        <v>49123</v>
      </c>
      <c r="C1926" s="357">
        <v>0.25</v>
      </c>
      <c r="D1926" s="357">
        <f t="shared" si="55"/>
        <v>12280.75</v>
      </c>
    </row>
    <row r="1927" spans="1:4" hidden="1" outlineLevel="1">
      <c r="A1927" s="520" t="s">
        <v>900</v>
      </c>
      <c r="B1927" s="524">
        <v>237.7</v>
      </c>
      <c r="C1927" s="357"/>
      <c r="D1927" s="357">
        <f t="shared" si="55"/>
        <v>0</v>
      </c>
    </row>
    <row r="1928" spans="1:4" hidden="1" outlineLevel="1">
      <c r="A1928" s="522"/>
      <c r="B1928" s="525">
        <v>57.7</v>
      </c>
      <c r="C1928" s="357">
        <v>20</v>
      </c>
      <c r="D1928" s="357">
        <f t="shared" si="55"/>
        <v>1154</v>
      </c>
    </row>
    <row r="1929" spans="1:4" hidden="1" outlineLevel="1">
      <c r="A1929" s="522" t="s">
        <v>1887</v>
      </c>
      <c r="B1929" s="525">
        <v>180</v>
      </c>
      <c r="C1929" s="357">
        <v>20</v>
      </c>
      <c r="D1929" s="357">
        <f t="shared" si="55"/>
        <v>3600</v>
      </c>
    </row>
    <row r="1930" spans="1:4" hidden="1" outlineLevel="1">
      <c r="A1930" s="520" t="s">
        <v>901</v>
      </c>
      <c r="B1930" s="524">
        <v>49.6</v>
      </c>
      <c r="C1930" s="357">
        <v>408.68</v>
      </c>
      <c r="D1930" s="357">
        <f t="shared" si="55"/>
        <v>20270.528000000002</v>
      </c>
    </row>
    <row r="1931" spans="1:4" hidden="1" outlineLevel="1">
      <c r="A1931" s="520" t="s">
        <v>1422</v>
      </c>
      <c r="B1931" s="524">
        <v>1</v>
      </c>
      <c r="C1931" s="357">
        <v>767.61</v>
      </c>
      <c r="D1931" s="357">
        <f t="shared" si="55"/>
        <v>767.61</v>
      </c>
    </row>
    <row r="1932" spans="1:4" hidden="1" outlineLevel="1">
      <c r="A1932" s="520" t="s">
        <v>1423</v>
      </c>
      <c r="B1932" s="524">
        <v>1</v>
      </c>
      <c r="C1932" s="357"/>
      <c r="D1932" s="357">
        <f t="shared" si="55"/>
        <v>0</v>
      </c>
    </row>
    <row r="1933" spans="1:4" hidden="1" outlineLevel="1">
      <c r="A1933" s="522" t="s">
        <v>1424</v>
      </c>
      <c r="B1933" s="525">
        <v>1</v>
      </c>
      <c r="C1933" s="357">
        <v>15179.36</v>
      </c>
      <c r="D1933" s="357">
        <f t="shared" si="55"/>
        <v>15179.36</v>
      </c>
    </row>
    <row r="1934" spans="1:4" hidden="1" outlineLevel="1">
      <c r="A1934" s="520" t="s">
        <v>902</v>
      </c>
      <c r="B1934" s="521">
        <v>1168</v>
      </c>
      <c r="D1934" s="357">
        <f t="shared" si="55"/>
        <v>0</v>
      </c>
    </row>
    <row r="1935" spans="1:4" hidden="1" outlineLevel="1">
      <c r="A1935" s="522" t="s">
        <v>904</v>
      </c>
      <c r="B1935" s="523">
        <v>1168</v>
      </c>
      <c r="C1935" s="357">
        <v>1.75</v>
      </c>
      <c r="D1935" s="357">
        <f t="shared" si="55"/>
        <v>2044</v>
      </c>
    </row>
    <row r="1936" spans="1:4" hidden="1" outlineLevel="1">
      <c r="A1936" s="520" t="s">
        <v>365</v>
      </c>
      <c r="B1936" s="524">
        <v>108</v>
      </c>
      <c r="C1936" s="357"/>
      <c r="D1936" s="357">
        <f t="shared" si="55"/>
        <v>0</v>
      </c>
    </row>
    <row r="1937" spans="1:5" hidden="1" outlineLevel="1">
      <c r="A1937" s="522" t="s">
        <v>1426</v>
      </c>
      <c r="B1937" s="525">
        <v>19</v>
      </c>
      <c r="C1937" s="362">
        <f>(28.72*5+33.02*20)/25</f>
        <v>32.160000000000004</v>
      </c>
      <c r="D1937" s="357">
        <f t="shared" si="55"/>
        <v>611.04000000000008</v>
      </c>
    </row>
    <row r="1938" spans="1:5" hidden="1" outlineLevel="1">
      <c r="A1938" s="522" t="s">
        <v>1888</v>
      </c>
      <c r="B1938" s="525">
        <v>2</v>
      </c>
      <c r="C1938" s="357">
        <v>31.77</v>
      </c>
      <c r="D1938" s="357">
        <f t="shared" si="55"/>
        <v>63.54</v>
      </c>
    </row>
    <row r="1939" spans="1:5" hidden="1" outlineLevel="1">
      <c r="A1939" s="522" t="s">
        <v>1427</v>
      </c>
      <c r="B1939" s="525">
        <v>30</v>
      </c>
      <c r="C1939" s="357">
        <v>35.21</v>
      </c>
      <c r="D1939" s="357">
        <f t="shared" si="55"/>
        <v>1056.3</v>
      </c>
    </row>
    <row r="1940" spans="1:5" hidden="1" outlineLevel="1">
      <c r="A1940" s="522" t="s">
        <v>1428</v>
      </c>
      <c r="B1940" s="525">
        <v>25</v>
      </c>
      <c r="C1940" s="357">
        <v>34.299999999999997</v>
      </c>
      <c r="D1940" s="357">
        <f t="shared" si="55"/>
        <v>857.49999999999989</v>
      </c>
    </row>
    <row r="1941" spans="1:5" hidden="1" outlineLevel="1">
      <c r="A1941" s="522" t="s">
        <v>1889</v>
      </c>
      <c r="B1941" s="525">
        <v>2</v>
      </c>
      <c r="C1941" s="357">
        <v>39.36</v>
      </c>
      <c r="D1941" s="357">
        <f t="shared" si="55"/>
        <v>78.72</v>
      </c>
    </row>
    <row r="1942" spans="1:5" hidden="1" outlineLevel="1">
      <c r="A1942" s="522" t="s">
        <v>1430</v>
      </c>
      <c r="B1942" s="525">
        <v>30</v>
      </c>
      <c r="C1942" s="357">
        <v>31.09</v>
      </c>
      <c r="D1942" s="357">
        <f t="shared" si="55"/>
        <v>932.7</v>
      </c>
    </row>
    <row r="1943" spans="1:5" hidden="1" outlineLevel="1">
      <c r="A1943" s="520" t="s">
        <v>1434</v>
      </c>
      <c r="B1943" s="524">
        <v>44</v>
      </c>
      <c r="C1943" s="357"/>
      <c r="D1943" s="357">
        <f t="shared" si="55"/>
        <v>0</v>
      </c>
    </row>
    <row r="1944" spans="1:5" hidden="1" outlineLevel="1">
      <c r="A1944" s="522" t="s">
        <v>1435</v>
      </c>
      <c r="B1944" s="525">
        <v>4</v>
      </c>
      <c r="C1944" s="357">
        <v>1200.3399999999999</v>
      </c>
      <c r="D1944" s="357">
        <f t="shared" si="55"/>
        <v>4801.3599999999997</v>
      </c>
    </row>
    <row r="1945" spans="1:5" hidden="1" outlineLevel="1">
      <c r="A1945" s="522" t="s">
        <v>1942</v>
      </c>
      <c r="B1945" s="525">
        <v>5</v>
      </c>
      <c r="C1945" s="424">
        <v>924.2</v>
      </c>
      <c r="D1945" s="357">
        <f t="shared" si="55"/>
        <v>4621</v>
      </c>
    </row>
    <row r="1946" spans="1:5" hidden="1" outlineLevel="1">
      <c r="A1946" s="522" t="s">
        <v>1436</v>
      </c>
      <c r="B1946" s="525">
        <v>35</v>
      </c>
      <c r="C1946" s="357">
        <v>344.35</v>
      </c>
      <c r="D1946" s="357">
        <f t="shared" si="55"/>
        <v>12052.25</v>
      </c>
    </row>
    <row r="1947" spans="1:5" hidden="1" outlineLevel="1">
      <c r="A1947" s="520" t="s">
        <v>1437</v>
      </c>
      <c r="B1947" s="524">
        <v>182.1</v>
      </c>
      <c r="C1947" s="357">
        <v>206.6</v>
      </c>
      <c r="D1947" s="357">
        <f t="shared" si="55"/>
        <v>37621.86</v>
      </c>
    </row>
    <row r="1948" spans="1:5" hidden="1" outlineLevel="1">
      <c r="A1948" s="520" t="s">
        <v>1438</v>
      </c>
      <c r="B1948" s="524">
        <v>342.05</v>
      </c>
      <c r="C1948" s="357">
        <v>107.75</v>
      </c>
      <c r="D1948" s="357">
        <f t="shared" si="55"/>
        <v>36855.887500000004</v>
      </c>
    </row>
    <row r="1949" spans="1:5" hidden="1" outlineLevel="1">
      <c r="A1949" s="520" t="s">
        <v>907</v>
      </c>
      <c r="B1949" s="524">
        <v>133.80000000000001</v>
      </c>
      <c r="C1949" s="357"/>
      <c r="D1949" s="357">
        <f t="shared" ref="D1949:D1989" si="57">B1949*C1949</f>
        <v>0</v>
      </c>
    </row>
    <row r="1950" spans="1:5" hidden="1" outlineLevel="1">
      <c r="A1950" s="522" t="s">
        <v>261</v>
      </c>
      <c r="B1950" s="525">
        <v>133.80000000000001</v>
      </c>
      <c r="C1950" s="357">
        <v>108.22</v>
      </c>
      <c r="D1950" s="357">
        <f t="shared" si="57"/>
        <v>14479.836000000001</v>
      </c>
      <c r="E1950" s="333"/>
    </row>
    <row r="1951" spans="1:5" hidden="1" outlineLevel="1">
      <c r="A1951" s="520" t="s">
        <v>908</v>
      </c>
      <c r="B1951" s="521">
        <v>1436.1130000000001</v>
      </c>
      <c r="C1951" s="357"/>
      <c r="D1951" s="357">
        <f t="shared" si="57"/>
        <v>0</v>
      </c>
    </row>
    <row r="1952" spans="1:5" hidden="1" outlineLevel="1">
      <c r="A1952" s="522" t="s">
        <v>1440</v>
      </c>
      <c r="B1952" s="525">
        <v>29</v>
      </c>
      <c r="C1952" s="357">
        <v>78.86</v>
      </c>
      <c r="D1952" s="357">
        <f t="shared" si="57"/>
        <v>2286.94</v>
      </c>
    </row>
    <row r="1953" spans="1:4" hidden="1" outlineLevel="1">
      <c r="A1953" s="522" t="s">
        <v>1441</v>
      </c>
      <c r="B1953" s="525">
        <v>56.033000000000001</v>
      </c>
      <c r="C1953" s="357">
        <v>101.1</v>
      </c>
      <c r="D1953" s="357">
        <f t="shared" si="57"/>
        <v>5664.9362999999994</v>
      </c>
    </row>
    <row r="1954" spans="1:4" hidden="1" outlineLevel="1">
      <c r="A1954" s="522" t="s">
        <v>1442</v>
      </c>
      <c r="B1954" s="525">
        <v>27</v>
      </c>
      <c r="C1954" s="357">
        <v>101.1</v>
      </c>
      <c r="D1954" s="357">
        <f t="shared" si="57"/>
        <v>2729.7</v>
      </c>
    </row>
    <row r="1955" spans="1:4" hidden="1" outlineLevel="1">
      <c r="A1955" s="522" t="s">
        <v>1443</v>
      </c>
      <c r="B1955" s="525">
        <v>13</v>
      </c>
      <c r="C1955" s="357">
        <v>101.1</v>
      </c>
      <c r="D1955" s="357">
        <f t="shared" si="57"/>
        <v>1314.3</v>
      </c>
    </row>
    <row r="1956" spans="1:4" hidden="1" outlineLevel="1">
      <c r="A1956" s="522" t="s">
        <v>1444</v>
      </c>
      <c r="B1956" s="525">
        <v>5</v>
      </c>
      <c r="C1956" s="357">
        <v>101.1</v>
      </c>
      <c r="D1956" s="357">
        <f t="shared" si="57"/>
        <v>505.5</v>
      </c>
    </row>
    <row r="1957" spans="1:4" hidden="1" outlineLevel="1">
      <c r="A1957" s="522" t="s">
        <v>1446</v>
      </c>
      <c r="B1957" s="525">
        <v>17.600000000000001</v>
      </c>
      <c r="C1957" s="357">
        <v>78.86</v>
      </c>
      <c r="D1957" s="357">
        <f t="shared" si="57"/>
        <v>1387.9360000000001</v>
      </c>
    </row>
    <row r="1958" spans="1:4" hidden="1" outlineLevel="1">
      <c r="A1958" s="522" t="s">
        <v>1447</v>
      </c>
      <c r="B1958" s="525">
        <v>4</v>
      </c>
      <c r="C1958" s="357">
        <v>101.1</v>
      </c>
      <c r="D1958" s="357">
        <f t="shared" si="57"/>
        <v>404.4</v>
      </c>
    </row>
    <row r="1959" spans="1:4" hidden="1" outlineLevel="1">
      <c r="A1959" s="522" t="s">
        <v>1448</v>
      </c>
      <c r="B1959" s="525">
        <v>65.3</v>
      </c>
      <c r="C1959" s="357">
        <v>101.1</v>
      </c>
      <c r="D1959" s="357">
        <f t="shared" si="57"/>
        <v>6601.829999999999</v>
      </c>
    </row>
    <row r="1960" spans="1:4" hidden="1" outlineLevel="1">
      <c r="A1960" s="522" t="s">
        <v>1449</v>
      </c>
      <c r="B1960" s="525">
        <v>53.2</v>
      </c>
      <c r="C1960" s="357">
        <v>78.86</v>
      </c>
      <c r="D1960" s="357">
        <f t="shared" si="57"/>
        <v>4195.3519999999999</v>
      </c>
    </row>
    <row r="1961" spans="1:4" hidden="1" outlineLevel="1">
      <c r="A1961" s="522" t="s">
        <v>1450</v>
      </c>
      <c r="B1961" s="525">
        <v>6.5</v>
      </c>
      <c r="C1961" s="357">
        <v>118.55</v>
      </c>
      <c r="D1961" s="357">
        <f t="shared" si="57"/>
        <v>770.57499999999993</v>
      </c>
    </row>
    <row r="1962" spans="1:4" hidden="1" outlineLevel="1">
      <c r="A1962" s="522" t="s">
        <v>1451</v>
      </c>
      <c r="B1962" s="525">
        <v>24</v>
      </c>
      <c r="C1962" s="357">
        <v>118.55</v>
      </c>
      <c r="D1962" s="357">
        <f t="shared" si="57"/>
        <v>2845.2</v>
      </c>
    </row>
    <row r="1963" spans="1:4" hidden="1" outlineLevel="1">
      <c r="A1963" s="522" t="s">
        <v>1826</v>
      </c>
      <c r="B1963" s="525">
        <v>99.4</v>
      </c>
      <c r="C1963" s="362">
        <v>129.28</v>
      </c>
      <c r="D1963" s="357">
        <f t="shared" si="57"/>
        <v>12850.432000000001</v>
      </c>
    </row>
    <row r="1964" spans="1:4" hidden="1" outlineLevel="1">
      <c r="A1964" s="522" t="s">
        <v>1827</v>
      </c>
      <c r="B1964" s="525">
        <v>4.8</v>
      </c>
      <c r="C1964" s="362">
        <v>129.28</v>
      </c>
      <c r="D1964" s="357">
        <f t="shared" si="57"/>
        <v>620.54399999999998</v>
      </c>
    </row>
    <row r="1965" spans="1:4" hidden="1" outlineLevel="1">
      <c r="A1965" s="522" t="s">
        <v>1453</v>
      </c>
      <c r="B1965" s="525">
        <v>10</v>
      </c>
      <c r="C1965" s="362">
        <v>129.28</v>
      </c>
      <c r="D1965" s="357">
        <f t="shared" si="57"/>
        <v>1292.8</v>
      </c>
    </row>
    <row r="1966" spans="1:4" hidden="1" outlineLevel="1">
      <c r="A1966" s="522" t="s">
        <v>1454</v>
      </c>
      <c r="B1966" s="525">
        <v>89.3</v>
      </c>
      <c r="C1966" s="362">
        <v>129.28</v>
      </c>
      <c r="D1966" s="357">
        <f t="shared" si="57"/>
        <v>11544.704</v>
      </c>
    </row>
    <row r="1967" spans="1:4" hidden="1" outlineLevel="1">
      <c r="A1967" s="522" t="s">
        <v>1153</v>
      </c>
      <c r="B1967" s="525">
        <v>19</v>
      </c>
      <c r="C1967" s="362">
        <v>129.28</v>
      </c>
      <c r="D1967" s="357">
        <f t="shared" si="57"/>
        <v>2456.3200000000002</v>
      </c>
    </row>
    <row r="1968" spans="1:4" hidden="1" outlineLevel="1">
      <c r="A1968" s="522" t="s">
        <v>1154</v>
      </c>
      <c r="B1968" s="525">
        <v>113.2</v>
      </c>
      <c r="C1968" s="362">
        <v>129.28</v>
      </c>
      <c r="D1968" s="357">
        <f t="shared" si="57"/>
        <v>14634.496000000001</v>
      </c>
    </row>
    <row r="1969" spans="1:4" hidden="1" outlineLevel="1">
      <c r="A1969" s="522" t="s">
        <v>1455</v>
      </c>
      <c r="B1969" s="525">
        <v>17.8</v>
      </c>
      <c r="C1969" s="357">
        <v>105.78</v>
      </c>
      <c r="D1969" s="357">
        <f t="shared" si="57"/>
        <v>1882.884</v>
      </c>
    </row>
    <row r="1970" spans="1:4" hidden="1" outlineLevel="1">
      <c r="A1970" s="522" t="s">
        <v>1829</v>
      </c>
      <c r="B1970" s="525">
        <v>84.88</v>
      </c>
      <c r="C1970" s="357">
        <v>129.28</v>
      </c>
      <c r="D1970" s="357">
        <f t="shared" si="57"/>
        <v>10973.286399999999</v>
      </c>
    </row>
    <row r="1971" spans="1:4" hidden="1" outlineLevel="1">
      <c r="A1971" s="522" t="s">
        <v>1456</v>
      </c>
      <c r="B1971" s="525">
        <v>236.5</v>
      </c>
      <c r="C1971" s="357">
        <v>159.47</v>
      </c>
      <c r="D1971" s="357">
        <f t="shared" si="57"/>
        <v>37714.654999999999</v>
      </c>
    </row>
    <row r="1972" spans="1:4" hidden="1" outlineLevel="1">
      <c r="A1972" s="522" t="s">
        <v>1457</v>
      </c>
      <c r="B1972" s="525">
        <v>220.7</v>
      </c>
      <c r="C1972" s="357">
        <v>159.47</v>
      </c>
      <c r="D1972" s="357">
        <f t="shared" si="57"/>
        <v>35195.028999999995</v>
      </c>
    </row>
    <row r="1973" spans="1:4" hidden="1" outlineLevel="1">
      <c r="A1973" s="522" t="s">
        <v>1458</v>
      </c>
      <c r="B1973" s="525">
        <v>239.9</v>
      </c>
      <c r="C1973" s="357">
        <v>159.47</v>
      </c>
      <c r="D1973" s="357">
        <f t="shared" si="57"/>
        <v>38256.853000000003</v>
      </c>
    </row>
    <row r="1974" spans="1:4" hidden="1" outlineLevel="1">
      <c r="A1974" s="520" t="s">
        <v>1459</v>
      </c>
      <c r="B1974" s="524">
        <v>12.5</v>
      </c>
      <c r="C1974" s="357">
        <v>331.84</v>
      </c>
      <c r="D1974" s="357">
        <f t="shared" si="57"/>
        <v>4148</v>
      </c>
    </row>
    <row r="1975" spans="1:4" hidden="1" outlineLevel="1">
      <c r="A1975" s="520" t="s">
        <v>1460</v>
      </c>
      <c r="B1975" s="524">
        <v>169.88800000000001</v>
      </c>
      <c r="C1975" s="357"/>
      <c r="D1975" s="357">
        <f t="shared" si="57"/>
        <v>0</v>
      </c>
    </row>
    <row r="1976" spans="1:4" hidden="1" outlineLevel="1">
      <c r="A1976" s="522" t="s">
        <v>1891</v>
      </c>
      <c r="B1976" s="525">
        <v>10.6</v>
      </c>
      <c r="C1976" s="357">
        <v>174.84</v>
      </c>
      <c r="D1976" s="357">
        <f t="shared" si="57"/>
        <v>1853.3040000000001</v>
      </c>
    </row>
    <row r="1977" spans="1:4" hidden="1" outlineLevel="1">
      <c r="A1977" s="522" t="s">
        <v>1461</v>
      </c>
      <c r="B1977" s="525">
        <v>100.38800000000001</v>
      </c>
      <c r="C1977" s="357">
        <v>268.89999999999998</v>
      </c>
      <c r="D1977" s="357">
        <f t="shared" si="57"/>
        <v>26994.333200000001</v>
      </c>
    </row>
    <row r="1978" spans="1:4" hidden="1" outlineLevel="1">
      <c r="A1978" s="522" t="s">
        <v>1462</v>
      </c>
      <c r="B1978" s="525">
        <v>8.5</v>
      </c>
      <c r="C1978" s="357">
        <v>182.53</v>
      </c>
      <c r="D1978" s="357">
        <f t="shared" si="57"/>
        <v>1551.5050000000001</v>
      </c>
    </row>
    <row r="1979" spans="1:4" hidden="1" outlineLevel="1">
      <c r="A1979" s="522" t="s">
        <v>1463</v>
      </c>
      <c r="B1979" s="525">
        <v>27</v>
      </c>
      <c r="C1979" s="357">
        <v>182.53</v>
      </c>
      <c r="D1979" s="357">
        <f t="shared" si="57"/>
        <v>4928.3100000000004</v>
      </c>
    </row>
    <row r="1980" spans="1:4" hidden="1" outlineLevel="1">
      <c r="A1980" s="522" t="s">
        <v>1223</v>
      </c>
      <c r="B1980" s="525">
        <v>3</v>
      </c>
      <c r="C1980" s="357">
        <v>182.53</v>
      </c>
      <c r="D1980" s="357">
        <f t="shared" si="57"/>
        <v>547.59</v>
      </c>
    </row>
    <row r="1981" spans="1:4" hidden="1" outlineLevel="1">
      <c r="A1981" s="522" t="s">
        <v>1464</v>
      </c>
      <c r="B1981" s="525">
        <v>2.1</v>
      </c>
      <c r="C1981" s="357">
        <v>182.53</v>
      </c>
      <c r="D1981" s="357">
        <f t="shared" si="57"/>
        <v>383.31300000000005</v>
      </c>
    </row>
    <row r="1982" spans="1:4" hidden="1" outlineLevel="1">
      <c r="A1982" s="522" t="s">
        <v>1831</v>
      </c>
      <c r="B1982" s="525">
        <v>29.2</v>
      </c>
      <c r="C1982" s="357">
        <v>182.53</v>
      </c>
      <c r="D1982" s="357">
        <f t="shared" si="57"/>
        <v>5329.8760000000002</v>
      </c>
    </row>
    <row r="1983" spans="1:4" hidden="1" outlineLevel="1">
      <c r="A1983" s="522" t="s">
        <v>1465</v>
      </c>
      <c r="B1983" s="525">
        <v>27.67</v>
      </c>
      <c r="C1983" s="357">
        <v>268.89999999999998</v>
      </c>
      <c r="D1983" s="357">
        <f t="shared" si="57"/>
        <v>7440.4629999999997</v>
      </c>
    </row>
    <row r="1984" spans="1:4" hidden="1" outlineLevel="1">
      <c r="A1984" s="522" t="s">
        <v>1466</v>
      </c>
      <c r="B1984" s="525">
        <v>-38.57</v>
      </c>
      <c r="C1984" s="357">
        <v>182.53</v>
      </c>
      <c r="D1984" s="357">
        <f t="shared" si="57"/>
        <v>-7040.1821</v>
      </c>
    </row>
    <row r="1985" spans="1:4" hidden="1" outlineLevel="1">
      <c r="A1985" s="520" t="s">
        <v>1467</v>
      </c>
      <c r="B1985" s="524">
        <v>154.69999999999999</v>
      </c>
      <c r="C1985" s="357">
        <v>157.15</v>
      </c>
      <c r="D1985" s="357">
        <f t="shared" si="57"/>
        <v>24311.105</v>
      </c>
    </row>
    <row r="1986" spans="1:4" hidden="1" outlineLevel="1">
      <c r="A1986" s="520" t="s">
        <v>1468</v>
      </c>
      <c r="B1986" s="524">
        <v>236.3</v>
      </c>
      <c r="C1986" s="357"/>
      <c r="D1986" s="357">
        <f t="shared" si="57"/>
        <v>0</v>
      </c>
    </row>
    <row r="1987" spans="1:4" hidden="1" outlineLevel="1">
      <c r="A1987" s="522" t="s">
        <v>1090</v>
      </c>
      <c r="B1987" s="525">
        <v>5.5</v>
      </c>
      <c r="C1987" s="357">
        <v>237.85</v>
      </c>
      <c r="D1987" s="357">
        <f t="shared" si="57"/>
        <v>1308.175</v>
      </c>
    </row>
    <row r="1988" spans="1:4" hidden="1" outlineLevel="1">
      <c r="A1988" s="522" t="s">
        <v>164</v>
      </c>
      <c r="B1988" s="525">
        <v>230.8</v>
      </c>
      <c r="C1988" s="362">
        <v>200.37</v>
      </c>
      <c r="D1988" s="357">
        <f t="shared" si="57"/>
        <v>46245.396000000001</v>
      </c>
    </row>
    <row r="1989" spans="1:4" hidden="1" outlineLevel="1">
      <c r="A1989" s="520" t="s">
        <v>914</v>
      </c>
      <c r="B1989" s="524">
        <v>353.2</v>
      </c>
      <c r="C1989" s="357">
        <v>93.23</v>
      </c>
      <c r="D1989" s="357">
        <f t="shared" si="57"/>
        <v>32928.836000000003</v>
      </c>
    </row>
    <row r="1990" spans="1:4" hidden="1" outlineLevel="1">
      <c r="A1990" s="520" t="s">
        <v>1767</v>
      </c>
      <c r="B1990" s="524">
        <v>241.113</v>
      </c>
      <c r="C1990" s="357">
        <v>242.98</v>
      </c>
      <c r="D1990" s="357">
        <f t="shared" ref="D1990:D2006" si="58">B1990*C1990</f>
        <v>58585.636739999994</v>
      </c>
    </row>
    <row r="1991" spans="1:4" hidden="1" outlineLevel="1">
      <c r="A1991" s="520" t="s">
        <v>1472</v>
      </c>
      <c r="B1991" s="524">
        <v>11</v>
      </c>
      <c r="C1991" s="357">
        <v>503.87</v>
      </c>
      <c r="D1991" s="357">
        <f t="shared" si="58"/>
        <v>5542.57</v>
      </c>
    </row>
    <row r="1992" spans="1:4" hidden="1" outlineLevel="1">
      <c r="A1992" s="520" t="s">
        <v>1473</v>
      </c>
      <c r="B1992" s="524">
        <v>2</v>
      </c>
      <c r="C1992" s="357">
        <v>5900</v>
      </c>
      <c r="D1992" s="357">
        <f t="shared" si="58"/>
        <v>11800</v>
      </c>
    </row>
    <row r="1993" spans="1:4" hidden="1" outlineLevel="1">
      <c r="A1993" s="520" t="s">
        <v>915</v>
      </c>
      <c r="B1993" s="521"/>
      <c r="C1993" s="357"/>
      <c r="D1993" s="357">
        <f t="shared" si="58"/>
        <v>0</v>
      </c>
    </row>
    <row r="1994" spans="1:4" hidden="1" outlineLevel="1">
      <c r="A1994" s="522" t="s">
        <v>916</v>
      </c>
      <c r="B1994" s="525">
        <v>230</v>
      </c>
      <c r="C1994" s="357">
        <v>8.2899999999999991</v>
      </c>
      <c r="D1994" s="357">
        <f t="shared" si="58"/>
        <v>1906.6999999999998</v>
      </c>
    </row>
    <row r="1995" spans="1:4" hidden="1" outlineLevel="1">
      <c r="A1995" s="522" t="s">
        <v>1474</v>
      </c>
      <c r="B1995" s="525">
        <v>590</v>
      </c>
      <c r="C1995" s="362">
        <v>8.15</v>
      </c>
      <c r="D1995" s="357">
        <f t="shared" si="58"/>
        <v>4808.5</v>
      </c>
    </row>
    <row r="1996" spans="1:4" hidden="1" outlineLevel="1">
      <c r="A1996" s="522" t="s">
        <v>1475</v>
      </c>
      <c r="B1996" s="525">
        <v>270</v>
      </c>
      <c r="C1996" s="357">
        <v>8.9499999999999993</v>
      </c>
      <c r="D1996" s="357">
        <f t="shared" si="58"/>
        <v>2416.5</v>
      </c>
    </row>
    <row r="1997" spans="1:4" hidden="1" outlineLevel="1">
      <c r="A1997" s="522" t="s">
        <v>1477</v>
      </c>
      <c r="B1997" s="523">
        <v>1852</v>
      </c>
      <c r="C1997" s="357">
        <v>12.45</v>
      </c>
      <c r="D1997" s="357">
        <f t="shared" si="58"/>
        <v>23057.399999999998</v>
      </c>
    </row>
    <row r="1998" spans="1:4" hidden="1" outlineLevel="1">
      <c r="A1998" s="522" t="s">
        <v>1478</v>
      </c>
      <c r="B1998" s="525">
        <v>790</v>
      </c>
      <c r="C1998" s="362">
        <f>(12.12*330+11.5*500)/830</f>
        <v>11.746506024096385</v>
      </c>
      <c r="D1998" s="357">
        <f t="shared" si="58"/>
        <v>9279.7397590361452</v>
      </c>
    </row>
    <row r="1999" spans="1:4" hidden="1" outlineLevel="1">
      <c r="A1999" s="522" t="s">
        <v>917</v>
      </c>
      <c r="B1999" s="523">
        <v>1540</v>
      </c>
      <c r="C1999" s="357">
        <v>6.8</v>
      </c>
      <c r="D1999" s="357">
        <f t="shared" si="58"/>
        <v>10472</v>
      </c>
    </row>
    <row r="2000" spans="1:4" hidden="1" outlineLevel="1">
      <c r="A2000" s="522" t="s">
        <v>1480</v>
      </c>
      <c r="B2000" s="525">
        <v>850</v>
      </c>
      <c r="C2000" s="357">
        <v>6.8</v>
      </c>
      <c r="D2000" s="357">
        <f t="shared" si="58"/>
        <v>5780</v>
      </c>
    </row>
    <row r="2001" spans="1:4" hidden="1" outlineLevel="1">
      <c r="A2001" s="522" t="s">
        <v>1481</v>
      </c>
      <c r="B2001" s="525">
        <v>850</v>
      </c>
      <c r="C2001" s="362">
        <v>16.04</v>
      </c>
      <c r="D2001" s="357">
        <f t="shared" si="58"/>
        <v>13634</v>
      </c>
    </row>
    <row r="2002" spans="1:4" hidden="1" outlineLevel="1">
      <c r="A2002" s="520" t="s">
        <v>296</v>
      </c>
      <c r="B2002" s="524">
        <v>7</v>
      </c>
      <c r="C2002" s="362">
        <f>(2*105.82+5*90.62)/7</f>
        <v>94.962857142857146</v>
      </c>
      <c r="D2002" s="357">
        <f t="shared" si="58"/>
        <v>664.74</v>
      </c>
    </row>
    <row r="2003" spans="1:4" hidden="1" outlineLevel="1">
      <c r="A2003" s="520" t="s">
        <v>793</v>
      </c>
      <c r="B2003" s="524">
        <v>161</v>
      </c>
      <c r="C2003" s="357">
        <v>2.85</v>
      </c>
      <c r="D2003" s="357">
        <f t="shared" si="58"/>
        <v>458.85</v>
      </c>
    </row>
    <row r="2004" spans="1:4" hidden="1" outlineLevel="1">
      <c r="A2004" s="520" t="s">
        <v>1943</v>
      </c>
      <c r="B2004" s="524">
        <v>3</v>
      </c>
      <c r="C2004" s="357"/>
      <c r="D2004" s="357">
        <f t="shared" si="58"/>
        <v>0</v>
      </c>
    </row>
    <row r="2005" spans="1:4" hidden="1" outlineLevel="1">
      <c r="A2005" s="522" t="s">
        <v>1944</v>
      </c>
      <c r="B2005" s="525">
        <v>3</v>
      </c>
      <c r="C2005" s="357">
        <v>2767.93</v>
      </c>
      <c r="D2005" s="357">
        <f t="shared" si="58"/>
        <v>8303.7899999999991</v>
      </c>
    </row>
    <row r="2006" spans="1:4" hidden="1" outlineLevel="1">
      <c r="A2006" s="520" t="s">
        <v>919</v>
      </c>
      <c r="B2006" s="524">
        <v>55.475999999999999</v>
      </c>
      <c r="C2006" s="357"/>
      <c r="D2006" s="357">
        <f t="shared" si="58"/>
        <v>0</v>
      </c>
    </row>
    <row r="2007" spans="1:4" hidden="1" outlineLevel="1">
      <c r="A2007" s="522" t="s">
        <v>922</v>
      </c>
      <c r="B2007" s="525">
        <v>1.6</v>
      </c>
      <c r="C2007" s="357">
        <v>216.03</v>
      </c>
      <c r="D2007" s="357">
        <f t="shared" ref="D2007:D2044" si="59">B2007*C2007</f>
        <v>345.64800000000002</v>
      </c>
    </row>
    <row r="2008" spans="1:4" hidden="1" outlineLevel="1">
      <c r="A2008" s="522" t="s">
        <v>923</v>
      </c>
      <c r="B2008" s="525">
        <v>1.6</v>
      </c>
      <c r="C2008" s="357">
        <v>227.58</v>
      </c>
      <c r="D2008" s="357">
        <f t="shared" si="59"/>
        <v>364.12800000000004</v>
      </c>
    </row>
    <row r="2009" spans="1:4" hidden="1" outlineLevel="1">
      <c r="A2009" s="522" t="s">
        <v>924</v>
      </c>
      <c r="B2009" s="525">
        <v>29.04</v>
      </c>
      <c r="C2009" s="357">
        <v>227.58</v>
      </c>
      <c r="D2009" s="357">
        <f t="shared" si="59"/>
        <v>6608.9232000000002</v>
      </c>
    </row>
    <row r="2010" spans="1:4" hidden="1" outlineLevel="1">
      <c r="A2010" s="522" t="s">
        <v>925</v>
      </c>
      <c r="B2010" s="525">
        <v>23.236000000000001</v>
      </c>
      <c r="C2010" s="357">
        <v>227.58</v>
      </c>
      <c r="D2010" s="357">
        <f t="shared" si="59"/>
        <v>5288.0488800000003</v>
      </c>
    </row>
    <row r="2011" spans="1:4" hidden="1" outlineLevel="1">
      <c r="A2011" s="520" t="s">
        <v>927</v>
      </c>
      <c r="B2011" s="524">
        <v>81.900000000000006</v>
      </c>
      <c r="C2011" s="357"/>
      <c r="D2011" s="357">
        <f t="shared" si="59"/>
        <v>0</v>
      </c>
    </row>
    <row r="2012" spans="1:4" hidden="1" outlineLevel="1">
      <c r="A2012" s="522" t="s">
        <v>928</v>
      </c>
      <c r="B2012" s="525">
        <v>14</v>
      </c>
      <c r="C2012" s="357">
        <v>220.05</v>
      </c>
      <c r="D2012" s="357">
        <f t="shared" si="59"/>
        <v>3080.7000000000003</v>
      </c>
    </row>
    <row r="2013" spans="1:4" hidden="1" outlineLevel="1">
      <c r="A2013" s="522" t="s">
        <v>929</v>
      </c>
      <c r="B2013" s="525">
        <v>35.799999999999997</v>
      </c>
      <c r="C2013" s="357">
        <v>187.53</v>
      </c>
      <c r="D2013" s="357">
        <f t="shared" si="59"/>
        <v>6713.5739999999996</v>
      </c>
    </row>
    <row r="2014" spans="1:4" hidden="1" outlineLevel="1">
      <c r="A2014" s="522" t="s">
        <v>930</v>
      </c>
      <c r="B2014" s="525">
        <v>32.1</v>
      </c>
      <c r="C2014" s="357">
        <v>214.56</v>
      </c>
      <c r="D2014" s="357">
        <f t="shared" si="59"/>
        <v>6887.3760000000002</v>
      </c>
    </row>
    <row r="2015" spans="1:4" hidden="1" outlineLevel="1">
      <c r="A2015" s="520" t="s">
        <v>1484</v>
      </c>
      <c r="B2015" s="524">
        <v>5</v>
      </c>
      <c r="C2015" s="357">
        <v>1125.78</v>
      </c>
      <c r="D2015" s="357">
        <f t="shared" si="59"/>
        <v>5628.9</v>
      </c>
    </row>
    <row r="2016" spans="1:4" hidden="1" outlineLevel="1">
      <c r="A2016" s="520" t="s">
        <v>1486</v>
      </c>
      <c r="B2016" s="524">
        <v>2</v>
      </c>
      <c r="C2016" s="357">
        <v>8638.31</v>
      </c>
      <c r="D2016" s="357">
        <f t="shared" si="59"/>
        <v>17276.62</v>
      </c>
    </row>
    <row r="2017" spans="1:4" hidden="1" outlineLevel="1">
      <c r="A2017" s="520" t="s">
        <v>1487</v>
      </c>
      <c r="B2017" s="524">
        <v>92</v>
      </c>
      <c r="C2017" s="357"/>
      <c r="D2017" s="357">
        <f t="shared" si="59"/>
        <v>0</v>
      </c>
    </row>
    <row r="2018" spans="1:4" hidden="1" outlineLevel="1">
      <c r="A2018" s="522"/>
      <c r="B2018" s="525">
        <v>30</v>
      </c>
      <c r="C2018" s="357">
        <v>274.39999999999998</v>
      </c>
      <c r="D2018" s="357">
        <f t="shared" si="59"/>
        <v>8232</v>
      </c>
    </row>
    <row r="2019" spans="1:4" hidden="1" outlineLevel="1">
      <c r="A2019" s="522" t="s">
        <v>1488</v>
      </c>
      <c r="B2019" s="525">
        <v>38</v>
      </c>
      <c r="C2019" s="357">
        <v>261.8</v>
      </c>
      <c r="D2019" s="357">
        <f t="shared" si="59"/>
        <v>9948.4</v>
      </c>
    </row>
    <row r="2020" spans="1:4" hidden="1" outlineLevel="1">
      <c r="A2020" s="522" t="s">
        <v>1489</v>
      </c>
      <c r="B2020" s="525">
        <v>24</v>
      </c>
      <c r="C2020" s="357">
        <v>230.8</v>
      </c>
      <c r="D2020" s="357">
        <f t="shared" si="59"/>
        <v>5539.2000000000007</v>
      </c>
    </row>
    <row r="2021" spans="1:4" hidden="1" outlineLevel="1">
      <c r="A2021" s="520" t="s">
        <v>798</v>
      </c>
      <c r="B2021" s="521">
        <v>21211.1</v>
      </c>
      <c r="C2021" s="357"/>
      <c r="D2021" s="357">
        <f t="shared" si="59"/>
        <v>0</v>
      </c>
    </row>
    <row r="2022" spans="1:4" hidden="1" outlineLevel="1">
      <c r="A2022" s="522" t="s">
        <v>935</v>
      </c>
      <c r="B2022" s="523">
        <v>11310.7</v>
      </c>
      <c r="C2022" s="357">
        <v>1.06</v>
      </c>
      <c r="D2022" s="357">
        <f t="shared" si="59"/>
        <v>11989.342000000001</v>
      </c>
    </row>
    <row r="2023" spans="1:4" hidden="1" outlineLevel="1">
      <c r="A2023" s="522" t="s">
        <v>799</v>
      </c>
      <c r="B2023" s="525">
        <v>300</v>
      </c>
      <c r="C2023" s="357">
        <v>1.06</v>
      </c>
      <c r="D2023" s="357">
        <f t="shared" si="59"/>
        <v>318</v>
      </c>
    </row>
    <row r="2024" spans="1:4" hidden="1" outlineLevel="1">
      <c r="A2024" s="522" t="s">
        <v>800</v>
      </c>
      <c r="B2024" s="523">
        <v>4297.3999999999996</v>
      </c>
      <c r="C2024" s="357">
        <v>1.53</v>
      </c>
      <c r="D2024" s="357">
        <f t="shared" si="59"/>
        <v>6575.0219999999999</v>
      </c>
    </row>
    <row r="2025" spans="1:4" hidden="1" outlineLevel="1">
      <c r="A2025" s="522" t="s">
        <v>1874</v>
      </c>
      <c r="B2025" s="525">
        <v>430</v>
      </c>
      <c r="C2025" s="357">
        <v>3.5</v>
      </c>
      <c r="D2025" s="357">
        <f t="shared" si="59"/>
        <v>1505</v>
      </c>
    </row>
    <row r="2026" spans="1:4" hidden="1" outlineLevel="1">
      <c r="A2026" s="522" t="s">
        <v>938</v>
      </c>
      <c r="B2026" s="525">
        <v>3</v>
      </c>
      <c r="C2026" s="357">
        <v>1.78</v>
      </c>
      <c r="D2026" s="357">
        <f t="shared" si="59"/>
        <v>5.34</v>
      </c>
    </row>
    <row r="2027" spans="1:4" hidden="1" outlineLevel="1">
      <c r="A2027" s="522" t="s">
        <v>939</v>
      </c>
      <c r="B2027" s="525">
        <v>3</v>
      </c>
      <c r="C2027" s="357">
        <v>1.78</v>
      </c>
      <c r="D2027" s="357">
        <f t="shared" si="59"/>
        <v>5.34</v>
      </c>
    </row>
    <row r="2028" spans="1:4" hidden="1" outlineLevel="1">
      <c r="A2028" s="522" t="s">
        <v>945</v>
      </c>
      <c r="B2028" s="523">
        <v>1100</v>
      </c>
      <c r="C2028" s="357">
        <v>2.76</v>
      </c>
      <c r="D2028" s="357">
        <f t="shared" si="59"/>
        <v>3035.9999999999995</v>
      </c>
    </row>
    <row r="2029" spans="1:4" hidden="1" outlineLevel="1">
      <c r="A2029" s="522" t="s">
        <v>801</v>
      </c>
      <c r="B2029" s="523">
        <v>3767</v>
      </c>
      <c r="C2029" s="357">
        <v>2.74</v>
      </c>
      <c r="D2029" s="357">
        <f t="shared" si="59"/>
        <v>10321.58</v>
      </c>
    </row>
    <row r="2030" spans="1:4" hidden="1" outlineLevel="1">
      <c r="A2030" s="520" t="s">
        <v>947</v>
      </c>
      <c r="B2030" s="524">
        <v>73</v>
      </c>
      <c r="C2030" s="362">
        <v>174.52</v>
      </c>
      <c r="D2030" s="357">
        <f t="shared" si="59"/>
        <v>12739.960000000001</v>
      </c>
    </row>
    <row r="2031" spans="1:4" hidden="1" outlineLevel="1">
      <c r="A2031" s="520" t="s">
        <v>948</v>
      </c>
      <c r="B2031" s="521">
        <v>1113</v>
      </c>
      <c r="C2031" s="357"/>
      <c r="D2031" s="357">
        <f t="shared" si="59"/>
        <v>0</v>
      </c>
    </row>
    <row r="2032" spans="1:4" hidden="1" outlineLevel="1">
      <c r="A2032" s="522" t="s">
        <v>951</v>
      </c>
      <c r="B2032" s="525">
        <v>225</v>
      </c>
      <c r="C2032" s="357">
        <v>7.32</v>
      </c>
      <c r="D2032" s="357">
        <f t="shared" si="59"/>
        <v>1647</v>
      </c>
    </row>
    <row r="2033" spans="1:4" hidden="1" outlineLevel="1">
      <c r="A2033" s="522" t="s">
        <v>953</v>
      </c>
      <c r="B2033" s="525">
        <v>290</v>
      </c>
      <c r="C2033" s="357">
        <v>7.32</v>
      </c>
      <c r="D2033" s="357">
        <f t="shared" si="59"/>
        <v>2122.8000000000002</v>
      </c>
    </row>
    <row r="2034" spans="1:4" hidden="1" outlineLevel="1">
      <c r="A2034" s="522" t="s">
        <v>954</v>
      </c>
      <c r="B2034" s="525">
        <v>258.7</v>
      </c>
      <c r="C2034" s="357">
        <v>5.88</v>
      </c>
      <c r="D2034" s="357">
        <f t="shared" si="59"/>
        <v>1521.1559999999999</v>
      </c>
    </row>
    <row r="2035" spans="1:4" hidden="1" outlineLevel="1">
      <c r="A2035" s="522" t="s">
        <v>957</v>
      </c>
      <c r="B2035" s="525">
        <v>26</v>
      </c>
      <c r="C2035" s="357">
        <v>9.11</v>
      </c>
      <c r="D2035" s="357">
        <f t="shared" si="59"/>
        <v>236.85999999999999</v>
      </c>
    </row>
    <row r="2036" spans="1:4" hidden="1" outlineLevel="1">
      <c r="A2036" s="522" t="s">
        <v>959</v>
      </c>
      <c r="B2036" s="525">
        <v>313.3</v>
      </c>
      <c r="C2036" s="357">
        <v>5</v>
      </c>
      <c r="D2036" s="357">
        <f t="shared" si="59"/>
        <v>1566.5</v>
      </c>
    </row>
    <row r="2037" spans="1:4" hidden="1" outlineLevel="1">
      <c r="A2037" s="520" t="s">
        <v>1832</v>
      </c>
      <c r="B2037" s="524">
        <v>6</v>
      </c>
      <c r="C2037" s="357"/>
      <c r="D2037" s="357">
        <f t="shared" si="59"/>
        <v>0</v>
      </c>
    </row>
    <row r="2038" spans="1:4" hidden="1" outlineLevel="1">
      <c r="A2038" s="522" t="s">
        <v>1833</v>
      </c>
      <c r="B2038" s="525">
        <v>2</v>
      </c>
      <c r="C2038" s="357">
        <v>70</v>
      </c>
      <c r="D2038" s="357">
        <f t="shared" si="59"/>
        <v>140</v>
      </c>
    </row>
    <row r="2039" spans="1:4" hidden="1" outlineLevel="1">
      <c r="A2039" s="522" t="s">
        <v>1834</v>
      </c>
      <c r="B2039" s="525">
        <v>4</v>
      </c>
      <c r="C2039" s="357">
        <v>107.1</v>
      </c>
      <c r="D2039" s="357">
        <f t="shared" si="59"/>
        <v>428.4</v>
      </c>
    </row>
    <row r="2040" spans="1:4" hidden="1" outlineLevel="1">
      <c r="A2040" s="520" t="s">
        <v>802</v>
      </c>
      <c r="B2040" s="521">
        <v>5924</v>
      </c>
      <c r="C2040" s="357"/>
      <c r="D2040" s="357">
        <f t="shared" si="59"/>
        <v>0</v>
      </c>
    </row>
    <row r="2041" spans="1:4" hidden="1" outlineLevel="1">
      <c r="A2041" s="522" t="s">
        <v>803</v>
      </c>
      <c r="B2041" s="525">
        <v>924</v>
      </c>
      <c r="C2041" s="357">
        <v>0.62</v>
      </c>
      <c r="D2041" s="357">
        <f t="shared" si="59"/>
        <v>572.88</v>
      </c>
    </row>
    <row r="2042" spans="1:4" hidden="1" outlineLevel="1">
      <c r="A2042" s="522" t="s">
        <v>962</v>
      </c>
      <c r="B2042" s="523">
        <v>2000</v>
      </c>
      <c r="C2042" s="357">
        <v>0.63</v>
      </c>
      <c r="D2042" s="357">
        <f t="shared" si="59"/>
        <v>1260</v>
      </c>
    </row>
    <row r="2043" spans="1:4" hidden="1" outlineLevel="1">
      <c r="A2043" s="522" t="s">
        <v>805</v>
      </c>
      <c r="B2043" s="523">
        <v>3000</v>
      </c>
      <c r="C2043" s="357">
        <v>0.79</v>
      </c>
      <c r="D2043" s="357">
        <f t="shared" si="59"/>
        <v>2370</v>
      </c>
    </row>
    <row r="2044" spans="1:4" hidden="1" outlineLevel="1">
      <c r="A2044" s="520" t="s">
        <v>457</v>
      </c>
      <c r="B2044" s="524">
        <v>170</v>
      </c>
      <c r="C2044" s="357">
        <v>105.85</v>
      </c>
      <c r="D2044" s="357">
        <f t="shared" si="59"/>
        <v>17994.5</v>
      </c>
    </row>
    <row r="2045" spans="1:4" hidden="1" outlineLevel="1">
      <c r="A2045" s="520" t="s">
        <v>965</v>
      </c>
      <c r="B2045" s="524">
        <v>109.2</v>
      </c>
      <c r="C2045" s="357">
        <v>245.46</v>
      </c>
      <c r="D2045" s="357">
        <f t="shared" ref="D2045:D2085" si="60">B2045*C2045</f>
        <v>26804.232</v>
      </c>
    </row>
    <row r="2046" spans="1:4" hidden="1" outlineLevel="1">
      <c r="A2046" s="520" t="s">
        <v>970</v>
      </c>
      <c r="B2046" s="521">
        <v>1027.5450000000001</v>
      </c>
      <c r="C2046" s="357"/>
      <c r="D2046" s="357">
        <f t="shared" si="60"/>
        <v>0</v>
      </c>
    </row>
    <row r="2047" spans="1:4" hidden="1" outlineLevel="1">
      <c r="A2047" s="522" t="s">
        <v>971</v>
      </c>
      <c r="B2047" s="525">
        <v>22.35</v>
      </c>
      <c r="C2047" s="357">
        <v>141</v>
      </c>
      <c r="D2047" s="357">
        <f t="shared" si="60"/>
        <v>3151.3500000000004</v>
      </c>
    </row>
    <row r="2048" spans="1:4" hidden="1" outlineLevel="1">
      <c r="A2048" s="522" t="s">
        <v>972</v>
      </c>
      <c r="B2048" s="525">
        <v>43.3</v>
      </c>
      <c r="C2048" s="357">
        <v>91</v>
      </c>
      <c r="D2048" s="357">
        <f t="shared" si="60"/>
        <v>3940.2999999999997</v>
      </c>
    </row>
    <row r="2049" spans="1:4" hidden="1" outlineLevel="1">
      <c r="A2049" s="522" t="s">
        <v>973</v>
      </c>
      <c r="B2049" s="525">
        <v>854.64</v>
      </c>
      <c r="C2049" s="357">
        <v>95</v>
      </c>
      <c r="D2049" s="357">
        <f t="shared" si="60"/>
        <v>81190.8</v>
      </c>
    </row>
    <row r="2050" spans="1:4" hidden="1" outlineLevel="1">
      <c r="A2050" s="522" t="s">
        <v>974</v>
      </c>
      <c r="B2050" s="525">
        <v>107.255</v>
      </c>
      <c r="C2050" s="357">
        <v>95</v>
      </c>
      <c r="D2050" s="357">
        <f t="shared" si="60"/>
        <v>10189.225</v>
      </c>
    </row>
    <row r="2051" spans="1:4" hidden="1" outlineLevel="1">
      <c r="A2051" s="520" t="s">
        <v>161</v>
      </c>
      <c r="B2051" s="524">
        <v>14</v>
      </c>
      <c r="C2051" s="357"/>
      <c r="D2051" s="357">
        <f t="shared" si="60"/>
        <v>0</v>
      </c>
    </row>
    <row r="2052" spans="1:4" hidden="1" outlineLevel="1">
      <c r="A2052" s="522" t="s">
        <v>1337</v>
      </c>
      <c r="B2052" s="525">
        <v>1</v>
      </c>
      <c r="C2052" s="357">
        <v>20</v>
      </c>
      <c r="D2052" s="357">
        <f t="shared" si="60"/>
        <v>20</v>
      </c>
    </row>
    <row r="2053" spans="1:4" hidden="1" outlineLevel="1">
      <c r="A2053" s="522" t="s">
        <v>162</v>
      </c>
      <c r="B2053" s="525">
        <v>13</v>
      </c>
      <c r="C2053" s="357">
        <v>16.5</v>
      </c>
      <c r="D2053" s="357">
        <f t="shared" si="60"/>
        <v>214.5</v>
      </c>
    </row>
    <row r="2054" spans="1:4" hidden="1" outlineLevel="1">
      <c r="A2054" s="520" t="s">
        <v>765</v>
      </c>
      <c r="B2054" s="521">
        <v>13204</v>
      </c>
      <c r="C2054" s="357"/>
      <c r="D2054" s="357">
        <f t="shared" si="60"/>
        <v>0</v>
      </c>
    </row>
    <row r="2055" spans="1:4" hidden="1" outlineLevel="1">
      <c r="A2055" s="522" t="s">
        <v>766</v>
      </c>
      <c r="B2055" s="523">
        <v>4106</v>
      </c>
      <c r="C2055" s="357">
        <v>1.1000000000000001</v>
      </c>
      <c r="D2055" s="357">
        <f t="shared" si="60"/>
        <v>4516.6000000000004</v>
      </c>
    </row>
    <row r="2056" spans="1:4" hidden="1" outlineLevel="1">
      <c r="A2056" s="522" t="s">
        <v>979</v>
      </c>
      <c r="B2056" s="523">
        <v>9098</v>
      </c>
      <c r="C2056" s="357">
        <v>1.72</v>
      </c>
      <c r="D2056" s="357">
        <f t="shared" si="60"/>
        <v>15648.56</v>
      </c>
    </row>
    <row r="2057" spans="1:4" hidden="1" outlineLevel="1">
      <c r="A2057" s="520" t="s">
        <v>806</v>
      </c>
      <c r="B2057" s="521"/>
      <c r="C2057" s="357"/>
      <c r="D2057" s="357">
        <f t="shared" si="60"/>
        <v>0</v>
      </c>
    </row>
    <row r="2058" spans="1:4" hidden="1" outlineLevel="1">
      <c r="A2058" s="522" t="s">
        <v>983</v>
      </c>
      <c r="B2058" s="525">
        <v>41</v>
      </c>
      <c r="C2058" s="357">
        <v>2.36</v>
      </c>
      <c r="D2058" s="357">
        <f t="shared" si="60"/>
        <v>96.759999999999991</v>
      </c>
    </row>
    <row r="2059" spans="1:4" hidden="1" outlineLevel="1">
      <c r="A2059" s="522" t="s">
        <v>984</v>
      </c>
      <c r="B2059" s="523">
        <v>2002</v>
      </c>
      <c r="C2059" s="357">
        <v>2.36</v>
      </c>
      <c r="D2059" s="357">
        <f t="shared" si="60"/>
        <v>4724.7199999999993</v>
      </c>
    </row>
    <row r="2060" spans="1:4" hidden="1" outlineLevel="1">
      <c r="A2060" s="522" t="s">
        <v>985</v>
      </c>
      <c r="B2060" s="525">
        <v>973</v>
      </c>
      <c r="C2060" s="357">
        <v>2.36</v>
      </c>
      <c r="D2060" s="357">
        <f t="shared" si="60"/>
        <v>2296.2799999999997</v>
      </c>
    </row>
    <row r="2061" spans="1:4" hidden="1" outlineLevel="1">
      <c r="A2061" s="522" t="s">
        <v>987</v>
      </c>
      <c r="B2061" s="523">
        <v>3277</v>
      </c>
      <c r="C2061" s="357">
        <v>2.36</v>
      </c>
      <c r="D2061" s="357">
        <f t="shared" si="60"/>
        <v>7733.7199999999993</v>
      </c>
    </row>
    <row r="2062" spans="1:4" hidden="1" outlineLevel="1">
      <c r="A2062" s="522" t="s">
        <v>807</v>
      </c>
      <c r="B2062" s="523">
        <v>2374</v>
      </c>
      <c r="C2062" s="357">
        <v>2.36</v>
      </c>
      <c r="D2062" s="357">
        <f t="shared" si="60"/>
        <v>5602.6399999999994</v>
      </c>
    </row>
    <row r="2063" spans="1:4" hidden="1" outlineLevel="1">
      <c r="A2063" s="522" t="s">
        <v>1495</v>
      </c>
      <c r="B2063" s="525">
        <v>30</v>
      </c>
      <c r="C2063" s="357">
        <v>1.23</v>
      </c>
      <c r="D2063" s="357">
        <f t="shared" si="60"/>
        <v>36.9</v>
      </c>
    </row>
    <row r="2064" spans="1:4" hidden="1" outlineLevel="1">
      <c r="A2064" s="522" t="s">
        <v>1496</v>
      </c>
      <c r="B2064" s="523">
        <v>1281</v>
      </c>
      <c r="C2064" s="357">
        <v>2.44</v>
      </c>
      <c r="D2064" s="357">
        <f t="shared" si="60"/>
        <v>3125.64</v>
      </c>
    </row>
    <row r="2065" spans="1:4" hidden="1" outlineLevel="1">
      <c r="A2065" s="522" t="s">
        <v>988</v>
      </c>
      <c r="B2065" s="525">
        <v>114</v>
      </c>
      <c r="C2065" s="357">
        <v>2.44</v>
      </c>
      <c r="D2065" s="357">
        <f t="shared" si="60"/>
        <v>278.15999999999997</v>
      </c>
    </row>
    <row r="2066" spans="1:4" hidden="1" outlineLevel="1">
      <c r="A2066" s="522" t="s">
        <v>992</v>
      </c>
      <c r="B2066" s="525">
        <v>990</v>
      </c>
      <c r="C2066" s="357">
        <v>2.7</v>
      </c>
      <c r="D2066" s="357">
        <f t="shared" si="60"/>
        <v>2673</v>
      </c>
    </row>
    <row r="2067" spans="1:4" hidden="1" outlineLevel="1">
      <c r="A2067" s="522" t="s">
        <v>993</v>
      </c>
      <c r="B2067" s="525">
        <v>978</v>
      </c>
      <c r="C2067" s="357">
        <v>2.7</v>
      </c>
      <c r="D2067" s="357">
        <f t="shared" si="60"/>
        <v>2640.6000000000004</v>
      </c>
    </row>
    <row r="2068" spans="1:4" hidden="1" outlineLevel="1">
      <c r="A2068" s="522" t="s">
        <v>994</v>
      </c>
      <c r="B2068" s="525">
        <v>82</v>
      </c>
      <c r="C2068" s="357">
        <v>2.7</v>
      </c>
      <c r="D2068" s="357">
        <f t="shared" si="60"/>
        <v>221.4</v>
      </c>
    </row>
    <row r="2069" spans="1:4" hidden="1" outlineLevel="1">
      <c r="A2069" s="522" t="s">
        <v>995</v>
      </c>
      <c r="B2069" s="523">
        <v>2279</v>
      </c>
      <c r="C2069" s="357">
        <v>2.7</v>
      </c>
      <c r="D2069" s="357">
        <f t="shared" si="60"/>
        <v>6153.3</v>
      </c>
    </row>
    <row r="2070" spans="1:4" hidden="1" outlineLevel="1">
      <c r="A2070" s="522" t="s">
        <v>808</v>
      </c>
      <c r="B2070" s="523">
        <v>17838</v>
      </c>
      <c r="C2070" s="357">
        <v>1.23</v>
      </c>
      <c r="D2070" s="357">
        <f t="shared" si="60"/>
        <v>21940.739999999998</v>
      </c>
    </row>
    <row r="2071" spans="1:4" hidden="1" outlineLevel="1">
      <c r="A2071" s="522" t="s">
        <v>1497</v>
      </c>
      <c r="B2071" s="523">
        <v>3124</v>
      </c>
      <c r="C2071" s="357">
        <v>2.42</v>
      </c>
      <c r="D2071" s="357">
        <f t="shared" si="60"/>
        <v>7560.08</v>
      </c>
    </row>
    <row r="2072" spans="1:4" hidden="1" outlineLevel="1">
      <c r="A2072" s="522" t="s">
        <v>1498</v>
      </c>
      <c r="B2072" s="523">
        <v>1000</v>
      </c>
      <c r="C2072" s="357">
        <v>3.04</v>
      </c>
      <c r="D2072" s="357">
        <f t="shared" si="60"/>
        <v>3040</v>
      </c>
    </row>
    <row r="2073" spans="1:4" hidden="1" outlineLevel="1">
      <c r="A2073" s="520" t="s">
        <v>1806</v>
      </c>
      <c r="B2073" s="524">
        <v>585.5</v>
      </c>
      <c r="C2073" s="357"/>
      <c r="D2073" s="357">
        <f t="shared" si="60"/>
        <v>0</v>
      </c>
    </row>
    <row r="2074" spans="1:4" hidden="1" outlineLevel="1">
      <c r="A2074" s="522" t="s">
        <v>1808</v>
      </c>
      <c r="B2074" s="525">
        <v>585.5</v>
      </c>
      <c r="C2074" s="357">
        <v>4.8499999999999996</v>
      </c>
      <c r="D2074" s="357">
        <f t="shared" si="60"/>
        <v>2839.6749999999997</v>
      </c>
    </row>
    <row r="2075" spans="1:4" hidden="1" outlineLevel="1">
      <c r="A2075" s="520" t="s">
        <v>809</v>
      </c>
      <c r="B2075" s="521">
        <v>3395</v>
      </c>
      <c r="C2075" s="357"/>
      <c r="D2075" s="357">
        <f t="shared" si="60"/>
        <v>0</v>
      </c>
    </row>
    <row r="2076" spans="1:4" hidden="1" outlineLevel="1">
      <c r="A2076" s="522" t="s">
        <v>810</v>
      </c>
      <c r="B2076" s="523">
        <v>2597</v>
      </c>
      <c r="C2076" s="357">
        <v>0.55000000000000004</v>
      </c>
      <c r="D2076" s="357">
        <f t="shared" si="60"/>
        <v>1428.3500000000001</v>
      </c>
    </row>
    <row r="2077" spans="1:4" hidden="1" outlineLevel="1">
      <c r="A2077" s="522" t="s">
        <v>1922</v>
      </c>
      <c r="B2077" s="525">
        <v>798</v>
      </c>
      <c r="C2077" s="357">
        <v>0.4</v>
      </c>
      <c r="D2077" s="357">
        <f t="shared" si="60"/>
        <v>319.20000000000005</v>
      </c>
    </row>
    <row r="2078" spans="1:4" hidden="1" outlineLevel="1">
      <c r="A2078" s="520" t="s">
        <v>1022</v>
      </c>
      <c r="B2078" s="521">
        <v>22193</v>
      </c>
      <c r="C2078" s="357">
        <v>3.1</v>
      </c>
      <c r="D2078" s="357">
        <f t="shared" si="60"/>
        <v>68798.3</v>
      </c>
    </row>
    <row r="2079" spans="1:4" hidden="1" outlineLevel="1">
      <c r="A2079" s="520" t="s">
        <v>1499</v>
      </c>
      <c r="B2079" s="524">
        <v>11</v>
      </c>
      <c r="C2079" s="357"/>
      <c r="D2079" s="357">
        <f t="shared" si="60"/>
        <v>0</v>
      </c>
    </row>
    <row r="2080" spans="1:4" hidden="1" outlineLevel="1">
      <c r="A2080" s="522"/>
      <c r="B2080" s="525">
        <v>5</v>
      </c>
      <c r="C2080" s="357">
        <v>73.239999999999995</v>
      </c>
      <c r="D2080" s="357">
        <f t="shared" si="60"/>
        <v>366.2</v>
      </c>
    </row>
    <row r="2081" spans="1:4" hidden="1" outlineLevel="1">
      <c r="A2081" s="522" t="s">
        <v>1500</v>
      </c>
      <c r="B2081" s="525">
        <v>1</v>
      </c>
      <c r="C2081" s="357">
        <v>121.74</v>
      </c>
      <c r="D2081" s="357">
        <f t="shared" si="60"/>
        <v>121.74</v>
      </c>
    </row>
    <row r="2082" spans="1:4" hidden="1" outlineLevel="1">
      <c r="A2082" s="522" t="s">
        <v>1892</v>
      </c>
      <c r="B2082" s="525">
        <v>2</v>
      </c>
      <c r="C2082" s="357">
        <v>134.91</v>
      </c>
      <c r="D2082" s="357">
        <f t="shared" si="60"/>
        <v>269.82</v>
      </c>
    </row>
    <row r="2083" spans="1:4" hidden="1" outlineLevel="1">
      <c r="A2083" s="522" t="s">
        <v>1501</v>
      </c>
      <c r="B2083" s="525">
        <v>3</v>
      </c>
      <c r="C2083" s="357">
        <v>170</v>
      </c>
      <c r="D2083" s="357">
        <f t="shared" si="60"/>
        <v>510</v>
      </c>
    </row>
    <row r="2084" spans="1:4" hidden="1" outlineLevel="1">
      <c r="A2084" s="520" t="s">
        <v>1502</v>
      </c>
      <c r="B2084" s="524">
        <v>1</v>
      </c>
      <c r="C2084" s="357"/>
      <c r="D2084" s="357">
        <f t="shared" si="60"/>
        <v>0</v>
      </c>
    </row>
    <row r="2085" spans="1:4" hidden="1" outlineLevel="1">
      <c r="A2085" s="522" t="s">
        <v>1503</v>
      </c>
      <c r="B2085" s="525">
        <v>1</v>
      </c>
      <c r="C2085" s="357">
        <v>145.35</v>
      </c>
      <c r="D2085" s="357">
        <f t="shared" si="60"/>
        <v>145.35</v>
      </c>
    </row>
    <row r="2086" spans="1:4" hidden="1" outlineLevel="1">
      <c r="A2086" s="520" t="s">
        <v>1505</v>
      </c>
      <c r="B2086" s="524">
        <v>15</v>
      </c>
      <c r="C2086" s="357"/>
      <c r="D2086" s="357">
        <f t="shared" ref="D2086:D2101" si="61">B2086*C2086</f>
        <v>0</v>
      </c>
    </row>
    <row r="2087" spans="1:4" hidden="1" outlineLevel="1">
      <c r="A2087" s="522"/>
      <c r="B2087" s="525">
        <v>12</v>
      </c>
      <c r="C2087" s="357">
        <v>125.47</v>
      </c>
      <c r="D2087" s="357">
        <f t="shared" si="61"/>
        <v>1505.6399999999999</v>
      </c>
    </row>
    <row r="2088" spans="1:4" hidden="1" outlineLevel="1">
      <c r="A2088" s="522" t="s">
        <v>1506</v>
      </c>
      <c r="B2088" s="525">
        <v>3</v>
      </c>
      <c r="C2088" s="357">
        <v>99.53</v>
      </c>
      <c r="D2088" s="357">
        <f t="shared" si="61"/>
        <v>298.59000000000003</v>
      </c>
    </row>
    <row r="2089" spans="1:4" hidden="1" outlineLevel="1">
      <c r="A2089" s="520" t="s">
        <v>1023</v>
      </c>
      <c r="B2089" s="521">
        <v>5437124</v>
      </c>
      <c r="C2089" s="357">
        <v>0.02</v>
      </c>
      <c r="D2089" s="357">
        <f t="shared" si="61"/>
        <v>108742.48</v>
      </c>
    </row>
    <row r="2090" spans="1:4" hidden="1" outlineLevel="1">
      <c r="A2090" s="520" t="s">
        <v>163</v>
      </c>
      <c r="B2090" s="521">
        <v>1922737</v>
      </c>
      <c r="C2090" s="357">
        <v>0.05</v>
      </c>
      <c r="D2090" s="357">
        <f t="shared" si="61"/>
        <v>96136.85</v>
      </c>
    </row>
    <row r="2091" spans="1:4" hidden="1" outlineLevel="1">
      <c r="A2091" s="520" t="s">
        <v>1041</v>
      </c>
      <c r="B2091" s="521">
        <v>780000</v>
      </c>
      <c r="C2091" s="357">
        <v>0.05</v>
      </c>
      <c r="D2091" s="357">
        <f t="shared" si="61"/>
        <v>39000</v>
      </c>
    </row>
    <row r="2092" spans="1:4" hidden="1" outlineLevel="1">
      <c r="A2092" s="520" t="s">
        <v>1508</v>
      </c>
      <c r="B2092" s="524">
        <v>40</v>
      </c>
      <c r="C2092" s="357">
        <v>212</v>
      </c>
      <c r="D2092" s="357">
        <f t="shared" si="61"/>
        <v>8480</v>
      </c>
    </row>
    <row r="2093" spans="1:4" hidden="1" outlineLevel="1">
      <c r="A2093" s="520" t="s">
        <v>1835</v>
      </c>
      <c r="B2093" s="524">
        <v>5</v>
      </c>
      <c r="C2093" s="357"/>
      <c r="D2093" s="357">
        <f t="shared" si="61"/>
        <v>0</v>
      </c>
    </row>
    <row r="2094" spans="1:4" hidden="1" outlineLevel="1">
      <c r="A2094" s="522" t="s">
        <v>1836</v>
      </c>
      <c r="B2094" s="525">
        <v>5</v>
      </c>
      <c r="C2094" s="357">
        <v>435.94</v>
      </c>
      <c r="D2094" s="357">
        <f t="shared" si="61"/>
        <v>2179.6999999999998</v>
      </c>
    </row>
    <row r="2095" spans="1:4" hidden="1" outlineLevel="1">
      <c r="A2095" s="520" t="s">
        <v>1510</v>
      </c>
      <c r="B2095" s="524">
        <v>10</v>
      </c>
      <c r="C2095" s="357"/>
      <c r="D2095" s="357">
        <f t="shared" si="61"/>
        <v>0</v>
      </c>
    </row>
    <row r="2096" spans="1:4" hidden="1" outlineLevel="1">
      <c r="A2096" s="522"/>
      <c r="B2096" s="525">
        <v>1</v>
      </c>
      <c r="C2096" s="357">
        <v>2038.4</v>
      </c>
      <c r="D2096" s="357">
        <f t="shared" si="61"/>
        <v>2038.4</v>
      </c>
    </row>
    <row r="2097" spans="1:4" hidden="1" outlineLevel="1">
      <c r="A2097" s="522" t="s">
        <v>1511</v>
      </c>
      <c r="B2097" s="525">
        <v>4</v>
      </c>
      <c r="C2097" s="357">
        <v>1872</v>
      </c>
      <c r="D2097" s="357">
        <f t="shared" si="61"/>
        <v>7488</v>
      </c>
    </row>
    <row r="2098" spans="1:4" hidden="1" outlineLevel="1">
      <c r="A2098" s="522" t="s">
        <v>1512</v>
      </c>
      <c r="B2098" s="525">
        <v>3</v>
      </c>
      <c r="C2098" s="357">
        <v>2038.4</v>
      </c>
      <c r="D2098" s="357">
        <f t="shared" si="61"/>
        <v>6115.2000000000007</v>
      </c>
    </row>
    <row r="2099" spans="1:4" hidden="1" outlineLevel="1">
      <c r="A2099" s="522" t="s">
        <v>1945</v>
      </c>
      <c r="B2099" s="525">
        <v>2</v>
      </c>
      <c r="C2099" s="357">
        <v>789.05</v>
      </c>
      <c r="D2099" s="357">
        <f t="shared" si="61"/>
        <v>1578.1</v>
      </c>
    </row>
    <row r="2100" spans="1:4" hidden="1" outlineLevel="1">
      <c r="A2100" s="520" t="s">
        <v>1053</v>
      </c>
      <c r="B2100" s="521">
        <v>2732.29</v>
      </c>
      <c r="C2100" s="357">
        <v>0.79</v>
      </c>
      <c r="D2100" s="357">
        <f t="shared" si="61"/>
        <v>2158.5091000000002</v>
      </c>
    </row>
    <row r="2101" spans="1:4" hidden="1" outlineLevel="1">
      <c r="A2101" s="520" t="s">
        <v>1513</v>
      </c>
      <c r="B2101" s="524">
        <v>3</v>
      </c>
      <c r="C2101" s="357">
        <v>650</v>
      </c>
      <c r="D2101" s="357">
        <f t="shared" si="61"/>
        <v>1950</v>
      </c>
    </row>
    <row r="2102" spans="1:4" hidden="1" outlineLevel="1">
      <c r="A2102" s="520" t="s">
        <v>1514</v>
      </c>
      <c r="B2102" s="521">
        <v>1402.5440000000001</v>
      </c>
      <c r="C2102" s="357">
        <v>66.59</v>
      </c>
      <c r="D2102" s="357">
        <f t="shared" ref="D2102:D2123" si="62">B2102*C2102</f>
        <v>93395.404960000014</v>
      </c>
    </row>
    <row r="2103" spans="1:4" hidden="1" outlineLevel="1">
      <c r="A2103" s="520" t="s">
        <v>302</v>
      </c>
      <c r="B2103" s="524">
        <v>65</v>
      </c>
      <c r="C2103" s="357">
        <v>48.5</v>
      </c>
      <c r="D2103" s="357">
        <f t="shared" si="62"/>
        <v>3152.5</v>
      </c>
    </row>
    <row r="2104" spans="1:4" hidden="1" outlineLevel="1">
      <c r="A2104" s="520" t="s">
        <v>812</v>
      </c>
      <c r="B2104" s="521">
        <v>2540</v>
      </c>
      <c r="C2104" s="357"/>
      <c r="D2104" s="357">
        <f t="shared" si="62"/>
        <v>0</v>
      </c>
    </row>
    <row r="2105" spans="1:4" hidden="1" outlineLevel="1">
      <c r="A2105" s="522" t="s">
        <v>1054</v>
      </c>
      <c r="B2105" s="523">
        <v>2540</v>
      </c>
      <c r="C2105" s="357">
        <v>0.96</v>
      </c>
      <c r="D2105" s="357">
        <f t="shared" si="62"/>
        <v>2438.4</v>
      </c>
    </row>
    <row r="2106" spans="1:4" hidden="1" outlineLevel="1">
      <c r="A2106" s="520" t="s">
        <v>1515</v>
      </c>
      <c r="B2106" s="524">
        <v>7</v>
      </c>
      <c r="C2106" s="357"/>
      <c r="D2106" s="357">
        <f t="shared" si="62"/>
        <v>0</v>
      </c>
    </row>
    <row r="2107" spans="1:4" hidden="1" outlineLevel="1">
      <c r="A2107" s="522"/>
      <c r="B2107" s="525">
        <v>4</v>
      </c>
      <c r="C2107" s="357">
        <v>4930</v>
      </c>
      <c r="D2107" s="357">
        <f t="shared" si="62"/>
        <v>19720</v>
      </c>
    </row>
    <row r="2108" spans="1:4" hidden="1" outlineLevel="1">
      <c r="A2108" s="522" t="s">
        <v>1516</v>
      </c>
      <c r="B2108" s="525">
        <v>3</v>
      </c>
      <c r="C2108" s="357">
        <v>8593</v>
      </c>
      <c r="D2108" s="357">
        <f t="shared" si="62"/>
        <v>25779</v>
      </c>
    </row>
    <row r="2109" spans="1:4" hidden="1" outlineLevel="1">
      <c r="A2109" s="520" t="s">
        <v>1517</v>
      </c>
      <c r="B2109" s="524">
        <v>100</v>
      </c>
      <c r="C2109" s="357">
        <v>68</v>
      </c>
      <c r="D2109" s="357">
        <f t="shared" si="62"/>
        <v>6800</v>
      </c>
    </row>
    <row r="2110" spans="1:4" hidden="1" outlineLevel="1">
      <c r="A2110" s="520" t="s">
        <v>1518</v>
      </c>
      <c r="B2110" s="524">
        <v>43</v>
      </c>
      <c r="C2110" s="357"/>
      <c r="D2110" s="357">
        <f t="shared" si="62"/>
        <v>0</v>
      </c>
    </row>
    <row r="2111" spans="1:4" hidden="1" outlineLevel="1">
      <c r="A2111" s="522"/>
      <c r="B2111" s="525">
        <v>9</v>
      </c>
      <c r="C2111" s="357">
        <v>420</v>
      </c>
      <c r="D2111" s="357">
        <f t="shared" si="62"/>
        <v>3780</v>
      </c>
    </row>
    <row r="2112" spans="1:4" hidden="1" outlineLevel="1">
      <c r="A2112" s="522" t="s">
        <v>1837</v>
      </c>
      <c r="B2112" s="525">
        <v>3</v>
      </c>
      <c r="C2112" s="357">
        <v>249.6</v>
      </c>
      <c r="D2112" s="357">
        <f t="shared" si="62"/>
        <v>748.8</v>
      </c>
    </row>
    <row r="2113" spans="1:4" hidden="1" outlineLevel="1">
      <c r="A2113" s="522" t="s">
        <v>1519</v>
      </c>
      <c r="B2113" s="525">
        <v>9</v>
      </c>
      <c r="C2113" s="357">
        <v>482.95</v>
      </c>
      <c r="D2113" s="357">
        <f t="shared" si="62"/>
        <v>4346.55</v>
      </c>
    </row>
    <row r="2114" spans="1:4" hidden="1" outlineLevel="1">
      <c r="A2114" s="522" t="s">
        <v>1520</v>
      </c>
      <c r="B2114" s="525">
        <v>18</v>
      </c>
      <c r="C2114" s="357">
        <v>450.23</v>
      </c>
      <c r="D2114" s="357">
        <f t="shared" si="62"/>
        <v>8104.14</v>
      </c>
    </row>
    <row r="2115" spans="1:4" hidden="1" outlineLevel="1">
      <c r="A2115" s="522" t="s">
        <v>1521</v>
      </c>
      <c r="B2115" s="525">
        <v>4</v>
      </c>
      <c r="C2115" s="362">
        <v>110.01</v>
      </c>
      <c r="D2115" s="357">
        <f t="shared" si="62"/>
        <v>440.04</v>
      </c>
    </row>
    <row r="2116" spans="1:4" hidden="1" outlineLevel="1">
      <c r="A2116" s="520" t="s">
        <v>1875</v>
      </c>
      <c r="B2116" s="524">
        <v>59.05</v>
      </c>
      <c r="C2116" s="357"/>
      <c r="D2116" s="357">
        <f t="shared" si="62"/>
        <v>0</v>
      </c>
    </row>
    <row r="2117" spans="1:4" hidden="1" outlineLevel="1">
      <c r="A2117" s="522" t="s">
        <v>1876</v>
      </c>
      <c r="B2117" s="525">
        <v>59.05</v>
      </c>
      <c r="C2117" s="357">
        <v>21.32</v>
      </c>
      <c r="D2117" s="357">
        <f t="shared" si="62"/>
        <v>1258.9459999999999</v>
      </c>
    </row>
    <row r="2118" spans="1:4" hidden="1" outlineLevel="1">
      <c r="A2118" s="520" t="s">
        <v>166</v>
      </c>
      <c r="B2118" s="521">
        <v>1000</v>
      </c>
      <c r="C2118" s="357">
        <v>3.15</v>
      </c>
      <c r="D2118" s="357">
        <f t="shared" si="62"/>
        <v>3150</v>
      </c>
    </row>
    <row r="2119" spans="1:4" hidden="1" outlineLevel="1">
      <c r="A2119" s="520" t="s">
        <v>1057</v>
      </c>
      <c r="B2119" s="524">
        <v>147.30000000000001</v>
      </c>
      <c r="C2119" s="357"/>
      <c r="D2119" s="357">
        <f t="shared" si="62"/>
        <v>0</v>
      </c>
    </row>
    <row r="2120" spans="1:4" hidden="1" outlineLevel="1">
      <c r="A2120" s="526">
        <v>200</v>
      </c>
      <c r="B2120" s="525">
        <v>147.30000000000001</v>
      </c>
      <c r="C2120" s="357">
        <v>56.3</v>
      </c>
      <c r="D2120" s="357">
        <f t="shared" si="62"/>
        <v>8292.99</v>
      </c>
    </row>
    <row r="2121" spans="1:4" hidden="1" outlineLevel="1">
      <c r="A2121" s="520" t="s">
        <v>1525</v>
      </c>
      <c r="B2121" s="524">
        <v>451.34800000000001</v>
      </c>
      <c r="C2121" s="357"/>
      <c r="D2121" s="357">
        <f t="shared" si="62"/>
        <v>0</v>
      </c>
    </row>
    <row r="2122" spans="1:4" hidden="1" outlineLevel="1">
      <c r="A2122" s="522" t="s">
        <v>1526</v>
      </c>
      <c r="B2122" s="525">
        <v>451.34800000000001</v>
      </c>
      <c r="C2122" s="357">
        <v>99.7</v>
      </c>
      <c r="D2122" s="357">
        <f t="shared" si="62"/>
        <v>44999.395600000003</v>
      </c>
    </row>
    <row r="2123" spans="1:4" hidden="1" outlineLevel="1">
      <c r="A2123" s="520" t="s">
        <v>1063</v>
      </c>
      <c r="B2123" s="524">
        <v>268.92</v>
      </c>
      <c r="C2123" s="357"/>
      <c r="D2123" s="357">
        <f t="shared" si="62"/>
        <v>0</v>
      </c>
    </row>
    <row r="2124" spans="1:4" hidden="1" outlineLevel="1">
      <c r="A2124" s="522" t="s">
        <v>1064</v>
      </c>
      <c r="B2124" s="525">
        <v>50</v>
      </c>
      <c r="C2124" s="357">
        <v>119</v>
      </c>
      <c r="D2124" s="357">
        <f t="shared" ref="D2124:D2147" si="63">B2124*C2124</f>
        <v>5950</v>
      </c>
    </row>
    <row r="2125" spans="1:4" hidden="1" outlineLevel="1">
      <c r="A2125" s="522" t="s">
        <v>1065</v>
      </c>
      <c r="B2125" s="525">
        <v>218.92</v>
      </c>
      <c r="C2125" s="357">
        <v>175.95</v>
      </c>
      <c r="D2125" s="357">
        <f t="shared" si="63"/>
        <v>38518.973999999995</v>
      </c>
    </row>
    <row r="2126" spans="1:4" hidden="1" outlineLevel="1">
      <c r="A2126" s="520" t="s">
        <v>1066</v>
      </c>
      <c r="B2126" s="521">
        <v>1110</v>
      </c>
      <c r="C2126" s="357"/>
      <c r="D2126" s="357">
        <f t="shared" si="63"/>
        <v>0</v>
      </c>
    </row>
    <row r="2127" spans="1:4" hidden="1" outlineLevel="1">
      <c r="A2127" s="522" t="s">
        <v>1068</v>
      </c>
      <c r="B2127" s="525">
        <v>930</v>
      </c>
      <c r="C2127" s="357">
        <v>36.31</v>
      </c>
      <c r="D2127" s="357">
        <f t="shared" si="63"/>
        <v>33768.300000000003</v>
      </c>
    </row>
    <row r="2128" spans="1:4" hidden="1" outlineLevel="1">
      <c r="A2128" s="522" t="s">
        <v>792</v>
      </c>
      <c r="B2128" s="525">
        <v>180</v>
      </c>
      <c r="C2128" s="357">
        <v>58.7</v>
      </c>
      <c r="D2128" s="357">
        <f t="shared" si="63"/>
        <v>10566</v>
      </c>
    </row>
    <row r="2129" spans="1:4" hidden="1" outlineLevel="1">
      <c r="A2129" s="520" t="s">
        <v>532</v>
      </c>
      <c r="B2129" s="524">
        <v>6</v>
      </c>
      <c r="C2129" s="357"/>
      <c r="D2129" s="357">
        <f t="shared" si="63"/>
        <v>0</v>
      </c>
    </row>
    <row r="2130" spans="1:4" hidden="1" outlineLevel="1">
      <c r="A2130" s="522"/>
      <c r="B2130" s="525">
        <v>4</v>
      </c>
      <c r="C2130" s="357">
        <v>136.78</v>
      </c>
      <c r="D2130" s="357">
        <f t="shared" si="63"/>
        <v>547.12</v>
      </c>
    </row>
    <row r="2131" spans="1:4" hidden="1" outlineLevel="1">
      <c r="A2131" s="522" t="s">
        <v>1893</v>
      </c>
      <c r="B2131" s="525">
        <v>2</v>
      </c>
      <c r="C2131" s="357">
        <v>40.32</v>
      </c>
      <c r="D2131" s="357">
        <f t="shared" si="63"/>
        <v>80.64</v>
      </c>
    </row>
    <row r="2132" spans="1:4" hidden="1" outlineLevel="1">
      <c r="A2132" s="520" t="s">
        <v>857</v>
      </c>
      <c r="B2132" s="521"/>
      <c r="C2132" s="357"/>
      <c r="D2132" s="357">
        <f t="shared" si="63"/>
        <v>0</v>
      </c>
    </row>
    <row r="2133" spans="1:4" hidden="1" outlineLevel="1">
      <c r="A2133" s="526">
        <v>30</v>
      </c>
      <c r="B2133" s="523">
        <v>1492</v>
      </c>
      <c r="C2133" s="357">
        <v>0.18</v>
      </c>
      <c r="D2133" s="357">
        <f t="shared" si="63"/>
        <v>268.56</v>
      </c>
    </row>
    <row r="2134" spans="1:4" hidden="1" outlineLevel="1">
      <c r="A2134" s="526">
        <v>31</v>
      </c>
      <c r="B2134" s="523">
        <v>1492</v>
      </c>
      <c r="C2134" s="357">
        <v>0.18</v>
      </c>
      <c r="D2134" s="357">
        <f t="shared" si="63"/>
        <v>268.56</v>
      </c>
    </row>
    <row r="2135" spans="1:4" hidden="1" outlineLevel="1">
      <c r="A2135" s="526">
        <v>32</v>
      </c>
      <c r="B2135" s="523">
        <v>1492</v>
      </c>
      <c r="C2135" s="357">
        <v>0.18</v>
      </c>
      <c r="D2135" s="357">
        <f t="shared" si="63"/>
        <v>268.56</v>
      </c>
    </row>
    <row r="2136" spans="1:4" hidden="1" outlineLevel="1">
      <c r="A2136" s="526">
        <v>33</v>
      </c>
      <c r="B2136" s="523">
        <v>1492</v>
      </c>
      <c r="C2136" s="357">
        <v>0.18</v>
      </c>
      <c r="D2136" s="357">
        <f t="shared" si="63"/>
        <v>268.56</v>
      </c>
    </row>
    <row r="2137" spans="1:4" hidden="1" outlineLevel="1">
      <c r="A2137" s="526">
        <v>34</v>
      </c>
      <c r="B2137" s="523">
        <v>1492</v>
      </c>
      <c r="C2137" s="357">
        <v>0.18</v>
      </c>
      <c r="D2137" s="357">
        <f t="shared" si="63"/>
        <v>268.56</v>
      </c>
    </row>
    <row r="2138" spans="1:4" hidden="1" outlineLevel="1">
      <c r="A2138" s="526">
        <v>35</v>
      </c>
      <c r="B2138" s="523">
        <v>1492</v>
      </c>
      <c r="C2138" s="357">
        <v>0.9</v>
      </c>
      <c r="D2138" s="357">
        <f t="shared" si="63"/>
        <v>1342.8</v>
      </c>
    </row>
    <row r="2139" spans="1:4" hidden="1" outlineLevel="1">
      <c r="A2139" s="526">
        <v>42</v>
      </c>
      <c r="B2139" s="523">
        <v>2500</v>
      </c>
      <c r="C2139" s="357">
        <v>0.08</v>
      </c>
      <c r="D2139" s="357">
        <f>B2139*C2139</f>
        <v>200</v>
      </c>
    </row>
    <row r="2140" spans="1:4" hidden="1" outlineLevel="1">
      <c r="A2140" s="526">
        <v>43</v>
      </c>
      <c r="B2140" s="523">
        <v>2500</v>
      </c>
      <c r="C2140" s="357">
        <v>0.08</v>
      </c>
      <c r="D2140" s="357">
        <f t="shared" si="63"/>
        <v>200</v>
      </c>
    </row>
    <row r="2141" spans="1:4" hidden="1" outlineLevel="1">
      <c r="A2141" s="526">
        <v>44</v>
      </c>
      <c r="B2141" s="523">
        <v>2500</v>
      </c>
      <c r="C2141" s="357">
        <v>0.08</v>
      </c>
      <c r="D2141" s="357">
        <f>B2141*C2141</f>
        <v>200</v>
      </c>
    </row>
    <row r="2142" spans="1:4" hidden="1" outlineLevel="1">
      <c r="A2142" s="520" t="s">
        <v>817</v>
      </c>
      <c r="B2142" s="521">
        <v>9807</v>
      </c>
      <c r="C2142" s="357"/>
      <c r="D2142" s="357">
        <f t="shared" si="63"/>
        <v>0</v>
      </c>
    </row>
    <row r="2143" spans="1:4" hidden="1" outlineLevel="1">
      <c r="A2143" s="522" t="s">
        <v>818</v>
      </c>
      <c r="B2143" s="523">
        <v>9807</v>
      </c>
      <c r="C2143" s="357">
        <v>0.55000000000000004</v>
      </c>
      <c r="D2143" s="357">
        <f t="shared" si="63"/>
        <v>5393.85</v>
      </c>
    </row>
    <row r="2144" spans="1:4" hidden="1" outlineLevel="1">
      <c r="A2144" s="520" t="s">
        <v>1528</v>
      </c>
      <c r="B2144" s="524">
        <v>2</v>
      </c>
      <c r="C2144" s="357">
        <v>290</v>
      </c>
      <c r="D2144" s="357">
        <f t="shared" si="63"/>
        <v>580</v>
      </c>
    </row>
    <row r="2145" spans="1:4" hidden="1" outlineLevel="1">
      <c r="A2145" s="520" t="s">
        <v>819</v>
      </c>
      <c r="B2145" s="521">
        <v>15947.87</v>
      </c>
      <c r="C2145" s="357"/>
      <c r="D2145" s="357">
        <f t="shared" si="63"/>
        <v>0</v>
      </c>
    </row>
    <row r="2146" spans="1:4" hidden="1" outlineLevel="1">
      <c r="A2146" s="522" t="s">
        <v>820</v>
      </c>
      <c r="B2146" s="525">
        <v>840</v>
      </c>
      <c r="C2146" s="357">
        <v>1.58</v>
      </c>
      <c r="D2146" s="357">
        <f t="shared" si="63"/>
        <v>1327.2</v>
      </c>
    </row>
    <row r="2147" spans="1:4" hidden="1" outlineLevel="1">
      <c r="A2147" s="522" t="s">
        <v>1923</v>
      </c>
      <c r="B2147" s="525">
        <v>88</v>
      </c>
      <c r="C2147" s="357">
        <v>2.35</v>
      </c>
      <c r="D2147" s="357">
        <f t="shared" si="63"/>
        <v>206.8</v>
      </c>
    </row>
    <row r="2148" spans="1:4" hidden="1" outlineLevel="1">
      <c r="A2148" s="522" t="s">
        <v>821</v>
      </c>
      <c r="B2148" s="525">
        <v>240</v>
      </c>
      <c r="C2148" s="357">
        <v>2.2000000000000002</v>
      </c>
      <c r="D2148" s="357">
        <f t="shared" ref="D2148:D2177" si="64">B2148*C2148</f>
        <v>528</v>
      </c>
    </row>
    <row r="2149" spans="1:4" hidden="1" outlineLevel="1">
      <c r="A2149" s="522" t="s">
        <v>822</v>
      </c>
      <c r="B2149" s="523">
        <v>1317.47</v>
      </c>
      <c r="C2149" s="357">
        <v>2.14</v>
      </c>
      <c r="D2149" s="357">
        <f t="shared" si="64"/>
        <v>2819.3858</v>
      </c>
    </row>
    <row r="2150" spans="1:4" hidden="1" outlineLevel="1">
      <c r="A2150" s="522" t="s">
        <v>1070</v>
      </c>
      <c r="B2150" s="525">
        <v>40</v>
      </c>
      <c r="C2150" s="357">
        <v>6.77</v>
      </c>
      <c r="D2150" s="357">
        <f t="shared" si="64"/>
        <v>270.79999999999995</v>
      </c>
    </row>
    <row r="2151" spans="1:4" hidden="1" outlineLevel="1">
      <c r="A2151" s="522" t="s">
        <v>823</v>
      </c>
      <c r="B2151" s="523">
        <v>2912.7</v>
      </c>
      <c r="C2151" s="357">
        <v>1.56</v>
      </c>
      <c r="D2151" s="357">
        <f t="shared" si="64"/>
        <v>4543.8119999999999</v>
      </c>
    </row>
    <row r="2152" spans="1:4" hidden="1" outlineLevel="1">
      <c r="A2152" s="522" t="s">
        <v>1071</v>
      </c>
      <c r="B2152" s="525">
        <v>20</v>
      </c>
      <c r="C2152" s="357">
        <v>3.06</v>
      </c>
      <c r="D2152" s="357">
        <f t="shared" si="64"/>
        <v>61.2</v>
      </c>
    </row>
    <row r="2153" spans="1:4" hidden="1" outlineLevel="1">
      <c r="A2153" s="522" t="s">
        <v>1072</v>
      </c>
      <c r="B2153" s="523">
        <v>2041.7</v>
      </c>
      <c r="C2153" s="357">
        <v>1.56</v>
      </c>
      <c r="D2153" s="357">
        <f t="shared" si="64"/>
        <v>3185.0520000000001</v>
      </c>
    </row>
    <row r="2154" spans="1:4" hidden="1" outlineLevel="1">
      <c r="A2154" s="522" t="s">
        <v>824</v>
      </c>
      <c r="B2154" s="523">
        <v>8188</v>
      </c>
      <c r="C2154" s="357">
        <v>1.19</v>
      </c>
      <c r="D2154" s="357">
        <f t="shared" si="64"/>
        <v>9743.7199999999993</v>
      </c>
    </row>
    <row r="2155" spans="1:4" hidden="1" outlineLevel="1">
      <c r="A2155" s="522" t="s">
        <v>1074</v>
      </c>
      <c r="B2155" s="525">
        <v>260</v>
      </c>
      <c r="C2155" s="357">
        <v>1.19</v>
      </c>
      <c r="D2155" s="357">
        <f t="shared" si="64"/>
        <v>309.39999999999998</v>
      </c>
    </row>
    <row r="2156" spans="1:4" hidden="1" outlineLevel="1">
      <c r="A2156" s="520" t="s">
        <v>1529</v>
      </c>
      <c r="B2156" s="524">
        <v>9</v>
      </c>
      <c r="C2156" s="357">
        <v>359.14</v>
      </c>
      <c r="D2156" s="357">
        <f t="shared" si="64"/>
        <v>3232.2599999999998</v>
      </c>
    </row>
    <row r="2157" spans="1:4" hidden="1" outlineLevel="1">
      <c r="A2157" s="520" t="s">
        <v>1530</v>
      </c>
      <c r="B2157" s="524">
        <v>13</v>
      </c>
      <c r="C2157" s="357">
        <v>170</v>
      </c>
      <c r="D2157" s="357">
        <f t="shared" si="64"/>
        <v>2210</v>
      </c>
    </row>
    <row r="2158" spans="1:4" hidden="1" outlineLevel="1">
      <c r="A2158" s="520" t="s">
        <v>1769</v>
      </c>
      <c r="B2158" s="524">
        <v>8</v>
      </c>
      <c r="C2158" s="357"/>
      <c r="D2158" s="357">
        <f t="shared" si="64"/>
        <v>0</v>
      </c>
    </row>
    <row r="2159" spans="1:4" hidden="1" outlineLevel="1">
      <c r="A2159" s="522" t="s">
        <v>1946</v>
      </c>
      <c r="B2159" s="525">
        <v>8</v>
      </c>
      <c r="C2159" s="357">
        <v>779.45</v>
      </c>
      <c r="D2159" s="357">
        <f t="shared" si="64"/>
        <v>6235.6</v>
      </c>
    </row>
    <row r="2160" spans="1:4" hidden="1" outlineLevel="1">
      <c r="A2160" s="520" t="s">
        <v>1080</v>
      </c>
      <c r="B2160" s="524">
        <v>670.36400000000003</v>
      </c>
      <c r="C2160" s="357"/>
      <c r="D2160" s="357">
        <f t="shared" si="64"/>
        <v>0</v>
      </c>
    </row>
    <row r="2161" spans="1:4" hidden="1" outlineLevel="1">
      <c r="A2161" s="522" t="s">
        <v>1081</v>
      </c>
      <c r="B2161" s="525">
        <v>58</v>
      </c>
      <c r="C2161" s="357">
        <v>128.91999999999999</v>
      </c>
      <c r="D2161" s="357">
        <f t="shared" si="64"/>
        <v>7477.36</v>
      </c>
    </row>
    <row r="2162" spans="1:4" hidden="1" outlineLevel="1">
      <c r="A2162" s="522" t="s">
        <v>1947</v>
      </c>
      <c r="B2162" s="525">
        <v>51.5</v>
      </c>
      <c r="C2162" s="357">
        <v>225</v>
      </c>
      <c r="D2162" s="357">
        <f t="shared" si="64"/>
        <v>11587.5</v>
      </c>
    </row>
    <row r="2163" spans="1:4" hidden="1" outlineLevel="1">
      <c r="A2163" s="522" t="s">
        <v>1082</v>
      </c>
      <c r="B2163" s="525">
        <v>70.2</v>
      </c>
      <c r="C2163" s="357">
        <v>103</v>
      </c>
      <c r="D2163" s="357">
        <f t="shared" si="64"/>
        <v>7230.6</v>
      </c>
    </row>
    <row r="2164" spans="1:4" hidden="1" outlineLevel="1">
      <c r="A2164" s="522" t="s">
        <v>1532</v>
      </c>
      <c r="B2164" s="525">
        <v>57.664000000000001</v>
      </c>
      <c r="C2164" s="357">
        <v>225</v>
      </c>
      <c r="D2164" s="357">
        <f t="shared" si="64"/>
        <v>12974.4</v>
      </c>
    </row>
    <row r="2165" spans="1:4" hidden="1" outlineLevel="1">
      <c r="A2165" s="522" t="s">
        <v>1083</v>
      </c>
      <c r="B2165" s="525">
        <v>55.8</v>
      </c>
      <c r="C2165" s="357">
        <v>131.22</v>
      </c>
      <c r="D2165" s="357">
        <f t="shared" si="64"/>
        <v>7322.0759999999991</v>
      </c>
    </row>
    <row r="2166" spans="1:4" hidden="1" outlineLevel="1">
      <c r="A2166" s="522" t="s">
        <v>1085</v>
      </c>
      <c r="B2166" s="525">
        <v>328</v>
      </c>
      <c r="C2166" s="357">
        <v>103</v>
      </c>
      <c r="D2166" s="357">
        <f t="shared" si="64"/>
        <v>33784</v>
      </c>
    </row>
    <row r="2167" spans="1:4" hidden="1" outlineLevel="1">
      <c r="A2167" s="520" t="s">
        <v>167</v>
      </c>
      <c r="B2167" s="524">
        <v>1.5</v>
      </c>
      <c r="C2167" s="357"/>
      <c r="D2167" s="357">
        <f t="shared" si="64"/>
        <v>0</v>
      </c>
    </row>
    <row r="2168" spans="1:4" hidden="1" outlineLevel="1">
      <c r="A2168" s="522" t="s">
        <v>616</v>
      </c>
      <c r="B2168" s="525">
        <v>1.5</v>
      </c>
      <c r="C2168" s="357">
        <v>300</v>
      </c>
      <c r="D2168" s="357">
        <f t="shared" si="64"/>
        <v>450</v>
      </c>
    </row>
    <row r="2169" spans="1:4" hidden="1" outlineLevel="1">
      <c r="A2169" s="520" t="s">
        <v>168</v>
      </c>
      <c r="B2169" s="524">
        <v>816</v>
      </c>
      <c r="C2169" s="362">
        <f>(684*23.24+132*24.12)/816</f>
        <v>23.382352941176471</v>
      </c>
      <c r="D2169" s="357">
        <f t="shared" si="64"/>
        <v>19080</v>
      </c>
    </row>
    <row r="2170" spans="1:4" hidden="1" outlineLevel="1">
      <c r="A2170" s="520" t="s">
        <v>1087</v>
      </c>
      <c r="B2170" s="524">
        <v>293.60000000000002</v>
      </c>
      <c r="C2170" s="357"/>
      <c r="D2170" s="357">
        <f t="shared" si="64"/>
        <v>0</v>
      </c>
    </row>
    <row r="2171" spans="1:4" hidden="1" outlineLevel="1">
      <c r="A2171" s="522" t="s">
        <v>164</v>
      </c>
      <c r="B2171" s="525">
        <v>293.60000000000002</v>
      </c>
      <c r="C2171" s="357">
        <v>12.85</v>
      </c>
      <c r="D2171" s="357">
        <f t="shared" si="64"/>
        <v>3772.76</v>
      </c>
    </row>
    <row r="2172" spans="1:4" hidden="1" outlineLevel="1">
      <c r="A2172" s="520" t="s">
        <v>1089</v>
      </c>
      <c r="B2172" s="524">
        <v>41.198999999999998</v>
      </c>
      <c r="C2172" s="357"/>
      <c r="D2172" s="357">
        <f t="shared" si="64"/>
        <v>0</v>
      </c>
    </row>
    <row r="2173" spans="1:4" hidden="1" outlineLevel="1">
      <c r="A2173" s="522" t="s">
        <v>1090</v>
      </c>
      <c r="B2173" s="525">
        <v>24</v>
      </c>
      <c r="C2173" s="357">
        <v>158.75</v>
      </c>
      <c r="D2173" s="357">
        <f t="shared" si="64"/>
        <v>3810</v>
      </c>
    </row>
    <row r="2174" spans="1:4" hidden="1" outlineLevel="1">
      <c r="A2174" s="522" t="s">
        <v>1091</v>
      </c>
      <c r="B2174" s="525">
        <v>17.199000000000002</v>
      </c>
      <c r="C2174" s="357">
        <v>121.75</v>
      </c>
      <c r="D2174" s="357">
        <f t="shared" si="64"/>
        <v>2093.9782500000001</v>
      </c>
    </row>
    <row r="2175" spans="1:4" hidden="1" outlineLevel="1">
      <c r="A2175" s="520" t="s">
        <v>825</v>
      </c>
      <c r="B2175" s="524">
        <v>408</v>
      </c>
      <c r="C2175" s="357">
        <v>19</v>
      </c>
      <c r="D2175" s="357">
        <f t="shared" si="64"/>
        <v>7752</v>
      </c>
    </row>
    <row r="2176" spans="1:4" hidden="1" outlineLevel="1">
      <c r="A2176" s="520" t="s">
        <v>98</v>
      </c>
      <c r="B2176" s="524">
        <v>6</v>
      </c>
      <c r="C2176" s="307">
        <v>233.09</v>
      </c>
      <c r="D2176" s="357">
        <f t="shared" si="64"/>
        <v>1398.54</v>
      </c>
    </row>
    <row r="2177" spans="1:4" hidden="1" outlineLevel="1">
      <c r="A2177" s="520" t="s">
        <v>170</v>
      </c>
      <c r="B2177" s="521">
        <v>18605</v>
      </c>
      <c r="C2177" s="357">
        <v>0.31</v>
      </c>
      <c r="D2177" s="357">
        <f t="shared" si="64"/>
        <v>5767.55</v>
      </c>
    </row>
    <row r="2178" spans="1:4" hidden="1" outlineLevel="1">
      <c r="A2178" s="520" t="s">
        <v>1536</v>
      </c>
      <c r="B2178" s="524">
        <v>4</v>
      </c>
      <c r="C2178" s="357">
        <v>11043.62</v>
      </c>
      <c r="D2178" s="357">
        <f t="shared" ref="D2178:D2228" si="65">B2178*C2178</f>
        <v>44174.48</v>
      </c>
    </row>
    <row r="2179" spans="1:4" hidden="1" outlineLevel="1">
      <c r="A2179" s="520" t="s">
        <v>173</v>
      </c>
      <c r="B2179" s="521">
        <v>26632.49</v>
      </c>
      <c r="C2179" s="357"/>
      <c r="D2179" s="357">
        <f t="shared" si="65"/>
        <v>0</v>
      </c>
    </row>
    <row r="2180" spans="1:4" hidden="1" outlineLevel="1">
      <c r="A2180" s="522" t="s">
        <v>811</v>
      </c>
      <c r="B2180" s="523">
        <v>1189</v>
      </c>
      <c r="C2180" s="357">
        <v>1.3</v>
      </c>
      <c r="D2180" s="357">
        <f t="shared" si="65"/>
        <v>1545.7</v>
      </c>
    </row>
    <row r="2181" spans="1:4" hidden="1" outlineLevel="1">
      <c r="A2181" s="522" t="s">
        <v>1537</v>
      </c>
      <c r="B2181" s="525">
        <v>800</v>
      </c>
      <c r="C2181" s="357">
        <v>1.4</v>
      </c>
      <c r="D2181" s="357">
        <f t="shared" si="65"/>
        <v>1120</v>
      </c>
    </row>
    <row r="2182" spans="1:4" hidden="1" outlineLevel="1">
      <c r="A2182" s="522" t="s">
        <v>1431</v>
      </c>
      <c r="B2182" s="525">
        <v>208.24</v>
      </c>
      <c r="C2182" s="357">
        <v>1.4</v>
      </c>
      <c r="D2182" s="357">
        <f t="shared" si="65"/>
        <v>291.536</v>
      </c>
    </row>
    <row r="2183" spans="1:4" hidden="1" outlineLevel="1">
      <c r="A2183" s="522" t="s">
        <v>1093</v>
      </c>
      <c r="B2183" s="525">
        <v>270</v>
      </c>
      <c r="C2183" s="357">
        <v>1.4</v>
      </c>
      <c r="D2183" s="357">
        <f t="shared" si="65"/>
        <v>378</v>
      </c>
    </row>
    <row r="2184" spans="1:4" hidden="1" outlineLevel="1">
      <c r="A2184" s="522" t="s">
        <v>72</v>
      </c>
      <c r="B2184" s="523">
        <v>1400</v>
      </c>
      <c r="C2184" s="357">
        <v>1.3</v>
      </c>
      <c r="D2184" s="357">
        <f t="shared" si="65"/>
        <v>1820</v>
      </c>
    </row>
    <row r="2185" spans="1:4" hidden="1" outlineLevel="1">
      <c r="A2185" s="522" t="s">
        <v>74</v>
      </c>
      <c r="B2185" s="523">
        <v>1615.2</v>
      </c>
      <c r="C2185" s="357">
        <v>1.3</v>
      </c>
      <c r="D2185" s="357">
        <f t="shared" si="65"/>
        <v>2099.7600000000002</v>
      </c>
    </row>
    <row r="2186" spans="1:4" hidden="1" outlineLevel="1">
      <c r="A2186" s="522" t="s">
        <v>1094</v>
      </c>
      <c r="B2186" s="525">
        <v>660</v>
      </c>
      <c r="C2186" s="357">
        <v>1.4</v>
      </c>
      <c r="D2186" s="357">
        <f t="shared" si="65"/>
        <v>923.99999999999989</v>
      </c>
    </row>
    <row r="2187" spans="1:4" hidden="1" outlineLevel="1">
      <c r="A2187" s="522" t="s">
        <v>1095</v>
      </c>
      <c r="B2187" s="523">
        <v>3932.15</v>
      </c>
      <c r="C2187" s="357">
        <v>1.3</v>
      </c>
      <c r="D2187" s="357">
        <f t="shared" si="65"/>
        <v>5111.7950000000001</v>
      </c>
    </row>
    <row r="2188" spans="1:4" hidden="1" outlineLevel="1">
      <c r="A2188" s="522" t="s">
        <v>65</v>
      </c>
      <c r="B2188" s="523">
        <v>1557.9</v>
      </c>
      <c r="C2188" s="357">
        <v>1.3</v>
      </c>
      <c r="D2188" s="357">
        <f t="shared" si="65"/>
        <v>2025.2700000000002</v>
      </c>
    </row>
    <row r="2189" spans="1:4" hidden="1" outlineLevel="1">
      <c r="A2189" s="522" t="s">
        <v>1096</v>
      </c>
      <c r="B2189" s="523">
        <v>1300</v>
      </c>
      <c r="C2189" s="357">
        <v>1.3</v>
      </c>
      <c r="D2189" s="357">
        <f t="shared" si="65"/>
        <v>1690</v>
      </c>
    </row>
    <row r="2190" spans="1:4" hidden="1" outlineLevel="1">
      <c r="A2190" s="522" t="s">
        <v>164</v>
      </c>
      <c r="B2190" s="523">
        <v>13700</v>
      </c>
      <c r="C2190" s="357">
        <v>0.65</v>
      </c>
      <c r="D2190" s="357">
        <f t="shared" si="65"/>
        <v>8905</v>
      </c>
    </row>
    <row r="2191" spans="1:4" hidden="1" outlineLevel="1">
      <c r="A2191" s="520" t="s">
        <v>174</v>
      </c>
      <c r="B2191" s="521">
        <v>8635.4</v>
      </c>
      <c r="C2191" s="357"/>
      <c r="D2191" s="357">
        <f t="shared" si="65"/>
        <v>0</v>
      </c>
    </row>
    <row r="2192" spans="1:4" hidden="1" outlineLevel="1">
      <c r="A2192" s="522" t="s">
        <v>1538</v>
      </c>
      <c r="B2192" s="523">
        <v>2000</v>
      </c>
      <c r="C2192" s="357">
        <v>1.55</v>
      </c>
      <c r="D2192" s="357">
        <f t="shared" si="65"/>
        <v>3100</v>
      </c>
    </row>
    <row r="2193" spans="1:4" hidden="1" outlineLevel="1">
      <c r="A2193" s="522" t="s">
        <v>1878</v>
      </c>
      <c r="B2193" s="525">
        <v>500</v>
      </c>
      <c r="C2193" s="357">
        <v>1.55</v>
      </c>
      <c r="D2193" s="357">
        <f t="shared" si="65"/>
        <v>775</v>
      </c>
    </row>
    <row r="2194" spans="1:4" hidden="1" outlineLevel="1">
      <c r="A2194" s="522" t="s">
        <v>1099</v>
      </c>
      <c r="B2194" s="525">
        <v>520</v>
      </c>
      <c r="C2194" s="357">
        <v>1.55</v>
      </c>
      <c r="D2194" s="357">
        <f t="shared" si="65"/>
        <v>806</v>
      </c>
    </row>
    <row r="2195" spans="1:4" hidden="1" outlineLevel="1">
      <c r="A2195" s="522" t="s">
        <v>175</v>
      </c>
      <c r="B2195" s="525">
        <v>500</v>
      </c>
      <c r="C2195" s="357">
        <v>1.55</v>
      </c>
      <c r="D2195" s="357">
        <f t="shared" si="65"/>
        <v>775</v>
      </c>
    </row>
    <row r="2196" spans="1:4" hidden="1" outlineLevel="1">
      <c r="A2196" s="522" t="s">
        <v>1095</v>
      </c>
      <c r="B2196" s="523">
        <v>1595.4</v>
      </c>
      <c r="C2196" s="357">
        <v>1.3</v>
      </c>
      <c r="D2196" s="357">
        <f t="shared" si="65"/>
        <v>2074.02</v>
      </c>
    </row>
    <row r="2197" spans="1:4" hidden="1" outlineLevel="1">
      <c r="A2197" s="522" t="s">
        <v>1103</v>
      </c>
      <c r="B2197" s="525">
        <v>500</v>
      </c>
      <c r="C2197" s="357">
        <v>1.55</v>
      </c>
      <c r="D2197" s="357">
        <f t="shared" si="65"/>
        <v>775</v>
      </c>
    </row>
    <row r="2198" spans="1:4" hidden="1" outlineLevel="1">
      <c r="A2198" s="522" t="s">
        <v>1040</v>
      </c>
      <c r="B2198" s="523">
        <v>2420</v>
      </c>
      <c r="C2198" s="357">
        <v>1.35</v>
      </c>
      <c r="D2198" s="357">
        <f t="shared" si="65"/>
        <v>3267</v>
      </c>
    </row>
    <row r="2199" spans="1:4" hidden="1" outlineLevel="1">
      <c r="A2199" s="522" t="s">
        <v>1106</v>
      </c>
      <c r="B2199" s="525">
        <v>600</v>
      </c>
      <c r="C2199" s="357">
        <v>1.55</v>
      </c>
      <c r="D2199" s="357">
        <f t="shared" si="65"/>
        <v>930</v>
      </c>
    </row>
    <row r="2200" spans="1:4" hidden="1" outlineLevel="1">
      <c r="A2200" s="520" t="s">
        <v>1108</v>
      </c>
      <c r="B2200" s="521">
        <v>31960</v>
      </c>
      <c r="C2200" s="357"/>
      <c r="D2200" s="357">
        <f t="shared" si="65"/>
        <v>0</v>
      </c>
    </row>
    <row r="2201" spans="1:4" hidden="1" outlineLevel="1">
      <c r="A2201" s="522" t="s">
        <v>1093</v>
      </c>
      <c r="B2201" s="523">
        <v>1000</v>
      </c>
      <c r="C2201" s="357">
        <v>1.4</v>
      </c>
      <c r="D2201" s="357">
        <f t="shared" si="65"/>
        <v>1400</v>
      </c>
    </row>
    <row r="2202" spans="1:4" hidden="1" outlineLevel="1">
      <c r="A2202" s="522" t="s">
        <v>1110</v>
      </c>
      <c r="B2202" s="525">
        <v>950</v>
      </c>
      <c r="C2202" s="357">
        <v>1.4</v>
      </c>
      <c r="D2202" s="357">
        <f t="shared" si="65"/>
        <v>1330</v>
      </c>
    </row>
    <row r="2203" spans="1:4" hidden="1" outlineLevel="1">
      <c r="A2203" s="522" t="s">
        <v>175</v>
      </c>
      <c r="B2203" s="523">
        <v>7600</v>
      </c>
      <c r="C2203" s="357">
        <v>1.8</v>
      </c>
      <c r="D2203" s="357">
        <f t="shared" si="65"/>
        <v>13680</v>
      </c>
    </row>
    <row r="2204" spans="1:4" hidden="1" outlineLevel="1">
      <c r="A2204" s="522" t="s">
        <v>1039</v>
      </c>
      <c r="B2204" s="523">
        <v>1000</v>
      </c>
      <c r="C2204" s="357">
        <v>1.4</v>
      </c>
      <c r="D2204" s="357">
        <f t="shared" si="65"/>
        <v>1400</v>
      </c>
    </row>
    <row r="2205" spans="1:4" hidden="1" outlineLevel="1">
      <c r="A2205" s="522" t="s">
        <v>1106</v>
      </c>
      <c r="B2205" s="523">
        <v>5300</v>
      </c>
      <c r="C2205" s="357">
        <v>1.8</v>
      </c>
      <c r="D2205" s="357">
        <f t="shared" si="65"/>
        <v>9540</v>
      </c>
    </row>
    <row r="2206" spans="1:4" hidden="1" outlineLevel="1">
      <c r="A2206" s="522" t="s">
        <v>164</v>
      </c>
      <c r="B2206" s="523">
        <v>16110</v>
      </c>
      <c r="C2206" s="357">
        <v>0.8</v>
      </c>
      <c r="D2206" s="357">
        <f t="shared" si="65"/>
        <v>12888</v>
      </c>
    </row>
    <row r="2207" spans="1:4" hidden="1" outlineLevel="1">
      <c r="A2207" s="520" t="s">
        <v>1112</v>
      </c>
      <c r="B2207" s="521">
        <v>3542.5</v>
      </c>
      <c r="C2207" s="357"/>
      <c r="D2207" s="357">
        <f t="shared" si="65"/>
        <v>0</v>
      </c>
    </row>
    <row r="2208" spans="1:4" hidden="1" outlineLevel="1">
      <c r="A2208" s="522" t="s">
        <v>1113</v>
      </c>
      <c r="B2208" s="523">
        <v>1500</v>
      </c>
      <c r="C2208" s="357">
        <v>2.4</v>
      </c>
      <c r="D2208" s="357">
        <f t="shared" si="65"/>
        <v>3600</v>
      </c>
    </row>
    <row r="2209" spans="1:4" hidden="1" outlineLevel="1">
      <c r="A2209" s="522" t="s">
        <v>1109</v>
      </c>
      <c r="B2209" s="525">
        <v>662.5</v>
      </c>
      <c r="C2209" s="357">
        <v>1.45</v>
      </c>
      <c r="D2209" s="357">
        <f t="shared" si="65"/>
        <v>960.625</v>
      </c>
    </row>
    <row r="2210" spans="1:4" hidden="1" outlineLevel="1">
      <c r="A2210" s="522" t="s">
        <v>1095</v>
      </c>
      <c r="B2210" s="523">
        <v>1180</v>
      </c>
      <c r="C2210" s="357">
        <v>1.45</v>
      </c>
      <c r="D2210" s="357">
        <f t="shared" si="65"/>
        <v>1711</v>
      </c>
    </row>
    <row r="2211" spans="1:4" hidden="1" outlineLevel="1">
      <c r="A2211" s="522" t="s">
        <v>164</v>
      </c>
      <c r="B2211" s="525">
        <v>200</v>
      </c>
      <c r="C2211" s="357">
        <v>1.45</v>
      </c>
      <c r="D2211" s="357">
        <f t="shared" si="65"/>
        <v>290</v>
      </c>
    </row>
    <row r="2212" spans="1:4" hidden="1" outlineLevel="1">
      <c r="A2212" s="520" t="s">
        <v>1117</v>
      </c>
      <c r="B2212" s="524">
        <v>234.9</v>
      </c>
      <c r="C2212" s="357"/>
      <c r="D2212" s="357">
        <f t="shared" si="65"/>
        <v>0</v>
      </c>
    </row>
    <row r="2213" spans="1:4" hidden="1" outlineLevel="1">
      <c r="A2213" s="522" t="s">
        <v>1118</v>
      </c>
      <c r="B2213" s="525">
        <v>26</v>
      </c>
      <c r="C2213" s="357">
        <v>145</v>
      </c>
      <c r="D2213" s="357">
        <f t="shared" si="65"/>
        <v>3770</v>
      </c>
    </row>
    <row r="2214" spans="1:4" hidden="1" outlineLevel="1">
      <c r="A2214" s="522" t="s">
        <v>1120</v>
      </c>
      <c r="B2214" s="525">
        <v>22.4</v>
      </c>
      <c r="C2214" s="357">
        <v>144.76</v>
      </c>
      <c r="D2214" s="357">
        <f t="shared" si="65"/>
        <v>3242.6239999999998</v>
      </c>
    </row>
    <row r="2215" spans="1:4" ht="25.5" hidden="1" outlineLevel="1">
      <c r="A2215" s="522" t="s">
        <v>1121</v>
      </c>
      <c r="B2215" s="525">
        <v>67</v>
      </c>
      <c r="C2215" s="357">
        <v>145</v>
      </c>
      <c r="D2215" s="357">
        <f t="shared" si="65"/>
        <v>9715</v>
      </c>
    </row>
    <row r="2216" spans="1:4" hidden="1" outlineLevel="1">
      <c r="A2216" s="522" t="s">
        <v>1122</v>
      </c>
      <c r="B2216" s="525">
        <v>25.6</v>
      </c>
      <c r="C2216" s="357">
        <v>144.76</v>
      </c>
      <c r="D2216" s="357">
        <f t="shared" si="65"/>
        <v>3705.8559999999998</v>
      </c>
    </row>
    <row r="2217" spans="1:4" hidden="1" outlineLevel="1">
      <c r="A2217" s="522" t="s">
        <v>1539</v>
      </c>
      <c r="B2217" s="525">
        <v>24.7</v>
      </c>
      <c r="C2217" s="357">
        <v>144.76</v>
      </c>
      <c r="D2217" s="357">
        <f t="shared" si="65"/>
        <v>3575.5719999999997</v>
      </c>
    </row>
    <row r="2218" spans="1:4" hidden="1" outlineLevel="1">
      <c r="A2218" s="522" t="s">
        <v>1540</v>
      </c>
      <c r="B2218" s="525">
        <v>45.2</v>
      </c>
      <c r="C2218" s="357">
        <v>30.92</v>
      </c>
      <c r="D2218" s="357">
        <f t="shared" si="65"/>
        <v>1397.5840000000001</v>
      </c>
    </row>
    <row r="2219" spans="1:4" hidden="1" outlineLevel="1">
      <c r="A2219" s="522" t="s">
        <v>1541</v>
      </c>
      <c r="B2219" s="525">
        <v>24</v>
      </c>
      <c r="C2219" s="357">
        <v>30.92</v>
      </c>
      <c r="D2219" s="357">
        <f t="shared" si="65"/>
        <v>742.08</v>
      </c>
    </row>
    <row r="2220" spans="1:4" hidden="1" outlineLevel="1">
      <c r="A2220" s="520" t="s">
        <v>212</v>
      </c>
      <c r="B2220" s="521">
        <v>3702.4389999999999</v>
      </c>
      <c r="C2220" s="357"/>
      <c r="D2220" s="357">
        <f t="shared" si="65"/>
        <v>0</v>
      </c>
    </row>
    <row r="2221" spans="1:4" hidden="1" outlineLevel="1">
      <c r="A2221" s="522" t="s">
        <v>213</v>
      </c>
      <c r="B2221" s="525">
        <v>53.3</v>
      </c>
      <c r="C2221" s="357">
        <v>48.88</v>
      </c>
      <c r="D2221" s="357">
        <f t="shared" si="65"/>
        <v>2605.3040000000001</v>
      </c>
    </row>
    <row r="2222" spans="1:4" ht="25.5" hidden="1" outlineLevel="1">
      <c r="A2222" s="522" t="s">
        <v>218</v>
      </c>
      <c r="B2222" s="525">
        <v>70</v>
      </c>
      <c r="C2222" s="357">
        <v>29.33</v>
      </c>
      <c r="D2222" s="357">
        <f t="shared" si="65"/>
        <v>2053.1</v>
      </c>
    </row>
    <row r="2223" spans="1:4" hidden="1" outlineLevel="1">
      <c r="A2223" s="522" t="s">
        <v>1130</v>
      </c>
      <c r="B2223" s="525">
        <v>3.45</v>
      </c>
      <c r="C2223" s="357">
        <v>29.33</v>
      </c>
      <c r="D2223" s="357">
        <f t="shared" si="65"/>
        <v>101.1885</v>
      </c>
    </row>
    <row r="2224" spans="1:4" ht="25.5" hidden="1" outlineLevel="1">
      <c r="A2224" s="522" t="s">
        <v>1841</v>
      </c>
      <c r="B2224" s="525">
        <v>61.3</v>
      </c>
      <c r="C2224" s="357">
        <v>49.52</v>
      </c>
      <c r="D2224" s="357">
        <f t="shared" si="65"/>
        <v>3035.576</v>
      </c>
    </row>
    <row r="2225" spans="1:4" hidden="1" outlineLevel="1">
      <c r="A2225" s="522" t="s">
        <v>221</v>
      </c>
      <c r="B2225" s="525">
        <v>50</v>
      </c>
      <c r="C2225" s="357">
        <v>24.42</v>
      </c>
      <c r="D2225" s="357">
        <f t="shared" si="65"/>
        <v>1221</v>
      </c>
    </row>
    <row r="2226" spans="1:4" hidden="1" outlineLevel="1">
      <c r="A2226" s="522" t="s">
        <v>222</v>
      </c>
      <c r="B2226" s="525">
        <v>110</v>
      </c>
      <c r="C2226" s="357">
        <v>35.159999999999997</v>
      </c>
      <c r="D2226" s="357">
        <f t="shared" si="65"/>
        <v>3867.5999999999995</v>
      </c>
    </row>
    <row r="2227" spans="1:4" hidden="1" outlineLevel="1">
      <c r="A2227" s="522" t="s">
        <v>223</v>
      </c>
      <c r="B2227" s="525">
        <v>97.6</v>
      </c>
      <c r="C2227" s="357">
        <v>35.159999999999997</v>
      </c>
      <c r="D2227" s="357">
        <f t="shared" si="65"/>
        <v>3431.6159999999995</v>
      </c>
    </row>
    <row r="2228" spans="1:4" hidden="1" outlineLevel="1">
      <c r="A2228" s="522" t="s">
        <v>224</v>
      </c>
      <c r="B2228" s="525">
        <v>82.5</v>
      </c>
      <c r="C2228" s="357">
        <v>24.42</v>
      </c>
      <c r="D2228" s="357">
        <f t="shared" si="65"/>
        <v>2014.65</v>
      </c>
    </row>
    <row r="2229" spans="1:4" hidden="1" outlineLevel="1">
      <c r="A2229" s="522" t="s">
        <v>1132</v>
      </c>
      <c r="B2229" s="525">
        <v>41</v>
      </c>
      <c r="C2229" s="357">
        <v>20.23</v>
      </c>
      <c r="D2229" s="357">
        <f t="shared" ref="D2229:D2273" si="66">B2229*C2229</f>
        <v>829.43000000000006</v>
      </c>
    </row>
    <row r="2230" spans="1:4" hidden="1" outlineLevel="1">
      <c r="A2230" s="522" t="s">
        <v>225</v>
      </c>
      <c r="B2230" s="525">
        <v>197.3</v>
      </c>
      <c r="C2230" s="357">
        <v>24.19</v>
      </c>
      <c r="D2230" s="357">
        <f t="shared" si="66"/>
        <v>4772.6870000000008</v>
      </c>
    </row>
    <row r="2231" spans="1:4" hidden="1" outlineLevel="1">
      <c r="A2231" s="522" t="s">
        <v>1133</v>
      </c>
      <c r="B2231" s="525">
        <v>16.899999999999999</v>
      </c>
      <c r="C2231" s="357">
        <v>24.42</v>
      </c>
      <c r="D2231" s="357">
        <f t="shared" si="66"/>
        <v>412.69799999999998</v>
      </c>
    </row>
    <row r="2232" spans="1:4" hidden="1" outlineLevel="1">
      <c r="A2232" s="522" t="s">
        <v>227</v>
      </c>
      <c r="B2232" s="525">
        <v>119</v>
      </c>
      <c r="C2232" s="357">
        <v>24.42</v>
      </c>
      <c r="D2232" s="357">
        <f t="shared" si="66"/>
        <v>2905.98</v>
      </c>
    </row>
    <row r="2233" spans="1:4" hidden="1" outlineLevel="1">
      <c r="A2233" s="522" t="s">
        <v>1134</v>
      </c>
      <c r="B2233" s="525">
        <v>63.5</v>
      </c>
      <c r="C2233" s="357">
        <v>20.23</v>
      </c>
      <c r="D2233" s="357">
        <f t="shared" si="66"/>
        <v>1284.605</v>
      </c>
    </row>
    <row r="2234" spans="1:4" hidden="1" outlineLevel="1">
      <c r="A2234" s="522" t="s">
        <v>228</v>
      </c>
      <c r="B2234" s="525">
        <v>141.1</v>
      </c>
      <c r="C2234" s="357">
        <v>39.619999999999997</v>
      </c>
      <c r="D2234" s="357">
        <f t="shared" si="66"/>
        <v>5590.3819999999996</v>
      </c>
    </row>
    <row r="2235" spans="1:4" hidden="1" outlineLevel="1">
      <c r="A2235" s="522" t="s">
        <v>229</v>
      </c>
      <c r="B2235" s="525">
        <v>25.6</v>
      </c>
      <c r="C2235" s="357">
        <v>24.42</v>
      </c>
      <c r="D2235" s="357">
        <f t="shared" si="66"/>
        <v>625.15200000000004</v>
      </c>
    </row>
    <row r="2236" spans="1:4" hidden="1" outlineLevel="1">
      <c r="A2236" s="522" t="s">
        <v>230</v>
      </c>
      <c r="B2236" s="525">
        <v>126.6</v>
      </c>
      <c r="C2236" s="357">
        <v>39.619999999999997</v>
      </c>
      <c r="D2236" s="357">
        <f t="shared" si="66"/>
        <v>5015.8919999999998</v>
      </c>
    </row>
    <row r="2237" spans="1:4" hidden="1" outlineLevel="1">
      <c r="A2237" s="522" t="s">
        <v>231</v>
      </c>
      <c r="B2237" s="525">
        <v>19.456</v>
      </c>
      <c r="C2237" s="357">
        <v>39.89</v>
      </c>
      <c r="D2237" s="357">
        <f t="shared" si="66"/>
        <v>776.09983999999997</v>
      </c>
    </row>
    <row r="2238" spans="1:4" hidden="1" outlineLevel="1">
      <c r="A2238" s="522" t="s">
        <v>234</v>
      </c>
      <c r="B2238" s="525">
        <v>65.599999999999994</v>
      </c>
      <c r="C2238" s="357">
        <v>148.57</v>
      </c>
      <c r="D2238" s="357">
        <f t="shared" si="66"/>
        <v>9746.1919999999991</v>
      </c>
    </row>
    <row r="2239" spans="1:4" hidden="1" outlineLevel="1">
      <c r="A2239" s="522" t="s">
        <v>236</v>
      </c>
      <c r="B2239" s="525">
        <v>97</v>
      </c>
      <c r="C2239" s="357">
        <v>135.97999999999999</v>
      </c>
      <c r="D2239" s="357">
        <f t="shared" si="66"/>
        <v>13190.06</v>
      </c>
    </row>
    <row r="2240" spans="1:4" hidden="1" outlineLevel="1">
      <c r="A2240" s="522" t="s">
        <v>1135</v>
      </c>
      <c r="B2240" s="525">
        <v>74.900000000000006</v>
      </c>
      <c r="C2240" s="357">
        <v>37.450000000000003</v>
      </c>
      <c r="D2240" s="357">
        <f t="shared" si="66"/>
        <v>2805.0050000000006</v>
      </c>
    </row>
    <row r="2241" spans="1:4" hidden="1" outlineLevel="1">
      <c r="A2241" s="522" t="s">
        <v>237</v>
      </c>
      <c r="B2241" s="525">
        <v>51</v>
      </c>
      <c r="C2241" s="357">
        <v>37.450000000000003</v>
      </c>
      <c r="D2241" s="357">
        <f t="shared" si="66"/>
        <v>1909.95</v>
      </c>
    </row>
    <row r="2242" spans="1:4" hidden="1" outlineLevel="1">
      <c r="A2242" s="522" t="s">
        <v>238</v>
      </c>
      <c r="B2242" s="525">
        <v>51.975000000000001</v>
      </c>
      <c r="C2242" s="357">
        <v>62.13</v>
      </c>
      <c r="D2242" s="357">
        <f t="shared" si="66"/>
        <v>3229.2067500000003</v>
      </c>
    </row>
    <row r="2243" spans="1:4" hidden="1" outlineLevel="1">
      <c r="A2243" s="522" t="s">
        <v>240</v>
      </c>
      <c r="B2243" s="525">
        <v>37.4</v>
      </c>
      <c r="C2243" s="357">
        <v>68.430000000000007</v>
      </c>
      <c r="D2243" s="357">
        <f t="shared" si="66"/>
        <v>2559.2820000000002</v>
      </c>
    </row>
    <row r="2244" spans="1:4" hidden="1" outlineLevel="1">
      <c r="A2244" s="522" t="s">
        <v>1136</v>
      </c>
      <c r="B2244" s="525">
        <v>83</v>
      </c>
      <c r="C2244" s="357">
        <v>68.430000000000007</v>
      </c>
      <c r="D2244" s="357">
        <f t="shared" si="66"/>
        <v>5679.6900000000005</v>
      </c>
    </row>
    <row r="2245" spans="1:4" hidden="1" outlineLevel="1">
      <c r="A2245" s="522" t="s">
        <v>1543</v>
      </c>
      <c r="B2245" s="525">
        <v>3.3</v>
      </c>
      <c r="C2245" s="357">
        <v>1</v>
      </c>
      <c r="D2245" s="357">
        <f t="shared" si="66"/>
        <v>3.3</v>
      </c>
    </row>
    <row r="2246" spans="1:4" hidden="1" outlineLevel="1">
      <c r="A2246" s="522" t="s">
        <v>1139</v>
      </c>
      <c r="B2246" s="525">
        <v>105.6</v>
      </c>
      <c r="C2246" s="357">
        <v>82.84</v>
      </c>
      <c r="D2246" s="357">
        <f t="shared" si="66"/>
        <v>8747.9040000000005</v>
      </c>
    </row>
    <row r="2247" spans="1:4" hidden="1" outlineLevel="1">
      <c r="A2247" s="522" t="s">
        <v>1140</v>
      </c>
      <c r="B2247" s="525">
        <v>14.3</v>
      </c>
      <c r="C2247" s="357">
        <v>82.84</v>
      </c>
      <c r="D2247" s="357">
        <f t="shared" si="66"/>
        <v>1184.6120000000001</v>
      </c>
    </row>
    <row r="2248" spans="1:4" hidden="1" outlineLevel="1">
      <c r="A2248" s="522" t="s">
        <v>1144</v>
      </c>
      <c r="B2248" s="525">
        <v>80.8</v>
      </c>
      <c r="C2248" s="357">
        <v>82.84</v>
      </c>
      <c r="D2248" s="357">
        <f t="shared" si="66"/>
        <v>6693.4719999999998</v>
      </c>
    </row>
    <row r="2249" spans="1:4" hidden="1" outlineLevel="1">
      <c r="A2249" s="522" t="s">
        <v>1145</v>
      </c>
      <c r="B2249" s="525">
        <v>77.3</v>
      </c>
      <c r="C2249" s="357">
        <v>50.57</v>
      </c>
      <c r="D2249" s="357">
        <f t="shared" si="66"/>
        <v>3909.0609999999997</v>
      </c>
    </row>
    <row r="2250" spans="1:4" hidden="1" outlineLevel="1">
      <c r="A2250" s="522" t="s">
        <v>1146</v>
      </c>
      <c r="B2250" s="525">
        <v>32</v>
      </c>
      <c r="C2250" s="357">
        <v>83.4</v>
      </c>
      <c r="D2250" s="357">
        <f t="shared" si="66"/>
        <v>2668.8</v>
      </c>
    </row>
    <row r="2251" spans="1:4" hidden="1" outlineLevel="1">
      <c r="A2251" s="522" t="s">
        <v>1147</v>
      </c>
      <c r="B2251" s="525">
        <v>31</v>
      </c>
      <c r="C2251" s="357">
        <v>65.959999999999994</v>
      </c>
      <c r="D2251" s="357">
        <f t="shared" si="66"/>
        <v>2044.7599999999998</v>
      </c>
    </row>
    <row r="2252" spans="1:4" hidden="1" outlineLevel="1">
      <c r="A2252" s="522" t="s">
        <v>1151</v>
      </c>
      <c r="B2252" s="525">
        <v>98</v>
      </c>
      <c r="C2252" s="357">
        <v>65.959999999999994</v>
      </c>
      <c r="D2252" s="357">
        <f t="shared" si="66"/>
        <v>6464.079999999999</v>
      </c>
    </row>
    <row r="2253" spans="1:4" ht="25.5" hidden="1" outlineLevel="1">
      <c r="A2253" s="522" t="s">
        <v>252</v>
      </c>
      <c r="B2253" s="525">
        <v>74.2</v>
      </c>
      <c r="C2253" s="357">
        <v>37.049999999999997</v>
      </c>
      <c r="D2253" s="357">
        <f t="shared" si="66"/>
        <v>2749.1099999999997</v>
      </c>
    </row>
    <row r="2254" spans="1:4" hidden="1" outlineLevel="1">
      <c r="A2254" s="522" t="s">
        <v>1152</v>
      </c>
      <c r="B2254" s="525">
        <v>93.5</v>
      </c>
      <c r="C2254" s="357">
        <v>72.03</v>
      </c>
      <c r="D2254" s="357">
        <f t="shared" si="66"/>
        <v>6734.8050000000003</v>
      </c>
    </row>
    <row r="2255" spans="1:4" hidden="1" outlineLevel="1">
      <c r="A2255" s="522" t="s">
        <v>1154</v>
      </c>
      <c r="B2255" s="525">
        <v>54</v>
      </c>
      <c r="C2255" s="357">
        <v>72.03</v>
      </c>
      <c r="D2255" s="357">
        <f t="shared" si="66"/>
        <v>3889.62</v>
      </c>
    </row>
    <row r="2256" spans="1:4" hidden="1" outlineLevel="1">
      <c r="A2256" s="522" t="s">
        <v>1155</v>
      </c>
      <c r="B2256" s="525">
        <v>59.3</v>
      </c>
      <c r="C2256" s="357">
        <v>72.03</v>
      </c>
      <c r="D2256" s="357">
        <f t="shared" si="66"/>
        <v>4271.3789999999999</v>
      </c>
    </row>
    <row r="2257" spans="1:4" hidden="1" outlineLevel="1">
      <c r="A2257" s="522" t="s">
        <v>254</v>
      </c>
      <c r="B2257" s="525">
        <v>55.2</v>
      </c>
      <c r="C2257" s="357">
        <v>72.03</v>
      </c>
      <c r="D2257" s="357">
        <f t="shared" si="66"/>
        <v>3976.0560000000005</v>
      </c>
    </row>
    <row r="2258" spans="1:4" hidden="1" outlineLevel="1">
      <c r="A2258" s="522" t="s">
        <v>1157</v>
      </c>
      <c r="B2258" s="525">
        <v>37.4</v>
      </c>
      <c r="C2258" s="357">
        <v>72.03</v>
      </c>
      <c r="D2258" s="357">
        <f t="shared" si="66"/>
        <v>2693.922</v>
      </c>
    </row>
    <row r="2259" spans="1:4" hidden="1" outlineLevel="1">
      <c r="A2259" s="522" t="s">
        <v>1158</v>
      </c>
      <c r="B2259" s="525">
        <v>22.2</v>
      </c>
      <c r="C2259" s="357">
        <v>72.03</v>
      </c>
      <c r="D2259" s="357">
        <f t="shared" si="66"/>
        <v>1599.066</v>
      </c>
    </row>
    <row r="2260" spans="1:4" hidden="1" outlineLevel="1">
      <c r="A2260" s="522" t="s">
        <v>1160</v>
      </c>
      <c r="B2260" s="525">
        <v>105.58</v>
      </c>
      <c r="C2260" s="357">
        <v>72.03</v>
      </c>
      <c r="D2260" s="357">
        <f t="shared" si="66"/>
        <v>7604.9273999999996</v>
      </c>
    </row>
    <row r="2261" spans="1:4" ht="25.5" hidden="1" outlineLevel="1">
      <c r="A2261" s="522" t="s">
        <v>255</v>
      </c>
      <c r="B2261" s="525">
        <v>76.849999999999994</v>
      </c>
      <c r="C2261" s="357">
        <v>72.03</v>
      </c>
      <c r="D2261" s="357">
        <f t="shared" si="66"/>
        <v>5535.5054999999993</v>
      </c>
    </row>
    <row r="2262" spans="1:4" hidden="1" outlineLevel="1">
      <c r="A2262" s="522" t="s">
        <v>1162</v>
      </c>
      <c r="B2262" s="525">
        <v>121.2</v>
      </c>
      <c r="C2262" s="357">
        <v>32.840000000000003</v>
      </c>
      <c r="D2262" s="357">
        <f t="shared" si="66"/>
        <v>3980.2080000000005</v>
      </c>
    </row>
    <row r="2263" spans="1:4" hidden="1" outlineLevel="1">
      <c r="A2263" s="522" t="s">
        <v>256</v>
      </c>
      <c r="B2263" s="525">
        <v>104.7</v>
      </c>
      <c r="C2263" s="357">
        <v>32.840000000000003</v>
      </c>
      <c r="D2263" s="357">
        <f t="shared" si="66"/>
        <v>3438.3480000000004</v>
      </c>
    </row>
    <row r="2264" spans="1:4" hidden="1" outlineLevel="1">
      <c r="A2264" s="522" t="s">
        <v>1163</v>
      </c>
      <c r="B2264" s="525">
        <v>92.8</v>
      </c>
      <c r="C2264" s="357">
        <v>37.380000000000003</v>
      </c>
      <c r="D2264" s="357">
        <f t="shared" si="66"/>
        <v>3468.864</v>
      </c>
    </row>
    <row r="2265" spans="1:4" hidden="1" outlineLevel="1">
      <c r="A2265" s="522" t="s">
        <v>269</v>
      </c>
      <c r="B2265" s="525">
        <v>29</v>
      </c>
      <c r="C2265" s="357">
        <v>54.25</v>
      </c>
      <c r="D2265" s="357">
        <f t="shared" si="66"/>
        <v>1573.25</v>
      </c>
    </row>
    <row r="2266" spans="1:4" hidden="1" outlineLevel="1">
      <c r="A2266" s="522" t="s">
        <v>271</v>
      </c>
      <c r="B2266" s="525">
        <v>45.46</v>
      </c>
      <c r="C2266" s="357">
        <v>103.8</v>
      </c>
      <c r="D2266" s="357">
        <f t="shared" si="66"/>
        <v>4718.7479999999996</v>
      </c>
    </row>
    <row r="2267" spans="1:4" hidden="1" outlineLevel="1">
      <c r="A2267" s="522" t="s">
        <v>1544</v>
      </c>
      <c r="B2267" s="525">
        <v>1.2</v>
      </c>
      <c r="C2267" s="357">
        <v>103.8</v>
      </c>
      <c r="D2267" s="357">
        <f t="shared" si="66"/>
        <v>124.55999999999999</v>
      </c>
    </row>
    <row r="2268" spans="1:4" hidden="1" outlineLevel="1">
      <c r="A2268" s="522" t="s">
        <v>1167</v>
      </c>
      <c r="B2268" s="525">
        <v>203.256</v>
      </c>
      <c r="C2268" s="357">
        <v>54.25</v>
      </c>
      <c r="D2268" s="357">
        <f t="shared" si="66"/>
        <v>11026.638000000001</v>
      </c>
    </row>
    <row r="2269" spans="1:4" ht="25.5" hidden="1" outlineLevel="1">
      <c r="A2269" s="522" t="s">
        <v>1168</v>
      </c>
      <c r="B2269" s="525">
        <v>85</v>
      </c>
      <c r="C2269" s="357">
        <v>54.25</v>
      </c>
      <c r="D2269" s="357">
        <f t="shared" si="66"/>
        <v>4611.25</v>
      </c>
    </row>
    <row r="2270" spans="1:4" hidden="1" outlineLevel="1">
      <c r="A2270" s="522" t="s">
        <v>282</v>
      </c>
      <c r="B2270" s="525">
        <v>218.21199999999999</v>
      </c>
      <c r="C2270" s="357">
        <v>103.35</v>
      </c>
      <c r="D2270" s="357">
        <f t="shared" si="66"/>
        <v>22552.210199999998</v>
      </c>
    </row>
    <row r="2271" spans="1:4" hidden="1" outlineLevel="1">
      <c r="A2271" s="522" t="s">
        <v>284</v>
      </c>
      <c r="B2271" s="525">
        <v>41.6</v>
      </c>
      <c r="C2271" s="357">
        <v>82.67</v>
      </c>
      <c r="D2271" s="357">
        <f t="shared" si="66"/>
        <v>3439.0720000000001</v>
      </c>
    </row>
    <row r="2272" spans="1:4" hidden="1" outlineLevel="1">
      <c r="A2272" s="520" t="s">
        <v>1186</v>
      </c>
      <c r="B2272" s="524">
        <v>46</v>
      </c>
      <c r="C2272" s="357">
        <v>2.0099999999999998</v>
      </c>
      <c r="D2272" s="357">
        <f t="shared" si="66"/>
        <v>92.46</v>
      </c>
    </row>
    <row r="2273" spans="1:4" hidden="1" outlineLevel="1">
      <c r="A2273" s="520" t="s">
        <v>1546</v>
      </c>
      <c r="B2273" s="524">
        <v>41.4</v>
      </c>
      <c r="C2273" s="357">
        <v>221.92</v>
      </c>
      <c r="D2273" s="357">
        <f t="shared" si="66"/>
        <v>9187.4879999999994</v>
      </c>
    </row>
    <row r="2274" spans="1:4" hidden="1" outlineLevel="1">
      <c r="A2274" s="520" t="s">
        <v>1548</v>
      </c>
      <c r="B2274" s="524">
        <v>19.899999999999999</v>
      </c>
      <c r="C2274" s="357">
        <v>360.66</v>
      </c>
      <c r="D2274" s="357">
        <f t="shared" ref="D2274:D2330" si="67">B2274*C2274</f>
        <v>7177.134</v>
      </c>
    </row>
    <row r="2275" spans="1:4" hidden="1" outlineLevel="1">
      <c r="A2275" s="520" t="s">
        <v>1189</v>
      </c>
      <c r="B2275" s="521">
        <v>2195.674</v>
      </c>
      <c r="C2275" s="357"/>
      <c r="D2275" s="357">
        <f t="shared" si="67"/>
        <v>0</v>
      </c>
    </row>
    <row r="2276" spans="1:4" ht="25.5" hidden="1" outlineLevel="1">
      <c r="A2276" s="522" t="s">
        <v>1549</v>
      </c>
      <c r="B2276" s="525">
        <v>39.799999999999997</v>
      </c>
      <c r="C2276" s="357">
        <v>225.14</v>
      </c>
      <c r="D2276" s="357">
        <f t="shared" si="67"/>
        <v>8960.5719999999983</v>
      </c>
    </row>
    <row r="2277" spans="1:4" ht="25.5" hidden="1" outlineLevel="1">
      <c r="A2277" s="522" t="s">
        <v>1550</v>
      </c>
      <c r="B2277" s="525">
        <v>641</v>
      </c>
      <c r="C2277" s="357">
        <v>247.82</v>
      </c>
      <c r="D2277" s="357">
        <f t="shared" si="67"/>
        <v>158852.62</v>
      </c>
    </row>
    <row r="2278" spans="1:4" hidden="1" outlineLevel="1">
      <c r="A2278" s="522" t="s">
        <v>1948</v>
      </c>
      <c r="B2278" s="525">
        <v>26.9</v>
      </c>
      <c r="C2278" s="357">
        <v>225.14</v>
      </c>
      <c r="D2278" s="357">
        <f t="shared" si="67"/>
        <v>6056.2659999999996</v>
      </c>
    </row>
    <row r="2279" spans="1:4" hidden="1" outlineLevel="1">
      <c r="A2279" s="522" t="s">
        <v>1551</v>
      </c>
      <c r="B2279" s="525">
        <v>55.25</v>
      </c>
      <c r="C2279" s="357">
        <v>225.14</v>
      </c>
      <c r="D2279" s="357">
        <f t="shared" si="67"/>
        <v>12438.984999999999</v>
      </c>
    </row>
    <row r="2280" spans="1:4" hidden="1" outlineLevel="1">
      <c r="A2280" s="522" t="s">
        <v>1552</v>
      </c>
      <c r="B2280" s="525">
        <v>28.4</v>
      </c>
      <c r="C2280" s="357">
        <v>247.82</v>
      </c>
      <c r="D2280" s="357">
        <f t="shared" si="67"/>
        <v>7038.0879999999997</v>
      </c>
    </row>
    <row r="2281" spans="1:4" hidden="1" outlineLevel="1">
      <c r="A2281" s="522" t="s">
        <v>1553</v>
      </c>
      <c r="B2281" s="525">
        <v>42.566000000000003</v>
      </c>
      <c r="C2281" s="357">
        <v>225.14</v>
      </c>
      <c r="D2281" s="357">
        <f t="shared" si="67"/>
        <v>9583.3092400000005</v>
      </c>
    </row>
    <row r="2282" spans="1:4" hidden="1" outlineLevel="1">
      <c r="A2282" s="522" t="s">
        <v>1554</v>
      </c>
      <c r="B2282" s="525">
        <v>386.33</v>
      </c>
      <c r="C2282" s="357">
        <v>225.14</v>
      </c>
      <c r="D2282" s="357">
        <f t="shared" si="67"/>
        <v>86978.336199999991</v>
      </c>
    </row>
    <row r="2283" spans="1:4" hidden="1" outlineLevel="1">
      <c r="A2283" s="522" t="s">
        <v>1448</v>
      </c>
      <c r="B2283" s="525">
        <v>546.20000000000005</v>
      </c>
      <c r="C2283" s="357">
        <v>247.82</v>
      </c>
      <c r="D2283" s="357">
        <f t="shared" si="67"/>
        <v>135359.28400000001</v>
      </c>
    </row>
    <row r="2284" spans="1:4" hidden="1" outlineLevel="1">
      <c r="A2284" s="522" t="s">
        <v>1555</v>
      </c>
      <c r="B2284" s="525">
        <v>176.3</v>
      </c>
      <c r="C2284" s="357">
        <v>225.14</v>
      </c>
      <c r="D2284" s="357">
        <f t="shared" si="67"/>
        <v>39692.182000000001</v>
      </c>
    </row>
    <row r="2285" spans="1:4" hidden="1" outlineLevel="1">
      <c r="A2285" s="522" t="s">
        <v>1556</v>
      </c>
      <c r="B2285" s="525">
        <v>2.2999999999999998</v>
      </c>
      <c r="C2285" s="357">
        <v>225.14</v>
      </c>
      <c r="D2285" s="357">
        <f t="shared" si="67"/>
        <v>517.82199999999989</v>
      </c>
    </row>
    <row r="2286" spans="1:4" hidden="1" outlineLevel="1">
      <c r="A2286" s="522" t="s">
        <v>1557</v>
      </c>
      <c r="B2286" s="525">
        <v>0.98099999999999998</v>
      </c>
      <c r="C2286" s="357">
        <v>225.14</v>
      </c>
      <c r="D2286" s="357">
        <f t="shared" si="67"/>
        <v>220.86233999999999</v>
      </c>
    </row>
    <row r="2287" spans="1:4" hidden="1" outlineLevel="1">
      <c r="A2287" s="522" t="s">
        <v>1558</v>
      </c>
      <c r="B2287" s="525">
        <v>42.6</v>
      </c>
      <c r="C2287" s="357">
        <v>247.82</v>
      </c>
      <c r="D2287" s="357">
        <f t="shared" si="67"/>
        <v>10557.132</v>
      </c>
    </row>
    <row r="2288" spans="1:4" hidden="1" outlineLevel="1">
      <c r="A2288" s="522" t="s">
        <v>1949</v>
      </c>
      <c r="B2288" s="525">
        <v>0.193</v>
      </c>
      <c r="C2288" s="357">
        <v>225.14</v>
      </c>
      <c r="D2288" s="357">
        <f t="shared" si="67"/>
        <v>43.452019999999997</v>
      </c>
    </row>
    <row r="2289" spans="1:4" hidden="1" outlineLevel="1">
      <c r="A2289" s="522" t="s">
        <v>1842</v>
      </c>
      <c r="B2289" s="525">
        <v>6.8</v>
      </c>
      <c r="C2289" s="357">
        <v>225.14</v>
      </c>
      <c r="D2289" s="357">
        <f t="shared" si="67"/>
        <v>1530.9519999999998</v>
      </c>
    </row>
    <row r="2290" spans="1:4" hidden="1" outlineLevel="1">
      <c r="A2290" s="522" t="s">
        <v>1559</v>
      </c>
      <c r="B2290" s="525">
        <v>3</v>
      </c>
      <c r="C2290" s="357">
        <v>225.14</v>
      </c>
      <c r="D2290" s="357">
        <f t="shared" si="67"/>
        <v>675.42</v>
      </c>
    </row>
    <row r="2291" spans="1:4" hidden="1" outlineLevel="1">
      <c r="A2291" s="522" t="s">
        <v>1561</v>
      </c>
      <c r="B2291" s="525">
        <v>14.8</v>
      </c>
      <c r="C2291" s="357">
        <v>225.14</v>
      </c>
      <c r="D2291" s="357">
        <f t="shared" si="67"/>
        <v>3332.0720000000001</v>
      </c>
    </row>
    <row r="2292" spans="1:4" hidden="1" outlineLevel="1">
      <c r="A2292" s="522" t="s">
        <v>1566</v>
      </c>
      <c r="B2292" s="525">
        <v>17.899999999999999</v>
      </c>
      <c r="C2292" s="357">
        <v>305.13</v>
      </c>
      <c r="D2292" s="357">
        <f t="shared" si="67"/>
        <v>5461.8269999999993</v>
      </c>
    </row>
    <row r="2293" spans="1:4" hidden="1" outlineLevel="1">
      <c r="A2293" s="522" t="s">
        <v>1843</v>
      </c>
      <c r="B2293" s="525">
        <v>6.8</v>
      </c>
      <c r="C2293" s="357">
        <v>131.63999999999999</v>
      </c>
      <c r="D2293" s="357">
        <f t="shared" si="67"/>
        <v>895.15199999999993</v>
      </c>
    </row>
    <row r="2294" spans="1:4" hidden="1" outlineLevel="1">
      <c r="A2294" s="522" t="s">
        <v>1567</v>
      </c>
      <c r="B2294" s="525">
        <v>18.3</v>
      </c>
      <c r="C2294" s="357">
        <v>283.37</v>
      </c>
      <c r="D2294" s="357">
        <f t="shared" si="67"/>
        <v>5185.6710000000003</v>
      </c>
    </row>
    <row r="2295" spans="1:4" hidden="1" outlineLevel="1">
      <c r="A2295" s="522" t="s">
        <v>1568</v>
      </c>
      <c r="B2295" s="525">
        <v>23.9</v>
      </c>
      <c r="C2295" s="357">
        <v>283.37</v>
      </c>
      <c r="D2295" s="357">
        <f t="shared" si="67"/>
        <v>6772.5429999999997</v>
      </c>
    </row>
    <row r="2296" spans="1:4" hidden="1" outlineLevel="1">
      <c r="A2296" s="522" t="s">
        <v>1569</v>
      </c>
      <c r="B2296" s="525">
        <v>17.5</v>
      </c>
      <c r="C2296" s="357">
        <v>283.37</v>
      </c>
      <c r="D2296" s="357">
        <f t="shared" si="67"/>
        <v>4958.9750000000004</v>
      </c>
    </row>
    <row r="2297" spans="1:4" hidden="1" outlineLevel="1">
      <c r="A2297" s="522" t="s">
        <v>1570</v>
      </c>
      <c r="B2297" s="525">
        <v>30.2</v>
      </c>
      <c r="C2297" s="357">
        <v>283.37</v>
      </c>
      <c r="D2297" s="357">
        <f t="shared" si="67"/>
        <v>8557.7739999999994</v>
      </c>
    </row>
    <row r="2298" spans="1:4" hidden="1" outlineLevel="1">
      <c r="A2298" s="522" t="s">
        <v>1950</v>
      </c>
      <c r="B2298" s="525">
        <v>18.565000000000001</v>
      </c>
      <c r="C2298" s="357">
        <v>255.26</v>
      </c>
      <c r="D2298" s="357">
        <f t="shared" si="67"/>
        <v>4738.9018999999998</v>
      </c>
    </row>
    <row r="2299" spans="1:4" ht="25.5" hidden="1" outlineLevel="1">
      <c r="A2299" s="522" t="s">
        <v>1894</v>
      </c>
      <c r="B2299" s="525">
        <v>9.3889999999999993</v>
      </c>
      <c r="C2299" s="357">
        <v>255.26</v>
      </c>
      <c r="D2299" s="357">
        <f t="shared" si="67"/>
        <v>2396.6361399999996</v>
      </c>
    </row>
    <row r="2300" spans="1:4" hidden="1" outlineLevel="1">
      <c r="A2300" s="522" t="s">
        <v>1574</v>
      </c>
      <c r="B2300" s="525">
        <v>39.700000000000003</v>
      </c>
      <c r="C2300" s="357">
        <v>238.23</v>
      </c>
      <c r="D2300" s="357">
        <f t="shared" si="67"/>
        <v>9457.7309999999998</v>
      </c>
    </row>
    <row r="2301" spans="1:4" hidden="1" outlineLevel="1">
      <c r="A2301" s="520" t="s">
        <v>1190</v>
      </c>
      <c r="B2301" s="521">
        <v>1669.92</v>
      </c>
      <c r="C2301" s="357"/>
      <c r="D2301" s="357">
        <f t="shared" si="67"/>
        <v>0</v>
      </c>
    </row>
    <row r="2302" spans="1:4" hidden="1" outlineLevel="1">
      <c r="A2302" s="522" t="s">
        <v>1441</v>
      </c>
      <c r="B2302" s="525">
        <v>75.3</v>
      </c>
      <c r="C2302" s="357">
        <v>117.74</v>
      </c>
      <c r="D2302" s="357">
        <f t="shared" si="67"/>
        <v>8865.8220000000001</v>
      </c>
    </row>
    <row r="2303" spans="1:4" ht="25.5" hidden="1" outlineLevel="1">
      <c r="A2303" s="522" t="s">
        <v>1575</v>
      </c>
      <c r="B2303" s="525">
        <v>30</v>
      </c>
      <c r="C2303" s="357">
        <v>117.74</v>
      </c>
      <c r="D2303" s="357">
        <f t="shared" si="67"/>
        <v>3532.2</v>
      </c>
    </row>
    <row r="2304" spans="1:4" hidden="1" outlineLevel="1">
      <c r="A2304" s="522" t="s">
        <v>1576</v>
      </c>
      <c r="B2304" s="525">
        <v>396.4</v>
      </c>
      <c r="C2304" s="357">
        <v>117.74</v>
      </c>
      <c r="D2304" s="357">
        <f t="shared" si="67"/>
        <v>46672.135999999999</v>
      </c>
    </row>
    <row r="2305" spans="1:4" hidden="1" outlineLevel="1">
      <c r="A2305" s="522" t="s">
        <v>1577</v>
      </c>
      <c r="B2305" s="525">
        <v>424</v>
      </c>
      <c r="C2305" s="357">
        <v>117.74</v>
      </c>
      <c r="D2305" s="357">
        <f t="shared" si="67"/>
        <v>49921.759999999995</v>
      </c>
    </row>
    <row r="2306" spans="1:4" hidden="1" outlineLevel="1">
      <c r="A2306" s="522" t="s">
        <v>1578</v>
      </c>
      <c r="B2306" s="525">
        <v>30.3</v>
      </c>
      <c r="C2306" s="357">
        <v>117.74</v>
      </c>
      <c r="D2306" s="357">
        <f t="shared" si="67"/>
        <v>3567.5219999999999</v>
      </c>
    </row>
    <row r="2307" spans="1:4" hidden="1" outlineLevel="1">
      <c r="A2307" s="522" t="s">
        <v>1579</v>
      </c>
      <c r="B2307" s="525">
        <v>44</v>
      </c>
      <c r="C2307" s="357">
        <v>117.74</v>
      </c>
      <c r="D2307" s="357">
        <f t="shared" si="67"/>
        <v>5180.5599999999995</v>
      </c>
    </row>
    <row r="2308" spans="1:4" hidden="1" outlineLevel="1">
      <c r="A2308" s="522" t="s">
        <v>1580</v>
      </c>
      <c r="B2308" s="525">
        <v>50.4</v>
      </c>
      <c r="C2308" s="357">
        <v>117.74</v>
      </c>
      <c r="D2308" s="357">
        <f t="shared" si="67"/>
        <v>5934.0959999999995</v>
      </c>
    </row>
    <row r="2309" spans="1:4" hidden="1" outlineLevel="1">
      <c r="A2309" s="522" t="s">
        <v>1444</v>
      </c>
      <c r="B2309" s="525">
        <v>7</v>
      </c>
      <c r="C2309" s="357">
        <v>117.74</v>
      </c>
      <c r="D2309" s="357">
        <f t="shared" si="67"/>
        <v>824.18</v>
      </c>
    </row>
    <row r="2310" spans="1:4" hidden="1" outlineLevel="1">
      <c r="A2310" s="522" t="s">
        <v>1581</v>
      </c>
      <c r="B2310" s="525">
        <v>32.1</v>
      </c>
      <c r="C2310" s="357">
        <v>117.74</v>
      </c>
      <c r="D2310" s="357">
        <f t="shared" si="67"/>
        <v>3779.4540000000002</v>
      </c>
    </row>
    <row r="2311" spans="1:4" hidden="1" outlineLevel="1">
      <c r="A2311" s="522" t="s">
        <v>1582</v>
      </c>
      <c r="B2311" s="525">
        <v>48</v>
      </c>
      <c r="C2311" s="357">
        <v>117.74</v>
      </c>
      <c r="D2311" s="357">
        <f t="shared" si="67"/>
        <v>5651.5199999999995</v>
      </c>
    </row>
    <row r="2312" spans="1:4" hidden="1" outlineLevel="1">
      <c r="A2312" s="522" t="s">
        <v>1583</v>
      </c>
      <c r="B2312" s="525">
        <v>102.72</v>
      </c>
      <c r="C2312" s="357">
        <v>117.74</v>
      </c>
      <c r="D2312" s="357">
        <f t="shared" si="67"/>
        <v>12094.2528</v>
      </c>
    </row>
    <row r="2313" spans="1:4" hidden="1" outlineLevel="1">
      <c r="A2313" s="522" t="s">
        <v>1191</v>
      </c>
      <c r="B2313" s="525">
        <v>9.6999999999999993</v>
      </c>
      <c r="C2313" s="357">
        <v>94.73</v>
      </c>
      <c r="D2313" s="357">
        <f t="shared" si="67"/>
        <v>918.88099999999997</v>
      </c>
    </row>
    <row r="2314" spans="1:4" hidden="1" outlineLevel="1">
      <c r="A2314" s="522" t="s">
        <v>1584</v>
      </c>
      <c r="B2314" s="525">
        <v>43.6</v>
      </c>
      <c r="C2314" s="357">
        <v>131.63999999999999</v>
      </c>
      <c r="D2314" s="357">
        <f t="shared" si="67"/>
        <v>5739.5039999999999</v>
      </c>
    </row>
    <row r="2315" spans="1:4" hidden="1" outlineLevel="1">
      <c r="A2315" s="522" t="s">
        <v>1585</v>
      </c>
      <c r="B2315" s="525">
        <v>98</v>
      </c>
      <c r="C2315" s="357">
        <v>153.82</v>
      </c>
      <c r="D2315" s="357">
        <f t="shared" si="67"/>
        <v>15074.359999999999</v>
      </c>
    </row>
    <row r="2316" spans="1:4" hidden="1" outlineLevel="1">
      <c r="A2316" s="522" t="s">
        <v>1586</v>
      </c>
      <c r="B2316" s="525">
        <v>26.9</v>
      </c>
      <c r="C2316" s="357">
        <v>153.82</v>
      </c>
      <c r="D2316" s="357">
        <f t="shared" si="67"/>
        <v>4137.7579999999998</v>
      </c>
    </row>
    <row r="2317" spans="1:4" hidden="1" outlineLevel="1">
      <c r="A2317" s="522" t="s">
        <v>1587</v>
      </c>
      <c r="B2317" s="525">
        <v>14</v>
      </c>
      <c r="C2317" s="357">
        <v>153.82</v>
      </c>
      <c r="D2317" s="357">
        <f t="shared" si="67"/>
        <v>2153.48</v>
      </c>
    </row>
    <row r="2318" spans="1:4" hidden="1" outlineLevel="1">
      <c r="A2318" s="522" t="s">
        <v>1588</v>
      </c>
      <c r="B2318" s="525">
        <v>44</v>
      </c>
      <c r="C2318" s="357">
        <v>153.82</v>
      </c>
      <c r="D2318" s="357">
        <f t="shared" si="67"/>
        <v>6768.08</v>
      </c>
    </row>
    <row r="2319" spans="1:4" hidden="1" outlineLevel="1">
      <c r="A2319" s="522" t="s">
        <v>1844</v>
      </c>
      <c r="B2319" s="525">
        <v>41</v>
      </c>
      <c r="C2319" s="357">
        <v>108.96</v>
      </c>
      <c r="D2319" s="357">
        <f t="shared" si="67"/>
        <v>4467.3599999999997</v>
      </c>
    </row>
    <row r="2320" spans="1:4" hidden="1" outlineLevel="1">
      <c r="A2320" s="522" t="s">
        <v>1589</v>
      </c>
      <c r="B2320" s="525">
        <v>13.6</v>
      </c>
      <c r="C2320" s="357">
        <v>146.91</v>
      </c>
      <c r="D2320" s="357">
        <f t="shared" si="67"/>
        <v>1997.9759999999999</v>
      </c>
    </row>
    <row r="2321" spans="1:4" hidden="1" outlineLevel="1">
      <c r="A2321" s="522" t="s">
        <v>1845</v>
      </c>
      <c r="B2321" s="525">
        <v>3.4</v>
      </c>
      <c r="C2321" s="357">
        <v>146.91</v>
      </c>
      <c r="D2321" s="357">
        <f t="shared" si="67"/>
        <v>499.49399999999997</v>
      </c>
    </row>
    <row r="2322" spans="1:4" hidden="1" outlineLevel="1">
      <c r="A2322" s="522" t="s">
        <v>1590</v>
      </c>
      <c r="B2322" s="525">
        <v>13.4</v>
      </c>
      <c r="C2322" s="357">
        <v>108.96</v>
      </c>
      <c r="D2322" s="357">
        <f t="shared" si="67"/>
        <v>1460.0639999999999</v>
      </c>
    </row>
    <row r="2323" spans="1:4" hidden="1" outlineLevel="1">
      <c r="A2323" s="522" t="s">
        <v>1193</v>
      </c>
      <c r="B2323" s="525">
        <v>41.6</v>
      </c>
      <c r="C2323" s="357">
        <v>175.77</v>
      </c>
      <c r="D2323" s="357">
        <f t="shared" si="67"/>
        <v>7312.0320000000011</v>
      </c>
    </row>
    <row r="2324" spans="1:4" hidden="1" outlineLevel="1">
      <c r="A2324" s="522" t="s">
        <v>1592</v>
      </c>
      <c r="B2324" s="525">
        <v>40.5</v>
      </c>
      <c r="C2324" s="357">
        <v>255.03</v>
      </c>
      <c r="D2324" s="357">
        <f t="shared" si="67"/>
        <v>10328.715</v>
      </c>
    </row>
    <row r="2325" spans="1:4" hidden="1" outlineLevel="1">
      <c r="A2325" s="522" t="s">
        <v>1593</v>
      </c>
      <c r="B2325" s="525">
        <v>40</v>
      </c>
      <c r="C2325" s="357">
        <v>255.03</v>
      </c>
      <c r="D2325" s="357">
        <f t="shared" si="67"/>
        <v>10201.200000000001</v>
      </c>
    </row>
    <row r="2326" spans="1:4" hidden="1" outlineLevel="1">
      <c r="A2326" s="520" t="s">
        <v>1596</v>
      </c>
      <c r="B2326" s="524">
        <v>41</v>
      </c>
      <c r="C2326" s="357"/>
      <c r="D2326" s="357">
        <f t="shared" si="67"/>
        <v>0</v>
      </c>
    </row>
    <row r="2327" spans="1:4" hidden="1" outlineLevel="1">
      <c r="A2327" s="522" t="s">
        <v>1598</v>
      </c>
      <c r="B2327" s="525">
        <v>1.4</v>
      </c>
      <c r="C2327" s="357">
        <v>239.6</v>
      </c>
      <c r="D2327" s="357">
        <f t="shared" si="67"/>
        <v>335.44</v>
      </c>
    </row>
    <row r="2328" spans="1:4" hidden="1" outlineLevel="1">
      <c r="A2328" s="522" t="s">
        <v>1599</v>
      </c>
      <c r="B2328" s="525">
        <v>19.100000000000001</v>
      </c>
      <c r="C2328" s="357">
        <v>239.6</v>
      </c>
      <c r="D2328" s="357">
        <f t="shared" si="67"/>
        <v>4576.3600000000006</v>
      </c>
    </row>
    <row r="2329" spans="1:4" hidden="1" outlineLevel="1">
      <c r="A2329" s="522" t="s">
        <v>1601</v>
      </c>
      <c r="B2329" s="525">
        <v>3.4</v>
      </c>
      <c r="C2329" s="357">
        <v>155.06</v>
      </c>
      <c r="D2329" s="357">
        <f t="shared" si="67"/>
        <v>527.20399999999995</v>
      </c>
    </row>
    <row r="2330" spans="1:4" hidden="1" outlineLevel="1">
      <c r="A2330" s="522" t="s">
        <v>1602</v>
      </c>
      <c r="B2330" s="525">
        <v>17.100000000000001</v>
      </c>
      <c r="C2330" s="357">
        <v>155.06</v>
      </c>
      <c r="D2330" s="357">
        <f t="shared" si="67"/>
        <v>2651.5260000000003</v>
      </c>
    </row>
    <row r="2331" spans="1:4" hidden="1" outlineLevel="1">
      <c r="A2331" s="520" t="s">
        <v>1603</v>
      </c>
      <c r="B2331" s="524">
        <v>132.5</v>
      </c>
      <c r="C2331" s="357">
        <v>190.62</v>
      </c>
      <c r="D2331" s="357">
        <f t="shared" ref="D2331:D2360" si="68">B2331*C2331</f>
        <v>25257.15</v>
      </c>
    </row>
    <row r="2332" spans="1:4" hidden="1" outlineLevel="1">
      <c r="A2332" s="520" t="s">
        <v>1604</v>
      </c>
      <c r="B2332" s="524">
        <v>13.3</v>
      </c>
      <c r="C2332" s="357">
        <v>271.89</v>
      </c>
      <c r="D2332" s="357">
        <f t="shared" si="68"/>
        <v>3616.1370000000002</v>
      </c>
    </row>
    <row r="2333" spans="1:4" hidden="1" outlineLevel="1">
      <c r="A2333" s="520" t="s">
        <v>1895</v>
      </c>
      <c r="B2333" s="524">
        <v>26.4</v>
      </c>
      <c r="C2333" s="357">
        <v>242.81</v>
      </c>
      <c r="D2333" s="357">
        <f t="shared" si="68"/>
        <v>6410.1839999999993</v>
      </c>
    </row>
    <row r="2334" spans="1:4" hidden="1" outlineLevel="1">
      <c r="A2334" s="520" t="s">
        <v>1605</v>
      </c>
      <c r="B2334" s="524">
        <v>340.5</v>
      </c>
      <c r="C2334" s="357">
        <v>155.4</v>
      </c>
      <c r="D2334" s="357">
        <f t="shared" si="68"/>
        <v>52913.700000000004</v>
      </c>
    </row>
    <row r="2335" spans="1:4" hidden="1" outlineLevel="1">
      <c r="A2335" s="520" t="s">
        <v>1846</v>
      </c>
      <c r="B2335" s="524">
        <v>81</v>
      </c>
      <c r="C2335" s="357">
        <v>307.63</v>
      </c>
      <c r="D2335" s="357">
        <f t="shared" si="68"/>
        <v>24918.03</v>
      </c>
    </row>
    <row r="2336" spans="1:4" hidden="1" outlineLevel="1">
      <c r="A2336" s="520" t="s">
        <v>656</v>
      </c>
      <c r="B2336" s="524">
        <v>2</v>
      </c>
      <c r="C2336" s="357">
        <v>2023.575</v>
      </c>
      <c r="D2336" s="357">
        <f t="shared" si="68"/>
        <v>4047.15</v>
      </c>
    </row>
    <row r="2337" spans="1:4" hidden="1" outlineLevel="1">
      <c r="A2337" s="520" t="s">
        <v>827</v>
      </c>
      <c r="B2337" s="521">
        <v>15588</v>
      </c>
      <c r="C2337" s="357"/>
      <c r="D2337" s="357">
        <f t="shared" si="68"/>
        <v>0</v>
      </c>
    </row>
    <row r="2338" spans="1:4" hidden="1" outlineLevel="1">
      <c r="A2338" s="522" t="s">
        <v>828</v>
      </c>
      <c r="B2338" s="523">
        <v>1584</v>
      </c>
      <c r="C2338" s="357">
        <v>0.75</v>
      </c>
      <c r="D2338" s="357">
        <f t="shared" si="68"/>
        <v>1188</v>
      </c>
    </row>
    <row r="2339" spans="1:4" hidden="1" outlineLevel="1">
      <c r="A2339" s="522" t="s">
        <v>829</v>
      </c>
      <c r="B2339" s="525">
        <v>46</v>
      </c>
      <c r="C2339" s="357">
        <v>0.48</v>
      </c>
      <c r="D2339" s="357">
        <f t="shared" si="68"/>
        <v>22.08</v>
      </c>
    </row>
    <row r="2340" spans="1:4" hidden="1" outlineLevel="1">
      <c r="A2340" s="522" t="s">
        <v>830</v>
      </c>
      <c r="B2340" s="523">
        <v>6075</v>
      </c>
      <c r="C2340" s="357">
        <v>0.83</v>
      </c>
      <c r="D2340" s="357">
        <f t="shared" si="68"/>
        <v>5042.25</v>
      </c>
    </row>
    <row r="2341" spans="1:4" hidden="1" outlineLevel="1">
      <c r="A2341" s="522" t="s">
        <v>831</v>
      </c>
      <c r="B2341" s="523">
        <v>6965</v>
      </c>
      <c r="C2341" s="357">
        <v>0.72</v>
      </c>
      <c r="D2341" s="357">
        <f t="shared" si="68"/>
        <v>5014.8</v>
      </c>
    </row>
    <row r="2342" spans="1:4" hidden="1" outlineLevel="1">
      <c r="A2342" s="522" t="s">
        <v>1196</v>
      </c>
      <c r="B2342" s="525">
        <v>918</v>
      </c>
      <c r="C2342" s="357">
        <v>0.43</v>
      </c>
      <c r="D2342" s="357">
        <f t="shared" si="68"/>
        <v>394.74</v>
      </c>
    </row>
    <row r="2343" spans="1:4" hidden="1" outlineLevel="1">
      <c r="A2343" s="520" t="s">
        <v>1198</v>
      </c>
      <c r="B2343" s="524">
        <v>179.95599999999999</v>
      </c>
      <c r="C2343" s="357"/>
      <c r="D2343" s="357">
        <f t="shared" si="68"/>
        <v>0</v>
      </c>
    </row>
    <row r="2344" spans="1:4" hidden="1" outlineLevel="1">
      <c r="A2344" s="522" t="s">
        <v>1201</v>
      </c>
      <c r="B2344" s="525">
        <v>22.7</v>
      </c>
      <c r="C2344" s="357">
        <v>310.95</v>
      </c>
      <c r="D2344" s="357">
        <f t="shared" si="68"/>
        <v>7058.5649999999996</v>
      </c>
    </row>
    <row r="2345" spans="1:4" hidden="1" outlineLevel="1">
      <c r="A2345" s="522" t="s">
        <v>1202</v>
      </c>
      <c r="B2345" s="525">
        <v>10.8</v>
      </c>
      <c r="C2345" s="357">
        <v>310.95</v>
      </c>
      <c r="D2345" s="357">
        <f t="shared" si="68"/>
        <v>3358.26</v>
      </c>
    </row>
    <row r="2346" spans="1:4" hidden="1" outlineLevel="1">
      <c r="A2346" s="522" t="s">
        <v>1203</v>
      </c>
      <c r="B2346" s="525">
        <v>15.8</v>
      </c>
      <c r="C2346" s="357">
        <v>310.95</v>
      </c>
      <c r="D2346" s="357">
        <f t="shared" si="68"/>
        <v>4913.01</v>
      </c>
    </row>
    <row r="2347" spans="1:4" hidden="1" outlineLevel="1">
      <c r="A2347" s="522" t="s">
        <v>1204</v>
      </c>
      <c r="B2347" s="525">
        <v>30</v>
      </c>
      <c r="C2347" s="357">
        <v>293.18</v>
      </c>
      <c r="D2347" s="357">
        <f t="shared" si="68"/>
        <v>8795.4</v>
      </c>
    </row>
    <row r="2348" spans="1:4" hidden="1" outlineLevel="1">
      <c r="A2348" s="522" t="s">
        <v>1208</v>
      </c>
      <c r="B2348" s="525">
        <v>29</v>
      </c>
      <c r="C2348" s="357">
        <v>293.18</v>
      </c>
      <c r="D2348" s="357">
        <f t="shared" si="68"/>
        <v>8502.2199999999993</v>
      </c>
    </row>
    <row r="2349" spans="1:4" hidden="1" outlineLevel="1">
      <c r="A2349" s="522" t="s">
        <v>1212</v>
      </c>
      <c r="B2349" s="525">
        <v>33.6</v>
      </c>
      <c r="C2349" s="357">
        <v>293.18</v>
      </c>
      <c r="D2349" s="357">
        <f t="shared" si="68"/>
        <v>9850.848</v>
      </c>
    </row>
    <row r="2350" spans="1:4" hidden="1" outlineLevel="1">
      <c r="A2350" s="522" t="s">
        <v>1213</v>
      </c>
      <c r="B2350" s="525">
        <v>38.055999999999997</v>
      </c>
      <c r="C2350" s="357">
        <v>293.18</v>
      </c>
      <c r="D2350" s="357">
        <f t="shared" si="68"/>
        <v>11157.25808</v>
      </c>
    </row>
    <row r="2351" spans="1:4" hidden="1" outlineLevel="1">
      <c r="A2351" s="520" t="s">
        <v>1214</v>
      </c>
      <c r="B2351" s="524">
        <v>393.41</v>
      </c>
      <c r="C2351" s="357"/>
      <c r="D2351" s="357">
        <f t="shared" si="68"/>
        <v>0</v>
      </c>
    </row>
    <row r="2352" spans="1:4" hidden="1" outlineLevel="1">
      <c r="A2352" s="522" t="s">
        <v>1215</v>
      </c>
      <c r="B2352" s="525">
        <v>17.18</v>
      </c>
      <c r="C2352" s="357">
        <v>150.62</v>
      </c>
      <c r="D2352" s="357">
        <f t="shared" si="68"/>
        <v>2587.6516000000001</v>
      </c>
    </row>
    <row r="2353" spans="1:4" hidden="1" outlineLevel="1">
      <c r="A2353" s="522" t="s">
        <v>966</v>
      </c>
      <c r="B2353" s="525">
        <v>11.4</v>
      </c>
      <c r="C2353" s="357">
        <v>202.51</v>
      </c>
      <c r="D2353" s="357">
        <f t="shared" si="68"/>
        <v>2308.614</v>
      </c>
    </row>
    <row r="2354" spans="1:4" hidden="1" outlineLevel="1">
      <c r="A2354" s="522" t="s">
        <v>1218</v>
      </c>
      <c r="B2354" s="525">
        <v>28</v>
      </c>
      <c r="C2354" s="362">
        <f>(20.2*215.68+25.8*220.22)/46</f>
        <v>218.22634782608696</v>
      </c>
      <c r="D2354" s="357">
        <f t="shared" si="68"/>
        <v>6110.3377391304348</v>
      </c>
    </row>
    <row r="2355" spans="1:4" hidden="1" outlineLevel="1">
      <c r="A2355" s="522" t="s">
        <v>1220</v>
      </c>
      <c r="B2355" s="525">
        <v>2.7</v>
      </c>
      <c r="C2355" s="357">
        <v>150.62</v>
      </c>
      <c r="D2355" s="357">
        <f t="shared" si="68"/>
        <v>406.67400000000004</v>
      </c>
    </row>
    <row r="2356" spans="1:4" hidden="1" outlineLevel="1">
      <c r="A2356" s="522" t="s">
        <v>1221</v>
      </c>
      <c r="B2356" s="525">
        <v>13.7</v>
      </c>
      <c r="C2356" s="357">
        <v>150.62</v>
      </c>
      <c r="D2356" s="357">
        <f t="shared" si="68"/>
        <v>2063.4940000000001</v>
      </c>
    </row>
    <row r="2357" spans="1:4" hidden="1" outlineLevel="1">
      <c r="A2357" s="522" t="s">
        <v>1222</v>
      </c>
      <c r="B2357" s="525">
        <v>11.3</v>
      </c>
      <c r="C2357" s="357">
        <v>226.55</v>
      </c>
      <c r="D2357" s="357">
        <f t="shared" si="68"/>
        <v>2560.0150000000003</v>
      </c>
    </row>
    <row r="2358" spans="1:4" hidden="1" outlineLevel="1">
      <c r="A2358" s="522" t="s">
        <v>1223</v>
      </c>
      <c r="B2358" s="525">
        <v>8.1</v>
      </c>
      <c r="C2358" s="357">
        <v>226.55</v>
      </c>
      <c r="D2358" s="357">
        <f t="shared" si="68"/>
        <v>1835.0550000000001</v>
      </c>
    </row>
    <row r="2359" spans="1:4" hidden="1" outlineLevel="1">
      <c r="A2359" s="522" t="s">
        <v>1224</v>
      </c>
      <c r="B2359" s="525">
        <v>25</v>
      </c>
      <c r="C2359" s="357">
        <v>199.09</v>
      </c>
      <c r="D2359" s="357">
        <f t="shared" si="68"/>
        <v>4977.25</v>
      </c>
    </row>
    <row r="2360" spans="1:4" hidden="1" outlineLevel="1">
      <c r="A2360" s="522" t="s">
        <v>1227</v>
      </c>
      <c r="B2360" s="525">
        <v>28.68</v>
      </c>
      <c r="C2360" s="357">
        <v>215.68</v>
      </c>
      <c r="D2360" s="357">
        <f t="shared" si="68"/>
        <v>6185.7024000000001</v>
      </c>
    </row>
    <row r="2361" spans="1:4" hidden="1" outlineLevel="1">
      <c r="A2361" s="522" t="s">
        <v>1229</v>
      </c>
      <c r="B2361" s="525">
        <v>27</v>
      </c>
      <c r="C2361" s="357">
        <v>229.51</v>
      </c>
      <c r="D2361" s="357">
        <f t="shared" ref="D2361:D2402" si="69">B2361*C2361</f>
        <v>6196.7699999999995</v>
      </c>
    </row>
    <row r="2362" spans="1:4" hidden="1" outlineLevel="1">
      <c r="A2362" s="522" t="s">
        <v>1230</v>
      </c>
      <c r="B2362" s="525">
        <v>11</v>
      </c>
      <c r="C2362" s="357">
        <v>215.68</v>
      </c>
      <c r="D2362" s="357">
        <f t="shared" si="69"/>
        <v>2372.48</v>
      </c>
    </row>
    <row r="2363" spans="1:4" hidden="1" outlineLevel="1">
      <c r="A2363" s="522" t="s">
        <v>967</v>
      </c>
      <c r="B2363" s="525">
        <v>22</v>
      </c>
      <c r="C2363" s="357">
        <v>199.09</v>
      </c>
      <c r="D2363" s="357">
        <f t="shared" si="69"/>
        <v>4379.9800000000005</v>
      </c>
    </row>
    <row r="2364" spans="1:4" hidden="1" outlineLevel="1">
      <c r="A2364" s="522" t="s">
        <v>1231</v>
      </c>
      <c r="B2364" s="525">
        <v>43.7</v>
      </c>
      <c r="C2364" s="357">
        <v>199.09</v>
      </c>
      <c r="D2364" s="357">
        <f t="shared" si="69"/>
        <v>8700.2330000000002</v>
      </c>
    </row>
    <row r="2365" spans="1:4" hidden="1" outlineLevel="1">
      <c r="A2365" s="522" t="s">
        <v>1491</v>
      </c>
      <c r="B2365" s="525">
        <v>143.65</v>
      </c>
      <c r="C2365" s="307">
        <v>208.51</v>
      </c>
      <c r="D2365" s="357">
        <f t="shared" si="69"/>
        <v>29952.461500000001</v>
      </c>
    </row>
    <row r="2366" spans="1:4" hidden="1" outlineLevel="1">
      <c r="A2366" s="520" t="s">
        <v>1606</v>
      </c>
      <c r="B2366" s="524">
        <v>22</v>
      </c>
      <c r="C2366" s="357"/>
      <c r="D2366" s="357">
        <f t="shared" si="69"/>
        <v>0</v>
      </c>
    </row>
    <row r="2367" spans="1:4" hidden="1" outlineLevel="1">
      <c r="A2367" s="522"/>
      <c r="B2367" s="525">
        <v>4</v>
      </c>
      <c r="C2367" s="357">
        <v>1889.28</v>
      </c>
      <c r="D2367" s="357">
        <f t="shared" si="69"/>
        <v>7557.12</v>
      </c>
    </row>
    <row r="2368" spans="1:4" hidden="1" outlineLevel="1">
      <c r="A2368" s="522" t="s">
        <v>1607</v>
      </c>
      <c r="B2368" s="525">
        <v>8</v>
      </c>
      <c r="C2368" s="357">
        <v>3300</v>
      </c>
      <c r="D2368" s="357">
        <f t="shared" si="69"/>
        <v>26400</v>
      </c>
    </row>
    <row r="2369" spans="1:4" hidden="1" outlineLevel="1">
      <c r="A2369" s="522" t="s">
        <v>1951</v>
      </c>
      <c r="B2369" s="525">
        <v>5</v>
      </c>
      <c r="C2369" s="357">
        <v>830.07</v>
      </c>
      <c r="D2369" s="357">
        <f t="shared" si="69"/>
        <v>4150.3500000000004</v>
      </c>
    </row>
    <row r="2370" spans="1:4" hidden="1" outlineLevel="1">
      <c r="A2370" s="522" t="s">
        <v>1608</v>
      </c>
      <c r="B2370" s="525">
        <v>5</v>
      </c>
      <c r="C2370" s="362">
        <f>(1065.6*2+1290*5)/7</f>
        <v>1225.8857142857144</v>
      </c>
      <c r="D2370" s="357">
        <f t="shared" si="69"/>
        <v>6129.4285714285716</v>
      </c>
    </row>
    <row r="2371" spans="1:4" hidden="1" outlineLevel="1">
      <c r="A2371" s="520" t="s">
        <v>1896</v>
      </c>
      <c r="B2371" s="524">
        <v>2</v>
      </c>
      <c r="C2371" s="357"/>
      <c r="D2371" s="357">
        <f t="shared" si="69"/>
        <v>0</v>
      </c>
    </row>
    <row r="2372" spans="1:4" hidden="1" outlineLevel="1">
      <c r="A2372" s="522" t="s">
        <v>1897</v>
      </c>
      <c r="B2372" s="525">
        <v>2</v>
      </c>
      <c r="C2372" s="357">
        <v>38.1</v>
      </c>
      <c r="D2372" s="357">
        <f t="shared" si="69"/>
        <v>76.2</v>
      </c>
    </row>
    <row r="2373" spans="1:4" hidden="1" outlineLevel="1">
      <c r="A2373" s="520" t="s">
        <v>1610</v>
      </c>
      <c r="B2373" s="524">
        <v>20</v>
      </c>
      <c r="C2373" s="357">
        <v>601.33000000000004</v>
      </c>
      <c r="D2373" s="357">
        <f t="shared" si="69"/>
        <v>12026.6</v>
      </c>
    </row>
    <row r="2374" spans="1:4" hidden="1" outlineLevel="1">
      <c r="A2374" s="520" t="s">
        <v>1234</v>
      </c>
      <c r="B2374" s="521">
        <v>4164.88</v>
      </c>
      <c r="C2374" s="357"/>
      <c r="D2374" s="357">
        <f t="shared" si="69"/>
        <v>0</v>
      </c>
    </row>
    <row r="2375" spans="1:4" hidden="1" outlineLevel="1">
      <c r="A2375" s="522" t="s">
        <v>1235</v>
      </c>
      <c r="B2375" s="523">
        <v>4164.88</v>
      </c>
      <c r="C2375" s="357">
        <v>1</v>
      </c>
      <c r="D2375" s="357">
        <f t="shared" si="69"/>
        <v>4164.88</v>
      </c>
    </row>
    <row r="2376" spans="1:4" hidden="1" outlineLevel="1">
      <c r="A2376" s="520" t="s">
        <v>832</v>
      </c>
      <c r="B2376" s="521">
        <v>1468</v>
      </c>
      <c r="C2376" s="357"/>
      <c r="D2376" s="357">
        <f t="shared" si="69"/>
        <v>0</v>
      </c>
    </row>
    <row r="2377" spans="1:4" hidden="1" outlineLevel="1">
      <c r="A2377" s="522" t="s">
        <v>1237</v>
      </c>
      <c r="B2377" s="525">
        <v>466</v>
      </c>
      <c r="C2377" s="357">
        <v>3.8</v>
      </c>
      <c r="D2377" s="357">
        <f t="shared" si="69"/>
        <v>1770.8</v>
      </c>
    </row>
    <row r="2378" spans="1:4" hidden="1" outlineLevel="1">
      <c r="A2378" s="522" t="s">
        <v>1238</v>
      </c>
      <c r="B2378" s="523">
        <v>1002</v>
      </c>
      <c r="C2378" s="357">
        <v>5.2</v>
      </c>
      <c r="D2378" s="357">
        <f t="shared" si="69"/>
        <v>5210.4000000000005</v>
      </c>
    </row>
    <row r="2379" spans="1:4" hidden="1" outlineLevel="1">
      <c r="A2379" s="520" t="s">
        <v>1611</v>
      </c>
      <c r="B2379" s="524">
        <v>29</v>
      </c>
      <c r="C2379" s="357"/>
      <c r="D2379" s="357">
        <f t="shared" si="69"/>
        <v>0</v>
      </c>
    </row>
    <row r="2380" spans="1:4" hidden="1" outlineLevel="1">
      <c r="A2380" s="522"/>
      <c r="B2380" s="525">
        <v>26</v>
      </c>
      <c r="C2380" s="357">
        <v>129.80000000000001</v>
      </c>
      <c r="D2380" s="357">
        <f t="shared" si="69"/>
        <v>3374.8</v>
      </c>
    </row>
    <row r="2381" spans="1:4" hidden="1" outlineLevel="1">
      <c r="A2381" s="522" t="s">
        <v>1612</v>
      </c>
      <c r="B2381" s="525">
        <v>3</v>
      </c>
      <c r="C2381" s="362">
        <f>(153.6*1+184.32*3)/4</f>
        <v>176.64000000000001</v>
      </c>
      <c r="D2381" s="357">
        <f t="shared" si="69"/>
        <v>529.92000000000007</v>
      </c>
    </row>
    <row r="2382" spans="1:4" hidden="1" outlineLevel="1">
      <c r="A2382" s="520" t="s">
        <v>1613</v>
      </c>
      <c r="B2382" s="524">
        <v>11</v>
      </c>
      <c r="C2382" s="357"/>
      <c r="D2382" s="357">
        <f t="shared" si="69"/>
        <v>0</v>
      </c>
    </row>
    <row r="2383" spans="1:4" hidden="1" outlineLevel="1">
      <c r="A2383" s="522"/>
      <c r="B2383" s="525">
        <v>10</v>
      </c>
      <c r="C2383" s="357">
        <v>62.06</v>
      </c>
      <c r="D2383" s="357">
        <f t="shared" si="69"/>
        <v>620.6</v>
      </c>
    </row>
    <row r="2384" spans="1:4" hidden="1" outlineLevel="1">
      <c r="A2384" s="522" t="s">
        <v>1614</v>
      </c>
      <c r="B2384" s="525">
        <v>1</v>
      </c>
      <c r="C2384" s="357">
        <v>92.09</v>
      </c>
      <c r="D2384" s="357">
        <f t="shared" si="69"/>
        <v>92.09</v>
      </c>
    </row>
    <row r="2385" spans="1:4" hidden="1" outlineLevel="1">
      <c r="A2385" s="520" t="s">
        <v>1615</v>
      </c>
      <c r="B2385" s="524">
        <v>4</v>
      </c>
      <c r="C2385" s="357"/>
      <c r="D2385" s="357">
        <f t="shared" si="69"/>
        <v>0</v>
      </c>
    </row>
    <row r="2386" spans="1:4" hidden="1" outlineLevel="1">
      <c r="A2386" s="522"/>
      <c r="B2386" s="525">
        <v>2</v>
      </c>
      <c r="C2386" s="357">
        <v>2729.1</v>
      </c>
      <c r="D2386" s="357">
        <f t="shared" si="69"/>
        <v>5458.2</v>
      </c>
    </row>
    <row r="2387" spans="1:4" hidden="1" outlineLevel="1">
      <c r="A2387" s="522" t="s">
        <v>1616</v>
      </c>
      <c r="B2387" s="525">
        <v>2</v>
      </c>
      <c r="C2387" s="357">
        <v>1126.21</v>
      </c>
      <c r="D2387" s="357">
        <f t="shared" si="69"/>
        <v>2252.42</v>
      </c>
    </row>
    <row r="2388" spans="1:4" hidden="1" outlineLevel="1">
      <c r="A2388" s="520" t="s">
        <v>206</v>
      </c>
      <c r="B2388" s="524">
        <v>15</v>
      </c>
      <c r="C2388" s="362">
        <f>(575.66*7+787.13*9)/16</f>
        <v>694.61187500000005</v>
      </c>
      <c r="D2388" s="357">
        <f t="shared" si="69"/>
        <v>10419.178125</v>
      </c>
    </row>
    <row r="2389" spans="1:4" hidden="1" outlineLevel="1">
      <c r="A2389" s="520" t="s">
        <v>1240</v>
      </c>
      <c r="B2389" s="521">
        <v>12709</v>
      </c>
      <c r="C2389" s="357">
        <v>0.6</v>
      </c>
      <c r="D2389" s="357">
        <f t="shared" si="69"/>
        <v>7625.4</v>
      </c>
    </row>
    <row r="2390" spans="1:4" hidden="1" outlineLevel="1">
      <c r="A2390" s="520" t="s">
        <v>860</v>
      </c>
      <c r="B2390" s="521">
        <v>8590</v>
      </c>
      <c r="C2390" s="357">
        <v>0.54</v>
      </c>
      <c r="D2390" s="357">
        <f t="shared" si="69"/>
        <v>4638.6000000000004</v>
      </c>
    </row>
    <row r="2391" spans="1:4" hidden="1" outlineLevel="1">
      <c r="A2391" s="520" t="s">
        <v>305</v>
      </c>
      <c r="B2391" s="521">
        <v>34588</v>
      </c>
      <c r="C2391" s="357"/>
      <c r="D2391" s="357">
        <f t="shared" si="69"/>
        <v>0</v>
      </c>
    </row>
    <row r="2392" spans="1:4" hidden="1" outlineLevel="1">
      <c r="A2392" s="522"/>
      <c r="B2392" s="523">
        <v>4942</v>
      </c>
      <c r="C2392" s="357">
        <v>0.6</v>
      </c>
      <c r="D2392" s="357">
        <f t="shared" si="69"/>
        <v>2965.2</v>
      </c>
    </row>
    <row r="2393" spans="1:4" hidden="1" outlineLevel="1">
      <c r="A2393" s="522" t="s">
        <v>1242</v>
      </c>
      <c r="B2393" s="523">
        <v>1447</v>
      </c>
      <c r="C2393" s="357">
        <v>0.6</v>
      </c>
      <c r="D2393" s="357">
        <f t="shared" si="69"/>
        <v>868.19999999999993</v>
      </c>
    </row>
    <row r="2394" spans="1:4" hidden="1" outlineLevel="1">
      <c r="A2394" s="522" t="s">
        <v>1245</v>
      </c>
      <c r="B2394" s="525">
        <v>362</v>
      </c>
      <c r="C2394" s="357">
        <v>0.64</v>
      </c>
      <c r="D2394" s="357">
        <f t="shared" si="69"/>
        <v>231.68</v>
      </c>
    </row>
    <row r="2395" spans="1:4" hidden="1" outlineLevel="1">
      <c r="A2395" s="522" t="s">
        <v>1248</v>
      </c>
      <c r="B2395" s="523">
        <v>3170</v>
      </c>
      <c r="C2395" s="357">
        <v>0.6</v>
      </c>
      <c r="D2395" s="357">
        <f t="shared" si="69"/>
        <v>1902</v>
      </c>
    </row>
    <row r="2396" spans="1:4" hidden="1" outlineLevel="1">
      <c r="A2396" s="522" t="s">
        <v>1249</v>
      </c>
      <c r="B2396" s="523">
        <v>1026</v>
      </c>
      <c r="C2396" s="357">
        <v>0.6</v>
      </c>
      <c r="D2396" s="357">
        <f t="shared" si="69"/>
        <v>615.6</v>
      </c>
    </row>
    <row r="2397" spans="1:4" hidden="1" outlineLevel="1">
      <c r="A2397" s="522" t="s">
        <v>1251</v>
      </c>
      <c r="B2397" s="525">
        <v>382</v>
      </c>
      <c r="C2397" s="357">
        <v>0.6</v>
      </c>
      <c r="D2397" s="357">
        <f t="shared" si="69"/>
        <v>229.2</v>
      </c>
    </row>
    <row r="2398" spans="1:4" hidden="1" outlineLevel="1">
      <c r="A2398" s="522" t="s">
        <v>1252</v>
      </c>
      <c r="B2398" s="525">
        <v>250</v>
      </c>
      <c r="C2398" s="357">
        <v>0.6</v>
      </c>
      <c r="D2398" s="357">
        <f t="shared" si="69"/>
        <v>150</v>
      </c>
    </row>
    <row r="2399" spans="1:4" hidden="1" outlineLevel="1">
      <c r="A2399" s="522" t="s">
        <v>1254</v>
      </c>
      <c r="B2399" s="525">
        <v>99</v>
      </c>
      <c r="C2399" s="357">
        <v>0.6</v>
      </c>
      <c r="D2399" s="357">
        <f t="shared" si="69"/>
        <v>59.4</v>
      </c>
    </row>
    <row r="2400" spans="1:4" hidden="1" outlineLevel="1">
      <c r="A2400" s="522" t="s">
        <v>1617</v>
      </c>
      <c r="B2400" s="525">
        <v>577</v>
      </c>
      <c r="C2400" s="357">
        <v>0.6</v>
      </c>
      <c r="D2400" s="357">
        <f t="shared" si="69"/>
        <v>346.2</v>
      </c>
    </row>
    <row r="2401" spans="1:4" hidden="1" outlineLevel="1">
      <c r="A2401" s="522" t="s">
        <v>1256</v>
      </c>
      <c r="B2401" s="525">
        <v>13</v>
      </c>
      <c r="C2401" s="357">
        <v>0.6</v>
      </c>
      <c r="D2401" s="357">
        <f t="shared" si="69"/>
        <v>7.8</v>
      </c>
    </row>
    <row r="2402" spans="1:4" hidden="1" outlineLevel="1">
      <c r="A2402" s="522" t="s">
        <v>1257</v>
      </c>
      <c r="B2402" s="523">
        <v>1480</v>
      </c>
      <c r="C2402" s="357">
        <v>0.6</v>
      </c>
      <c r="D2402" s="357">
        <f t="shared" si="69"/>
        <v>888</v>
      </c>
    </row>
    <row r="2403" spans="1:4" hidden="1" outlineLevel="1">
      <c r="A2403" s="522" t="s">
        <v>1260</v>
      </c>
      <c r="B2403" s="525">
        <v>319</v>
      </c>
      <c r="C2403" s="357">
        <v>0.6</v>
      </c>
      <c r="D2403" s="357">
        <f t="shared" ref="D2403:D2452" si="70">B2403*C2403</f>
        <v>191.4</v>
      </c>
    </row>
    <row r="2404" spans="1:4" hidden="1" outlineLevel="1">
      <c r="A2404" s="522" t="s">
        <v>1618</v>
      </c>
      <c r="B2404" s="523">
        <v>2000</v>
      </c>
      <c r="C2404" s="357">
        <v>0.6</v>
      </c>
      <c r="D2404" s="357">
        <f t="shared" si="70"/>
        <v>1200</v>
      </c>
    </row>
    <row r="2405" spans="1:4" hidden="1" outlineLevel="1">
      <c r="A2405" s="522" t="s">
        <v>1261</v>
      </c>
      <c r="B2405" s="523">
        <v>7500</v>
      </c>
      <c r="C2405" s="357">
        <v>0.6</v>
      </c>
      <c r="D2405" s="357">
        <f t="shared" si="70"/>
        <v>4500</v>
      </c>
    </row>
    <row r="2406" spans="1:4" hidden="1" outlineLevel="1">
      <c r="A2406" s="522" t="s">
        <v>1263</v>
      </c>
      <c r="B2406" s="525">
        <v>313</v>
      </c>
      <c r="C2406" s="357">
        <v>0.6</v>
      </c>
      <c r="D2406" s="357">
        <f t="shared" si="70"/>
        <v>187.79999999999998</v>
      </c>
    </row>
    <row r="2407" spans="1:4" hidden="1" outlineLevel="1">
      <c r="A2407" s="522" t="s">
        <v>1265</v>
      </c>
      <c r="B2407" s="525">
        <v>87</v>
      </c>
      <c r="C2407" s="357">
        <v>0.64</v>
      </c>
      <c r="D2407" s="357">
        <f t="shared" si="70"/>
        <v>55.68</v>
      </c>
    </row>
    <row r="2408" spans="1:4" hidden="1" outlineLevel="1">
      <c r="A2408" s="522" t="s">
        <v>1268</v>
      </c>
      <c r="B2408" s="523">
        <v>1000</v>
      </c>
      <c r="C2408" s="357">
        <v>0.54</v>
      </c>
      <c r="D2408" s="357">
        <f t="shared" si="70"/>
        <v>540</v>
      </c>
    </row>
    <row r="2409" spans="1:4" hidden="1" outlineLevel="1">
      <c r="A2409" s="522" t="s">
        <v>1269</v>
      </c>
      <c r="B2409" s="523">
        <v>3250</v>
      </c>
      <c r="C2409" s="357">
        <v>0.6</v>
      </c>
      <c r="D2409" s="357">
        <f t="shared" si="70"/>
        <v>1950</v>
      </c>
    </row>
    <row r="2410" spans="1:4" hidden="1" outlineLevel="1">
      <c r="A2410" s="522" t="s">
        <v>768</v>
      </c>
      <c r="B2410" s="523">
        <v>1500</v>
      </c>
      <c r="C2410" s="357">
        <v>0.6</v>
      </c>
      <c r="D2410" s="357">
        <f t="shared" si="70"/>
        <v>900</v>
      </c>
    </row>
    <row r="2411" spans="1:4" hidden="1" outlineLevel="1">
      <c r="A2411" s="522" t="s">
        <v>1270</v>
      </c>
      <c r="B2411" s="525">
        <v>2</v>
      </c>
      <c r="C2411" s="357">
        <v>0.6</v>
      </c>
      <c r="D2411" s="357">
        <f t="shared" si="70"/>
        <v>1.2</v>
      </c>
    </row>
    <row r="2412" spans="1:4" hidden="1" outlineLevel="1">
      <c r="A2412" s="522" t="s">
        <v>769</v>
      </c>
      <c r="B2412" s="523">
        <v>1900</v>
      </c>
      <c r="C2412" s="357">
        <v>0.6</v>
      </c>
      <c r="D2412" s="357">
        <f t="shared" si="70"/>
        <v>1140</v>
      </c>
    </row>
    <row r="2413" spans="1:4" hidden="1" outlineLevel="1">
      <c r="A2413" s="522" t="s">
        <v>1619</v>
      </c>
      <c r="B2413" s="523">
        <v>2500</v>
      </c>
      <c r="C2413" s="357">
        <v>0.6</v>
      </c>
      <c r="D2413" s="357">
        <f t="shared" si="70"/>
        <v>1500</v>
      </c>
    </row>
    <row r="2414" spans="1:4" hidden="1" outlineLevel="1">
      <c r="A2414" s="522" t="s">
        <v>1763</v>
      </c>
      <c r="B2414" s="525">
        <v>360</v>
      </c>
      <c r="C2414" s="357">
        <v>0.54</v>
      </c>
      <c r="D2414" s="357">
        <f t="shared" si="70"/>
        <v>194.4</v>
      </c>
    </row>
    <row r="2415" spans="1:4" hidden="1" outlineLevel="1">
      <c r="A2415" s="522" t="s">
        <v>1271</v>
      </c>
      <c r="B2415" s="525">
        <v>10</v>
      </c>
      <c r="C2415" s="357">
        <v>0.6</v>
      </c>
      <c r="D2415" s="357">
        <f t="shared" si="70"/>
        <v>6</v>
      </c>
    </row>
    <row r="2416" spans="1:4" hidden="1" outlineLevel="1">
      <c r="A2416" s="522" t="s">
        <v>1272</v>
      </c>
      <c r="B2416" s="525">
        <v>99</v>
      </c>
      <c r="C2416" s="357">
        <v>0.6</v>
      </c>
      <c r="D2416" s="357">
        <f t="shared" si="70"/>
        <v>59.4</v>
      </c>
    </row>
    <row r="2417" spans="1:4" hidden="1" outlineLevel="1">
      <c r="A2417" s="520" t="s">
        <v>306</v>
      </c>
      <c r="B2417" s="521">
        <v>61498</v>
      </c>
      <c r="C2417" s="357"/>
      <c r="D2417" s="357">
        <f t="shared" si="70"/>
        <v>0</v>
      </c>
    </row>
    <row r="2418" spans="1:4" hidden="1" outlineLevel="1">
      <c r="A2418" s="522"/>
      <c r="B2418" s="523">
        <v>11018</v>
      </c>
      <c r="C2418" s="357">
        <v>0.6</v>
      </c>
      <c r="D2418" s="357">
        <f t="shared" si="70"/>
        <v>6610.8</v>
      </c>
    </row>
    <row r="2419" spans="1:4" hidden="1" outlineLevel="1">
      <c r="A2419" s="522" t="s">
        <v>1274</v>
      </c>
      <c r="B2419" s="525">
        <v>130</v>
      </c>
      <c r="C2419" s="357">
        <v>0.6</v>
      </c>
      <c r="D2419" s="357">
        <f t="shared" si="70"/>
        <v>78</v>
      </c>
    </row>
    <row r="2420" spans="1:4" hidden="1" outlineLevel="1">
      <c r="A2420" s="522" t="s">
        <v>1620</v>
      </c>
      <c r="B2420" s="523">
        <v>1400</v>
      </c>
      <c r="C2420" s="357">
        <v>0.6</v>
      </c>
      <c r="D2420" s="357">
        <f t="shared" si="70"/>
        <v>840</v>
      </c>
    </row>
    <row r="2421" spans="1:4" hidden="1" outlineLevel="1">
      <c r="A2421" s="522" t="s">
        <v>1275</v>
      </c>
      <c r="B2421" s="523">
        <v>4417</v>
      </c>
      <c r="C2421" s="357">
        <v>0.6</v>
      </c>
      <c r="D2421" s="357">
        <f t="shared" si="70"/>
        <v>2650.2</v>
      </c>
    </row>
    <row r="2422" spans="1:4" hidden="1" outlineLevel="1">
      <c r="A2422" s="522" t="s">
        <v>1278</v>
      </c>
      <c r="B2422" s="525">
        <v>40</v>
      </c>
      <c r="C2422" s="357"/>
      <c r="D2422" s="357">
        <f t="shared" si="70"/>
        <v>0</v>
      </c>
    </row>
    <row r="2423" spans="1:4" hidden="1" outlineLevel="1">
      <c r="A2423" s="522" t="s">
        <v>1279</v>
      </c>
      <c r="B2423" s="525">
        <v>522</v>
      </c>
      <c r="C2423" s="362">
        <f>(150*0.54+372*0.6)/522</f>
        <v>0.58275862068965512</v>
      </c>
      <c r="D2423" s="357">
        <f t="shared" si="70"/>
        <v>304.2</v>
      </c>
    </row>
    <row r="2424" spans="1:4" hidden="1" outlineLevel="1">
      <c r="A2424" s="522" t="s">
        <v>1280</v>
      </c>
      <c r="B2424" s="525">
        <v>359</v>
      </c>
      <c r="C2424" s="357">
        <v>0.54</v>
      </c>
      <c r="D2424" s="357">
        <f t="shared" si="70"/>
        <v>193.86</v>
      </c>
    </row>
    <row r="2425" spans="1:4" hidden="1" outlineLevel="1">
      <c r="A2425" s="522" t="s">
        <v>1282</v>
      </c>
      <c r="B2425" s="525">
        <v>130</v>
      </c>
      <c r="C2425" s="357">
        <v>0.54</v>
      </c>
      <c r="D2425" s="357">
        <f t="shared" si="70"/>
        <v>70.2</v>
      </c>
    </row>
    <row r="2426" spans="1:4" hidden="1" outlineLevel="1">
      <c r="A2426" s="522" t="s">
        <v>1283</v>
      </c>
      <c r="B2426" s="525">
        <v>498</v>
      </c>
      <c r="C2426" s="357">
        <v>0.6</v>
      </c>
      <c r="D2426" s="357">
        <f t="shared" si="70"/>
        <v>298.8</v>
      </c>
    </row>
    <row r="2427" spans="1:4" hidden="1" outlineLevel="1">
      <c r="A2427" s="522" t="s">
        <v>1284</v>
      </c>
      <c r="B2427" s="523">
        <v>7506</v>
      </c>
      <c r="C2427" s="357">
        <v>0.54</v>
      </c>
      <c r="D2427" s="357">
        <f t="shared" si="70"/>
        <v>4053.2400000000002</v>
      </c>
    </row>
    <row r="2428" spans="1:4" hidden="1" outlineLevel="1">
      <c r="A2428" s="522" t="s">
        <v>1764</v>
      </c>
      <c r="B2428" s="525">
        <v>440</v>
      </c>
      <c r="C2428" s="357">
        <v>0.54</v>
      </c>
      <c r="D2428" s="357">
        <f t="shared" si="70"/>
        <v>237.60000000000002</v>
      </c>
    </row>
    <row r="2429" spans="1:4" hidden="1" outlineLevel="1">
      <c r="A2429" s="522" t="s">
        <v>1288</v>
      </c>
      <c r="B2429" s="523">
        <v>17171</v>
      </c>
      <c r="C2429" s="357">
        <v>0.6</v>
      </c>
      <c r="D2429" s="357">
        <f t="shared" si="70"/>
        <v>10302.6</v>
      </c>
    </row>
    <row r="2430" spans="1:4" hidden="1" outlineLevel="1">
      <c r="A2430" s="522" t="s">
        <v>1289</v>
      </c>
      <c r="B2430" s="525">
        <v>84</v>
      </c>
      <c r="C2430" s="357">
        <v>0.6</v>
      </c>
      <c r="D2430" s="357">
        <f t="shared" si="70"/>
        <v>50.4</v>
      </c>
    </row>
    <row r="2431" spans="1:4" hidden="1" outlineLevel="1">
      <c r="A2431" s="522" t="s">
        <v>1621</v>
      </c>
      <c r="B2431" s="523">
        <v>7800</v>
      </c>
      <c r="C2431" s="357">
        <v>0.6</v>
      </c>
      <c r="D2431" s="357">
        <f t="shared" si="70"/>
        <v>4680</v>
      </c>
    </row>
    <row r="2432" spans="1:4" hidden="1" outlineLevel="1">
      <c r="A2432" s="522" t="s">
        <v>1290</v>
      </c>
      <c r="B2432" s="523">
        <v>6486</v>
      </c>
      <c r="C2432" s="357">
        <v>0.6</v>
      </c>
      <c r="D2432" s="357">
        <f t="shared" si="70"/>
        <v>3891.6</v>
      </c>
    </row>
    <row r="2433" spans="1:4" hidden="1" outlineLevel="1">
      <c r="A2433" s="522" t="s">
        <v>1291</v>
      </c>
      <c r="B2433" s="523">
        <v>1062</v>
      </c>
      <c r="C2433" s="357">
        <v>0.6</v>
      </c>
      <c r="D2433" s="357">
        <f t="shared" si="70"/>
        <v>637.19999999999993</v>
      </c>
    </row>
    <row r="2434" spans="1:4" hidden="1" outlineLevel="1">
      <c r="A2434" s="522" t="s">
        <v>1293</v>
      </c>
      <c r="B2434" s="525">
        <v>564</v>
      </c>
      <c r="C2434" s="357">
        <v>0.54</v>
      </c>
      <c r="D2434" s="357">
        <f t="shared" si="70"/>
        <v>304.56</v>
      </c>
    </row>
    <row r="2435" spans="1:4" hidden="1" outlineLevel="1">
      <c r="A2435" s="522" t="s">
        <v>1295</v>
      </c>
      <c r="B2435" s="525">
        <v>200</v>
      </c>
      <c r="C2435" s="357">
        <v>0.54</v>
      </c>
      <c r="D2435" s="357">
        <f t="shared" si="70"/>
        <v>108</v>
      </c>
    </row>
    <row r="2436" spans="1:4" hidden="1" outlineLevel="1">
      <c r="A2436" s="522" t="s">
        <v>1813</v>
      </c>
      <c r="B2436" s="525">
        <v>572</v>
      </c>
      <c r="C2436" s="357">
        <v>0.54</v>
      </c>
      <c r="D2436" s="357">
        <f t="shared" si="70"/>
        <v>308.88</v>
      </c>
    </row>
    <row r="2437" spans="1:4" hidden="1" outlineLevel="1">
      <c r="A2437" s="522" t="s">
        <v>1936</v>
      </c>
      <c r="B2437" s="523">
        <v>1099</v>
      </c>
      <c r="C2437" s="357">
        <v>0.54</v>
      </c>
      <c r="D2437" s="357">
        <f t="shared" si="70"/>
        <v>593.46</v>
      </c>
    </row>
    <row r="2438" spans="1:4" hidden="1" outlineLevel="1">
      <c r="A2438" s="520" t="s">
        <v>308</v>
      </c>
      <c r="B2438" s="524">
        <v>314</v>
      </c>
      <c r="C2438" s="357"/>
      <c r="D2438" s="357">
        <f t="shared" si="70"/>
        <v>0</v>
      </c>
    </row>
    <row r="2439" spans="1:4" hidden="1" outlineLevel="1">
      <c r="A2439" s="522" t="s">
        <v>785</v>
      </c>
      <c r="B2439" s="525">
        <v>314</v>
      </c>
      <c r="C2439" s="357">
        <v>2.2200000000000002</v>
      </c>
      <c r="D2439" s="357">
        <f t="shared" si="70"/>
        <v>697.08</v>
      </c>
    </row>
    <row r="2440" spans="1:4" hidden="1" outlineLevel="1">
      <c r="A2440" s="520" t="s">
        <v>310</v>
      </c>
      <c r="B2440" s="521">
        <v>3660</v>
      </c>
      <c r="C2440" s="357"/>
      <c r="D2440" s="357">
        <f t="shared" si="70"/>
        <v>0</v>
      </c>
    </row>
    <row r="2441" spans="1:4" hidden="1" outlineLevel="1">
      <c r="A2441" s="522" t="s">
        <v>1304</v>
      </c>
      <c r="B2441" s="523">
        <v>3660</v>
      </c>
      <c r="C2441" s="357">
        <v>0.39</v>
      </c>
      <c r="D2441" s="357">
        <f t="shared" si="70"/>
        <v>1427.4</v>
      </c>
    </row>
    <row r="2442" spans="1:4" hidden="1" outlineLevel="1">
      <c r="A2442" s="520" t="s">
        <v>207</v>
      </c>
      <c r="B2442" s="521">
        <v>3834</v>
      </c>
      <c r="C2442" s="357"/>
      <c r="D2442" s="357">
        <f t="shared" si="70"/>
        <v>0</v>
      </c>
    </row>
    <row r="2443" spans="1:4" hidden="1" outlineLevel="1">
      <c r="A2443" s="522" t="s">
        <v>1306</v>
      </c>
      <c r="B2443" s="525">
        <v>286</v>
      </c>
      <c r="C2443" s="357">
        <v>31.91</v>
      </c>
      <c r="D2443" s="357">
        <f t="shared" si="70"/>
        <v>9126.26</v>
      </c>
    </row>
    <row r="2444" spans="1:4" hidden="1" outlineLevel="1">
      <c r="A2444" s="522" t="s">
        <v>880</v>
      </c>
      <c r="B2444" s="525">
        <v>652</v>
      </c>
      <c r="C2444" s="357">
        <v>23.4</v>
      </c>
      <c r="D2444" s="357">
        <f t="shared" si="70"/>
        <v>15256.8</v>
      </c>
    </row>
    <row r="2445" spans="1:4" hidden="1" outlineLevel="1">
      <c r="A2445" s="522" t="s">
        <v>208</v>
      </c>
      <c r="B2445" s="525">
        <v>120</v>
      </c>
      <c r="C2445" s="357">
        <v>31.75</v>
      </c>
      <c r="D2445" s="357">
        <f t="shared" si="70"/>
        <v>3810</v>
      </c>
    </row>
    <row r="2446" spans="1:4" hidden="1" outlineLevel="1">
      <c r="A2446" s="522" t="s">
        <v>1622</v>
      </c>
      <c r="B2446" s="525">
        <v>12</v>
      </c>
      <c r="C2446" s="357">
        <v>32.549999999999997</v>
      </c>
      <c r="D2446" s="357">
        <f t="shared" si="70"/>
        <v>390.59999999999997</v>
      </c>
    </row>
    <row r="2447" spans="1:4" hidden="1" outlineLevel="1">
      <c r="A2447" s="522" t="s">
        <v>1307</v>
      </c>
      <c r="B2447" s="525">
        <v>13</v>
      </c>
      <c r="C2447" s="357">
        <v>35.22</v>
      </c>
      <c r="D2447" s="357">
        <f t="shared" si="70"/>
        <v>457.86</v>
      </c>
    </row>
    <row r="2448" spans="1:4" hidden="1" outlineLevel="1">
      <c r="A2448" s="522" t="s">
        <v>881</v>
      </c>
      <c r="B2448" s="525">
        <v>14</v>
      </c>
      <c r="C2448" s="357">
        <v>49.47</v>
      </c>
      <c r="D2448" s="357">
        <f t="shared" si="70"/>
        <v>692.57999999999993</v>
      </c>
    </row>
    <row r="2449" spans="1:4" hidden="1" outlineLevel="1">
      <c r="A2449" s="522" t="s">
        <v>313</v>
      </c>
      <c r="B2449" s="525">
        <v>906</v>
      </c>
      <c r="C2449" s="362">
        <f>(666*37.35+240*36.44)/906</f>
        <v>37.108940397350992</v>
      </c>
      <c r="D2449" s="357">
        <f t="shared" si="70"/>
        <v>33620.699999999997</v>
      </c>
    </row>
    <row r="2450" spans="1:4" hidden="1" outlineLevel="1">
      <c r="A2450" s="522" t="s">
        <v>209</v>
      </c>
      <c r="B2450" s="523">
        <v>1691</v>
      </c>
      <c r="C2450" s="357">
        <v>42.46</v>
      </c>
      <c r="D2450" s="357">
        <f t="shared" si="70"/>
        <v>71799.86</v>
      </c>
    </row>
    <row r="2451" spans="1:4" hidden="1" outlineLevel="1">
      <c r="A2451" s="522" t="s">
        <v>315</v>
      </c>
      <c r="B2451" s="525">
        <v>133</v>
      </c>
      <c r="C2451" s="357">
        <v>62.11</v>
      </c>
      <c r="D2451" s="357">
        <f t="shared" si="70"/>
        <v>8260.6299999999992</v>
      </c>
    </row>
    <row r="2452" spans="1:4" hidden="1" outlineLevel="1">
      <c r="A2452" s="522" t="s">
        <v>210</v>
      </c>
      <c r="B2452" s="525">
        <v>7</v>
      </c>
      <c r="C2452" s="357">
        <v>69.12</v>
      </c>
      <c r="D2452" s="357">
        <f t="shared" si="70"/>
        <v>483.84000000000003</v>
      </c>
    </row>
    <row r="2453" spans="1:4" collapsed="1">
      <c r="A2453" s="460" t="s">
        <v>763</v>
      </c>
      <c r="B2453" s="479"/>
      <c r="C2453" s="480"/>
      <c r="D2453" s="447">
        <f>SUM(D1919:D2452)</f>
        <v>3616181.2424345962</v>
      </c>
    </row>
    <row r="2455" spans="1:4">
      <c r="A2455" s="489" t="s">
        <v>1623</v>
      </c>
      <c r="B2455" s="490" t="s">
        <v>2</v>
      </c>
    </row>
    <row r="2456" spans="1:4" hidden="1" outlineLevel="1">
      <c r="A2456" s="527" t="s">
        <v>1433</v>
      </c>
      <c r="B2456" s="503">
        <v>1</v>
      </c>
    </row>
    <row r="2457" spans="1:4" hidden="1" outlineLevel="1">
      <c r="A2457" s="528" t="s">
        <v>1439</v>
      </c>
      <c r="B2457" s="535">
        <v>250.26</v>
      </c>
    </row>
    <row r="2458" spans="1:4" hidden="1" outlineLevel="1">
      <c r="A2458" s="529" t="s">
        <v>1535</v>
      </c>
      <c r="B2458" s="536">
        <v>1</v>
      </c>
    </row>
    <row r="2459" spans="1:4" hidden="1" outlineLevel="1">
      <c r="A2459" s="529" t="s">
        <v>1533</v>
      </c>
      <c r="B2459" s="537">
        <v>2</v>
      </c>
    </row>
    <row r="2460" spans="1:4" hidden="1" outlineLevel="1">
      <c r="A2460" s="530"/>
      <c r="B2460" s="537">
        <v>1</v>
      </c>
    </row>
    <row r="2461" spans="1:4" hidden="1" outlineLevel="1">
      <c r="A2461" s="530" t="s">
        <v>1534</v>
      </c>
      <c r="B2461" s="537">
        <v>1</v>
      </c>
    </row>
    <row r="2462" spans="1:4" hidden="1" outlineLevel="1">
      <c r="A2462" s="529" t="s">
        <v>1504</v>
      </c>
      <c r="B2462" s="536">
        <v>1</v>
      </c>
    </row>
    <row r="2463" spans="1:4" hidden="1" outlineLevel="1">
      <c r="A2463" s="527" t="s">
        <v>1507</v>
      </c>
      <c r="B2463" s="503">
        <v>1</v>
      </c>
    </row>
    <row r="2464" spans="1:4" hidden="1" outlineLevel="1">
      <c r="A2464" s="529" t="s">
        <v>39</v>
      </c>
      <c r="B2464" s="536">
        <v>540</v>
      </c>
    </row>
    <row r="2465" spans="1:2" hidden="1" outlineLevel="1">
      <c r="A2465" s="529" t="s">
        <v>1490</v>
      </c>
      <c r="B2465" s="536">
        <v>8</v>
      </c>
    </row>
    <row r="2466" spans="1:2" hidden="1" outlineLevel="1">
      <c r="A2466" s="529" t="s">
        <v>918</v>
      </c>
      <c r="B2466" s="109">
        <v>2.4</v>
      </c>
    </row>
    <row r="2467" spans="1:2" hidden="1" outlineLevel="1">
      <c r="A2467" s="529" t="s">
        <v>1485</v>
      </c>
      <c r="B2467" s="536">
        <v>15</v>
      </c>
    </row>
    <row r="2468" spans="1:2" hidden="1" outlineLevel="1">
      <c r="A2468" s="529" t="s">
        <v>1626</v>
      </c>
      <c r="B2468" s="536"/>
    </row>
    <row r="2469" spans="1:2" hidden="1" outlineLevel="1">
      <c r="A2469" s="530" t="s">
        <v>1476</v>
      </c>
      <c r="B2469" s="536">
        <v>475</v>
      </c>
    </row>
    <row r="2470" spans="1:2" hidden="1" outlineLevel="1">
      <c r="A2470" s="531" t="s">
        <v>1479</v>
      </c>
      <c r="B2470" s="538">
        <v>50</v>
      </c>
    </row>
    <row r="2471" spans="1:2" hidden="1" outlineLevel="1">
      <c r="A2471" s="529" t="s">
        <v>457</v>
      </c>
      <c r="B2471" s="536">
        <v>120</v>
      </c>
    </row>
    <row r="2472" spans="1:2" hidden="1" outlineLevel="1">
      <c r="A2472" s="529" t="s">
        <v>1471</v>
      </c>
      <c r="B2472" s="536">
        <v>24</v>
      </c>
    </row>
    <row r="2473" spans="1:2" hidden="1" outlineLevel="1">
      <c r="A2473" s="529" t="s">
        <v>1432</v>
      </c>
      <c r="B2473" s="536">
        <v>14</v>
      </c>
    </row>
    <row r="2474" spans="1:2" hidden="1" outlineLevel="1">
      <c r="A2474" s="529" t="s">
        <v>1482</v>
      </c>
      <c r="B2474" s="536">
        <v>1</v>
      </c>
    </row>
    <row r="2475" spans="1:2" hidden="1" outlineLevel="1">
      <c r="A2475" s="527" t="s">
        <v>1483</v>
      </c>
      <c r="B2475" s="503">
        <v>2</v>
      </c>
    </row>
    <row r="2476" spans="1:2" hidden="1" outlineLevel="1">
      <c r="A2476" s="498" t="s">
        <v>960</v>
      </c>
      <c r="B2476" s="503">
        <v>13258.4</v>
      </c>
    </row>
    <row r="2477" spans="1:2" hidden="1" outlineLevel="1">
      <c r="A2477" s="498" t="s">
        <v>1627</v>
      </c>
      <c r="B2477" s="497">
        <v>18.399999999999999</v>
      </c>
    </row>
    <row r="2478" spans="1:2" hidden="1" outlineLevel="1">
      <c r="A2478" s="498" t="s">
        <v>1547</v>
      </c>
      <c r="B2478" s="497">
        <v>18.100000000000001</v>
      </c>
    </row>
    <row r="2479" spans="1:2" hidden="1" outlineLevel="1">
      <c r="A2479" s="498" t="s">
        <v>980</v>
      </c>
      <c r="B2479" s="492">
        <v>10</v>
      </c>
    </row>
    <row r="2480" spans="1:2" hidden="1" outlineLevel="1">
      <c r="A2480" s="532" t="s">
        <v>857</v>
      </c>
      <c r="B2480" s="539">
        <v>8000</v>
      </c>
    </row>
    <row r="2481" spans="1:4" hidden="1" outlineLevel="1">
      <c r="A2481" s="190" t="s">
        <v>1080</v>
      </c>
      <c r="B2481" s="423"/>
    </row>
    <row r="2482" spans="1:4" hidden="1" outlineLevel="1">
      <c r="A2482" s="495" t="s">
        <v>1643</v>
      </c>
      <c r="B2482" s="492">
        <v>6</v>
      </c>
    </row>
    <row r="2483" spans="1:4" hidden="1" outlineLevel="1">
      <c r="A2483" s="192" t="s">
        <v>1838</v>
      </c>
      <c r="B2483" s="492">
        <v>43.2</v>
      </c>
    </row>
    <row r="2484" spans="1:4" hidden="1" outlineLevel="1">
      <c r="A2484" s="190" t="s">
        <v>1839</v>
      </c>
      <c r="B2484" s="423"/>
    </row>
    <row r="2485" spans="1:4" hidden="1" outlineLevel="1">
      <c r="A2485" s="192" t="s">
        <v>1840</v>
      </c>
      <c r="B2485" s="492">
        <v>477</v>
      </c>
    </row>
    <row r="2486" spans="1:4" collapsed="1">
      <c r="A2486" s="533"/>
      <c r="B2486" s="534">
        <f>SUM(B2456:B2485)</f>
        <v>23340.76</v>
      </c>
    </row>
    <row r="2488" spans="1:4">
      <c r="A2488" s="161" t="s">
        <v>1632</v>
      </c>
      <c r="B2488" s="162"/>
      <c r="C2488" s="163"/>
      <c r="D2488" s="11">
        <f>D213+D193+D240+D321+D360+D813+D866+D959+D1046+D1070+D1710+D1905+D1916+D2453</f>
        <v>73990677.185679361</v>
      </c>
    </row>
    <row r="2489" spans="1:4" ht="15.75" thickBot="1">
      <c r="A2489" s="301"/>
      <c r="B2489" s="301"/>
      <c r="C2489" s="301"/>
      <c r="D2489" s="312"/>
    </row>
    <row r="2490" spans="1:4" ht="16.5">
      <c r="A2490" s="367" t="s">
        <v>1633</v>
      </c>
      <c r="B2490" s="373"/>
      <c r="C2490" s="373"/>
      <c r="D2490" s="368">
        <f>D2488</f>
        <v>73990677.185679361</v>
      </c>
    </row>
    <row r="2491" spans="1:4" ht="16.5">
      <c r="A2491" s="171" t="s">
        <v>1634</v>
      </c>
      <c r="B2491" s="375">
        <v>36948.474000000002</v>
      </c>
      <c r="C2491" s="371">
        <v>122.71</v>
      </c>
      <c r="D2491" s="374">
        <f>B2491*C2491</f>
        <v>4533947.2445400003</v>
      </c>
    </row>
    <row r="2492" spans="1:4" ht="16.5">
      <c r="A2492" s="171" t="s">
        <v>1635</v>
      </c>
      <c r="B2492" s="375">
        <v>107984.798</v>
      </c>
      <c r="C2492" s="371">
        <v>133.62</v>
      </c>
      <c r="D2492" s="374">
        <f>B2492*C2492</f>
        <v>14428928.708760001</v>
      </c>
    </row>
    <row r="2493" spans="1:4" ht="16.5">
      <c r="A2493" s="171" t="s">
        <v>1636</v>
      </c>
      <c r="B2493" s="371">
        <f>B186</f>
        <v>41040.436999999998</v>
      </c>
      <c r="C2493" s="371"/>
      <c r="D2493" s="375">
        <f>D186</f>
        <v>4725914.5538068358</v>
      </c>
    </row>
    <row r="2494" spans="1:4" ht="16.5">
      <c r="A2494" s="171" t="s">
        <v>1637</v>
      </c>
      <c r="B2494" s="371"/>
      <c r="C2494" s="371"/>
      <c r="D2494" s="375">
        <f>D129</f>
        <v>22381371.635740004</v>
      </c>
    </row>
    <row r="2495" spans="1:4" ht="16.5">
      <c r="A2495" s="171" t="s">
        <v>1638</v>
      </c>
      <c r="B2495" s="371">
        <v>1618.06</v>
      </c>
      <c r="C2495" s="371"/>
      <c r="D2495" s="375"/>
    </row>
    <row r="2496" spans="1:4" ht="16.5">
      <c r="A2496" s="171" t="s">
        <v>1639</v>
      </c>
      <c r="B2496" s="371">
        <v>1134.3230000000001</v>
      </c>
      <c r="C2496" s="371"/>
      <c r="D2496" s="375"/>
    </row>
    <row r="2497" spans="1:4" ht="16.5">
      <c r="A2497" s="171" t="s">
        <v>1640</v>
      </c>
      <c r="B2497" s="371">
        <v>15266.536</v>
      </c>
      <c r="C2497" s="371">
        <v>109.42</v>
      </c>
      <c r="D2497" s="375">
        <f>B2497*C2497</f>
        <v>1670464.3691199999</v>
      </c>
    </row>
    <row r="2498" spans="1:4" ht="17.25" thickBot="1">
      <c r="A2498" s="369" t="s">
        <v>1641</v>
      </c>
      <c r="B2498" s="376"/>
      <c r="C2498" s="377"/>
      <c r="D2498" s="370">
        <f>SUM(D2491:D2497)</f>
        <v>47740626.511966839</v>
      </c>
    </row>
    <row r="2499" spans="1:4" ht="15.75" thickBot="1">
      <c r="A2499"/>
      <c r="B2499" s="97"/>
      <c r="C2499" s="59"/>
      <c r="D2499" s="59"/>
    </row>
    <row r="2500" spans="1:4" ht="15.75" thickBot="1">
      <c r="A2500"/>
      <c r="B2500" s="97"/>
      <c r="C2500" s="59"/>
      <c r="D2500" s="178">
        <f>D2490+D2498</f>
        <v>121731303.6976462</v>
      </c>
    </row>
  </sheetData>
  <pageMargins left="0.9055118110236221" right="0.31496062992125984" top="0" bottom="0" header="0.31496062992125984" footer="0.31496062992125984"/>
  <pageSetup paperSize="9" scale="8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13"/>
  <sheetViews>
    <sheetView tabSelected="1" workbookViewId="0">
      <selection activeCell="G364" sqref="G364"/>
    </sheetView>
  </sheetViews>
  <sheetFormatPr defaultRowHeight="15" outlineLevelRow="1"/>
  <cols>
    <col min="1" max="1" width="56.85546875" customWidth="1"/>
    <col min="2" max="2" width="19.42578125" customWidth="1"/>
    <col min="3" max="3" width="19.42578125" style="551" customWidth="1"/>
    <col min="4" max="4" width="19.42578125" style="547" customWidth="1"/>
    <col min="5" max="5" width="9.140625" style="42"/>
  </cols>
  <sheetData>
    <row r="1" spans="1:4" ht="21">
      <c r="A1" s="380" t="s">
        <v>0</v>
      </c>
      <c r="B1" s="432"/>
      <c r="C1" s="548"/>
    </row>
    <row r="2" spans="1:4" ht="21">
      <c r="A2" s="380" t="s">
        <v>1961</v>
      </c>
      <c r="B2" s="432"/>
      <c r="C2" s="548"/>
    </row>
    <row r="3" spans="1:4">
      <c r="A3" s="437" t="s">
        <v>1</v>
      </c>
      <c r="B3" s="438" t="s">
        <v>2</v>
      </c>
      <c r="C3" s="549" t="s">
        <v>3</v>
      </c>
      <c r="D3" s="438" t="s">
        <v>4</v>
      </c>
    </row>
    <row r="4" spans="1:4" ht="25.5" hidden="1" outlineLevel="1">
      <c r="A4" s="540" t="s">
        <v>6</v>
      </c>
      <c r="B4" s="541">
        <v>990</v>
      </c>
      <c r="C4" s="357">
        <v>123.27</v>
      </c>
      <c r="D4" s="357">
        <f>B4*C4</f>
        <v>122037.3</v>
      </c>
    </row>
    <row r="5" spans="1:4" ht="25.5" hidden="1" outlineLevel="1">
      <c r="A5" s="540" t="s">
        <v>7</v>
      </c>
      <c r="B5" s="541">
        <v>245.95</v>
      </c>
      <c r="C5" s="357">
        <v>119.18</v>
      </c>
      <c r="D5" s="357">
        <f t="shared" ref="D5:D68" si="0">B5*C5</f>
        <v>29312.321</v>
      </c>
    </row>
    <row r="6" spans="1:4" hidden="1" outlineLevel="1">
      <c r="A6" s="540" t="s">
        <v>8</v>
      </c>
      <c r="B6" s="541">
        <v>19</v>
      </c>
      <c r="C6" s="357"/>
      <c r="D6" s="357">
        <f t="shared" si="0"/>
        <v>0</v>
      </c>
    </row>
    <row r="7" spans="1:4" hidden="1" outlineLevel="1">
      <c r="A7" s="542" t="s">
        <v>9</v>
      </c>
      <c r="B7" s="543">
        <v>19</v>
      </c>
      <c r="C7" s="357">
        <v>107.5</v>
      </c>
      <c r="D7" s="357">
        <f t="shared" si="0"/>
        <v>2042.5</v>
      </c>
    </row>
    <row r="8" spans="1:4" hidden="1" outlineLevel="1">
      <c r="A8" s="540" t="s">
        <v>1903</v>
      </c>
      <c r="B8" s="541">
        <v>1</v>
      </c>
      <c r="C8" s="357"/>
      <c r="D8" s="357">
        <f t="shared" si="0"/>
        <v>0</v>
      </c>
    </row>
    <row r="9" spans="1:4" hidden="1" outlineLevel="1">
      <c r="A9" s="542" t="s">
        <v>1904</v>
      </c>
      <c r="B9" s="543">
        <v>1</v>
      </c>
      <c r="C9" s="357">
        <v>84400</v>
      </c>
      <c r="D9" s="357">
        <f t="shared" si="0"/>
        <v>84400</v>
      </c>
    </row>
    <row r="10" spans="1:4" hidden="1" outlineLevel="1">
      <c r="A10" s="540" t="s">
        <v>10</v>
      </c>
      <c r="B10" s="541">
        <v>100.18</v>
      </c>
      <c r="C10" s="357"/>
      <c r="D10" s="357">
        <f t="shared" si="0"/>
        <v>0</v>
      </c>
    </row>
    <row r="11" spans="1:4" hidden="1" outlineLevel="1">
      <c r="A11" s="542" t="s">
        <v>11</v>
      </c>
      <c r="B11" s="543">
        <v>100</v>
      </c>
      <c r="C11" s="357">
        <v>169.37</v>
      </c>
      <c r="D11" s="357">
        <f t="shared" si="0"/>
        <v>16937</v>
      </c>
    </row>
    <row r="12" spans="1:4" hidden="1" outlineLevel="1">
      <c r="A12" s="542" t="s">
        <v>12</v>
      </c>
      <c r="B12" s="543">
        <v>0.18</v>
      </c>
      <c r="C12" s="357" t="s">
        <v>13</v>
      </c>
      <c r="D12" s="357"/>
    </row>
    <row r="13" spans="1:4" hidden="1" outlineLevel="1">
      <c r="A13" s="540" t="s">
        <v>14</v>
      </c>
      <c r="B13" s="544">
        <v>22382.597000000002</v>
      </c>
      <c r="C13" s="357"/>
      <c r="D13" s="357">
        <f t="shared" si="0"/>
        <v>0</v>
      </c>
    </row>
    <row r="14" spans="1:4" hidden="1" outlineLevel="1">
      <c r="A14" s="542"/>
      <c r="B14" s="543">
        <v>48.2</v>
      </c>
      <c r="C14" s="357">
        <v>142</v>
      </c>
      <c r="D14" s="357">
        <f t="shared" si="0"/>
        <v>6844.4000000000005</v>
      </c>
    </row>
    <row r="15" spans="1:4" hidden="1" outlineLevel="1">
      <c r="A15" s="542" t="s">
        <v>15</v>
      </c>
      <c r="B15" s="543">
        <v>684.8</v>
      </c>
      <c r="C15" s="357">
        <v>139</v>
      </c>
      <c r="D15" s="357">
        <f t="shared" si="0"/>
        <v>95187.199999999997</v>
      </c>
    </row>
    <row r="16" spans="1:4" hidden="1" outlineLevel="1">
      <c r="A16" s="542" t="s">
        <v>16</v>
      </c>
      <c r="B16" s="545">
        <v>7800.2120000000004</v>
      </c>
      <c r="C16" s="357">
        <v>279.19</v>
      </c>
      <c r="D16" s="357">
        <f t="shared" si="0"/>
        <v>2177741.1882799999</v>
      </c>
    </row>
    <row r="17" spans="1:4" hidden="1" outlineLevel="1">
      <c r="A17" s="542" t="s">
        <v>17</v>
      </c>
      <c r="B17" s="545">
        <v>13849.385</v>
      </c>
      <c r="C17" s="357">
        <v>316.25</v>
      </c>
      <c r="D17" s="357">
        <f t="shared" si="0"/>
        <v>4379868.0062499996</v>
      </c>
    </row>
    <row r="18" spans="1:4" hidden="1" outlineLevel="1">
      <c r="A18" s="540" t="s">
        <v>18</v>
      </c>
      <c r="B18" s="541">
        <v>50</v>
      </c>
      <c r="C18" s="357"/>
      <c r="D18" s="357">
        <f t="shared" si="0"/>
        <v>0</v>
      </c>
    </row>
    <row r="19" spans="1:4" hidden="1" outlineLevel="1">
      <c r="A19" s="546">
        <v>4010</v>
      </c>
      <c r="B19" s="543">
        <v>25</v>
      </c>
      <c r="C19" s="357">
        <v>652.29999999999995</v>
      </c>
      <c r="D19" s="357">
        <f t="shared" si="0"/>
        <v>16307.499999999998</v>
      </c>
    </row>
    <row r="20" spans="1:4" hidden="1" outlineLevel="1">
      <c r="A20" s="542" t="s">
        <v>19</v>
      </c>
      <c r="B20" s="543">
        <v>25</v>
      </c>
      <c r="C20" s="357">
        <v>691.93</v>
      </c>
      <c r="D20" s="357">
        <f t="shared" si="0"/>
        <v>17298.25</v>
      </c>
    </row>
    <row r="21" spans="1:4" hidden="1" outlineLevel="1">
      <c r="A21" s="540" t="s">
        <v>122</v>
      </c>
      <c r="B21" s="541">
        <v>1</v>
      </c>
      <c r="C21" s="357"/>
      <c r="D21" s="357">
        <f t="shared" si="0"/>
        <v>0</v>
      </c>
    </row>
    <row r="22" spans="1:4" hidden="1" outlineLevel="1">
      <c r="A22" s="542" t="s">
        <v>123</v>
      </c>
      <c r="B22" s="543">
        <v>1</v>
      </c>
      <c r="C22" s="357">
        <v>479</v>
      </c>
      <c r="D22" s="357">
        <f t="shared" si="0"/>
        <v>479</v>
      </c>
    </row>
    <row r="23" spans="1:4" hidden="1" outlineLevel="1">
      <c r="A23" s="540" t="s">
        <v>1959</v>
      </c>
      <c r="B23" s="541">
        <v>10</v>
      </c>
      <c r="C23" s="357"/>
      <c r="D23" s="357">
        <f t="shared" si="0"/>
        <v>0</v>
      </c>
    </row>
    <row r="24" spans="1:4" hidden="1" outlineLevel="1">
      <c r="A24" s="542" t="s">
        <v>1960</v>
      </c>
      <c r="B24" s="543">
        <v>10</v>
      </c>
      <c r="C24" s="357">
        <v>40</v>
      </c>
      <c r="D24" s="357">
        <f t="shared" si="0"/>
        <v>400</v>
      </c>
    </row>
    <row r="25" spans="1:4" hidden="1" outlineLevel="1">
      <c r="A25" s="540" t="s">
        <v>20</v>
      </c>
      <c r="B25" s="544">
        <v>2240.9949999999999</v>
      </c>
      <c r="C25" s="357"/>
      <c r="D25" s="357">
        <f t="shared" si="0"/>
        <v>0</v>
      </c>
    </row>
    <row r="26" spans="1:4" hidden="1" outlineLevel="1">
      <c r="A26" s="542" t="s">
        <v>21</v>
      </c>
      <c r="B26" s="543">
        <v>210.03399999999999</v>
      </c>
      <c r="C26" s="357">
        <v>220</v>
      </c>
      <c r="D26" s="357">
        <f t="shared" si="0"/>
        <v>46207.479999999996</v>
      </c>
    </row>
    <row r="27" spans="1:4" hidden="1" outlineLevel="1">
      <c r="A27" s="542" t="s">
        <v>22</v>
      </c>
      <c r="B27" s="545">
        <v>1094</v>
      </c>
      <c r="C27" s="357">
        <v>100</v>
      </c>
      <c r="D27" s="357">
        <f t="shared" si="0"/>
        <v>109400</v>
      </c>
    </row>
    <row r="28" spans="1:4" hidden="1" outlineLevel="1">
      <c r="A28" s="542" t="s">
        <v>23</v>
      </c>
      <c r="B28" s="543">
        <v>409.45</v>
      </c>
      <c r="C28" s="357">
        <v>250.01</v>
      </c>
      <c r="D28" s="357">
        <f t="shared" si="0"/>
        <v>102366.59449999999</v>
      </c>
    </row>
    <row r="29" spans="1:4" hidden="1" outlineLevel="1">
      <c r="A29" s="542" t="s">
        <v>24</v>
      </c>
      <c r="B29" s="543">
        <v>527.51099999999997</v>
      </c>
      <c r="C29" s="357">
        <v>312.81</v>
      </c>
      <c r="D29" s="357">
        <f t="shared" si="0"/>
        <v>165010.71591</v>
      </c>
    </row>
    <row r="30" spans="1:4" hidden="1" outlineLevel="1">
      <c r="A30" s="540" t="s">
        <v>25</v>
      </c>
      <c r="B30" s="544">
        <v>15100.471</v>
      </c>
      <c r="C30" s="357"/>
      <c r="D30" s="357">
        <f t="shared" si="0"/>
        <v>0</v>
      </c>
    </row>
    <row r="31" spans="1:4" hidden="1" outlineLevel="1">
      <c r="A31" s="546">
        <v>7447</v>
      </c>
      <c r="B31" s="545">
        <v>14546.521000000001</v>
      </c>
      <c r="C31" s="357">
        <v>151.11000000000001</v>
      </c>
      <c r="D31" s="357">
        <f t="shared" si="0"/>
        <v>2198124.7883100002</v>
      </c>
    </row>
    <row r="32" spans="1:4" hidden="1" outlineLevel="1">
      <c r="A32" s="546">
        <v>7467</v>
      </c>
      <c r="B32" s="543">
        <v>347.95</v>
      </c>
      <c r="C32" s="357">
        <v>155.94999999999999</v>
      </c>
      <c r="D32" s="357">
        <f t="shared" si="0"/>
        <v>54262.802499999991</v>
      </c>
    </row>
    <row r="33" spans="1:4" hidden="1" outlineLevel="1">
      <c r="A33" s="546">
        <v>8200</v>
      </c>
      <c r="B33" s="543">
        <v>14.7</v>
      </c>
      <c r="C33" s="357">
        <v>234.5</v>
      </c>
      <c r="D33" s="357">
        <f t="shared" si="0"/>
        <v>3447.1499999999996</v>
      </c>
    </row>
    <row r="34" spans="1:4" hidden="1" outlineLevel="1">
      <c r="A34" s="546">
        <v>8407</v>
      </c>
      <c r="B34" s="543">
        <v>161.65</v>
      </c>
      <c r="C34" s="357">
        <v>140.16</v>
      </c>
      <c r="D34" s="357">
        <f t="shared" si="0"/>
        <v>22656.864000000001</v>
      </c>
    </row>
    <row r="35" spans="1:4" hidden="1" outlineLevel="1">
      <c r="A35" s="546">
        <v>8842</v>
      </c>
      <c r="B35" s="543">
        <v>29.65</v>
      </c>
      <c r="C35" s="357">
        <v>161.66</v>
      </c>
      <c r="D35" s="357">
        <f t="shared" si="0"/>
        <v>4793.2190000000001</v>
      </c>
    </row>
    <row r="36" spans="1:4" hidden="1" outlineLevel="1">
      <c r="A36" s="540" t="s">
        <v>26</v>
      </c>
      <c r="B36" s="541">
        <v>585.79999999999995</v>
      </c>
      <c r="C36" s="357"/>
      <c r="D36" s="357">
        <f t="shared" si="0"/>
        <v>0</v>
      </c>
    </row>
    <row r="37" spans="1:4" hidden="1" outlineLevel="1">
      <c r="A37" s="546">
        <v>4725</v>
      </c>
      <c r="B37" s="543">
        <v>12.7</v>
      </c>
      <c r="C37" s="357">
        <v>163.92</v>
      </c>
      <c r="D37" s="357">
        <f t="shared" si="0"/>
        <v>2081.7839999999997</v>
      </c>
    </row>
    <row r="38" spans="1:4" hidden="1" outlineLevel="1">
      <c r="A38" s="546">
        <v>4770</v>
      </c>
      <c r="B38" s="543">
        <v>100</v>
      </c>
      <c r="C38" s="357">
        <v>163.92</v>
      </c>
      <c r="D38" s="357">
        <f t="shared" si="0"/>
        <v>16392</v>
      </c>
    </row>
    <row r="39" spans="1:4" hidden="1" outlineLevel="1">
      <c r="A39" s="542" t="s">
        <v>27</v>
      </c>
      <c r="B39" s="543">
        <v>42.3</v>
      </c>
      <c r="C39" s="357">
        <v>146.80000000000001</v>
      </c>
      <c r="D39" s="357">
        <f t="shared" si="0"/>
        <v>6209.64</v>
      </c>
    </row>
    <row r="40" spans="1:4" hidden="1" outlineLevel="1">
      <c r="A40" s="542" t="s">
        <v>28</v>
      </c>
      <c r="B40" s="543">
        <v>340.8</v>
      </c>
      <c r="C40" s="357">
        <v>150</v>
      </c>
      <c r="D40" s="357">
        <f t="shared" si="0"/>
        <v>51120</v>
      </c>
    </row>
    <row r="41" spans="1:4" hidden="1" outlineLevel="1">
      <c r="A41" s="542" t="s">
        <v>160</v>
      </c>
      <c r="B41" s="543">
        <v>60</v>
      </c>
      <c r="C41" s="357">
        <v>136</v>
      </c>
      <c r="D41" s="357">
        <f t="shared" si="0"/>
        <v>8160</v>
      </c>
    </row>
    <row r="42" spans="1:4" hidden="1" outlineLevel="1">
      <c r="A42" s="542" t="s">
        <v>29</v>
      </c>
      <c r="B42" s="543">
        <v>30</v>
      </c>
      <c r="C42" s="357">
        <v>163.92</v>
      </c>
      <c r="D42" s="357">
        <f t="shared" si="0"/>
        <v>4917.5999999999995</v>
      </c>
    </row>
    <row r="43" spans="1:4" hidden="1" outlineLevel="1">
      <c r="A43" s="540" t="s">
        <v>30</v>
      </c>
      <c r="B43" s="541">
        <v>142.69999999999999</v>
      </c>
      <c r="C43" s="357"/>
      <c r="D43" s="357">
        <f t="shared" si="0"/>
        <v>0</v>
      </c>
    </row>
    <row r="44" spans="1:4" hidden="1" outlineLevel="1">
      <c r="A44" s="542" t="s">
        <v>31</v>
      </c>
      <c r="B44" s="543">
        <v>142.69999999999999</v>
      </c>
      <c r="C44" s="357">
        <v>155</v>
      </c>
      <c r="D44" s="357">
        <f t="shared" si="0"/>
        <v>22118.5</v>
      </c>
    </row>
    <row r="45" spans="1:4" hidden="1" outlineLevel="1">
      <c r="A45" s="540" t="s">
        <v>32</v>
      </c>
      <c r="B45" s="541">
        <v>1</v>
      </c>
      <c r="C45" s="357"/>
      <c r="D45" s="357">
        <f t="shared" si="0"/>
        <v>0</v>
      </c>
    </row>
    <row r="46" spans="1:4" hidden="1" outlineLevel="1">
      <c r="A46" s="542" t="s">
        <v>33</v>
      </c>
      <c r="B46" s="543">
        <v>1</v>
      </c>
      <c r="C46" s="357">
        <v>272738.90999999997</v>
      </c>
      <c r="D46" s="357">
        <f t="shared" si="0"/>
        <v>272738.90999999997</v>
      </c>
    </row>
    <row r="47" spans="1:4" hidden="1" outlineLevel="1">
      <c r="A47" s="540" t="s">
        <v>36</v>
      </c>
      <c r="B47" s="541">
        <v>83.45</v>
      </c>
      <c r="C47" s="357"/>
      <c r="D47" s="357">
        <f t="shared" si="0"/>
        <v>0</v>
      </c>
    </row>
    <row r="48" spans="1:4" hidden="1" outlineLevel="1">
      <c r="A48" s="542" t="s">
        <v>37</v>
      </c>
      <c r="B48" s="543">
        <v>83.45</v>
      </c>
      <c r="C48" s="357">
        <v>306.92</v>
      </c>
      <c r="D48" s="357">
        <f t="shared" si="0"/>
        <v>25612.474000000002</v>
      </c>
    </row>
    <row r="49" spans="1:5" hidden="1" outlineLevel="1">
      <c r="A49" s="540" t="s">
        <v>39</v>
      </c>
      <c r="B49" s="544">
        <v>22147.001</v>
      </c>
      <c r="C49" s="357"/>
      <c r="D49" s="357">
        <f t="shared" si="0"/>
        <v>0</v>
      </c>
    </row>
    <row r="50" spans="1:5" hidden="1" outlineLevel="1">
      <c r="A50" s="542" t="s">
        <v>40</v>
      </c>
      <c r="B50" s="545">
        <v>22147.001</v>
      </c>
      <c r="C50" s="357">
        <v>9.98</v>
      </c>
      <c r="D50" s="357">
        <f t="shared" si="0"/>
        <v>221027.06998</v>
      </c>
    </row>
    <row r="51" spans="1:5" hidden="1" outlineLevel="1">
      <c r="A51" s="540" t="s">
        <v>161</v>
      </c>
      <c r="B51" s="541">
        <v>100</v>
      </c>
      <c r="C51" s="357"/>
      <c r="D51" s="357">
        <f t="shared" si="0"/>
        <v>0</v>
      </c>
    </row>
    <row r="52" spans="1:5" hidden="1" outlineLevel="1">
      <c r="A52" s="542" t="s">
        <v>162</v>
      </c>
      <c r="B52" s="543">
        <v>100</v>
      </c>
      <c r="C52" s="357">
        <v>16.3</v>
      </c>
      <c r="D52" s="357">
        <f t="shared" si="0"/>
        <v>1630</v>
      </c>
    </row>
    <row r="53" spans="1:5" hidden="1" outlineLevel="1">
      <c r="A53" s="540" t="s">
        <v>41</v>
      </c>
      <c r="B53" s="544">
        <v>5000</v>
      </c>
      <c r="C53" s="357"/>
      <c r="D53" s="357">
        <f t="shared" si="0"/>
        <v>0</v>
      </c>
    </row>
    <row r="54" spans="1:5" hidden="1" outlineLevel="1">
      <c r="A54" s="542" t="s">
        <v>42</v>
      </c>
      <c r="B54" s="545">
        <v>5000</v>
      </c>
      <c r="C54" s="357">
        <v>9.8000000000000007</v>
      </c>
      <c r="D54" s="357">
        <f t="shared" si="0"/>
        <v>49000</v>
      </c>
    </row>
    <row r="55" spans="1:5" hidden="1" outlineLevel="1">
      <c r="A55" s="540" t="s">
        <v>43</v>
      </c>
      <c r="B55" s="541">
        <v>6</v>
      </c>
      <c r="C55" s="357">
        <v>4433.33</v>
      </c>
      <c r="D55" s="357">
        <f t="shared" si="0"/>
        <v>26599.98</v>
      </c>
    </row>
    <row r="56" spans="1:5" hidden="1" outlineLevel="1">
      <c r="A56" s="540" t="s">
        <v>44</v>
      </c>
      <c r="B56" s="544">
        <v>7624.3140000000003</v>
      </c>
      <c r="C56" s="357"/>
      <c r="D56" s="357">
        <f t="shared" si="0"/>
        <v>0</v>
      </c>
    </row>
    <row r="57" spans="1:5" hidden="1" outlineLevel="1">
      <c r="A57" s="542" t="s">
        <v>45</v>
      </c>
      <c r="B57" s="545">
        <v>7624.3140000000003</v>
      </c>
      <c r="C57" s="357">
        <v>10.199999999999999</v>
      </c>
      <c r="D57" s="357">
        <f t="shared" si="0"/>
        <v>77768.002800000002</v>
      </c>
    </row>
    <row r="58" spans="1:5" hidden="1" outlineLevel="1">
      <c r="A58" s="540" t="s">
        <v>46</v>
      </c>
      <c r="B58" s="541">
        <v>99</v>
      </c>
      <c r="C58" s="357">
        <v>98</v>
      </c>
      <c r="D58" s="357">
        <f t="shared" si="0"/>
        <v>9702</v>
      </c>
    </row>
    <row r="59" spans="1:5" hidden="1" outlineLevel="1">
      <c r="A59" s="540" t="s">
        <v>47</v>
      </c>
      <c r="B59" s="541">
        <v>61.15</v>
      </c>
      <c r="C59" s="357"/>
      <c r="D59" s="357">
        <f t="shared" si="0"/>
        <v>0</v>
      </c>
    </row>
    <row r="60" spans="1:5" hidden="1" outlineLevel="1">
      <c r="A60" s="542" t="s">
        <v>48</v>
      </c>
      <c r="B60" s="543">
        <v>61.15</v>
      </c>
      <c r="C60" s="357">
        <v>328.6</v>
      </c>
      <c r="D60" s="357">
        <f t="shared" si="0"/>
        <v>20093.89</v>
      </c>
    </row>
    <row r="61" spans="1:5" hidden="1" outlineLevel="1">
      <c r="A61" s="540" t="s">
        <v>49</v>
      </c>
      <c r="B61" s="544">
        <v>12804.652</v>
      </c>
      <c r="C61" s="357"/>
      <c r="D61" s="357">
        <f t="shared" si="0"/>
        <v>0</v>
      </c>
    </row>
    <row r="62" spans="1:5" hidden="1" outlineLevel="1">
      <c r="A62" s="542" t="s">
        <v>165</v>
      </c>
      <c r="B62" s="545">
        <v>8647.9750000000004</v>
      </c>
      <c r="C62" s="357">
        <v>489</v>
      </c>
      <c r="D62" s="357">
        <f t="shared" si="0"/>
        <v>4228859.7750000004</v>
      </c>
    </row>
    <row r="63" spans="1:5" hidden="1" outlineLevel="1">
      <c r="A63" s="542" t="s">
        <v>50</v>
      </c>
      <c r="B63" s="545">
        <v>4156.6769999999997</v>
      </c>
      <c r="C63" s="357">
        <v>526.47</v>
      </c>
      <c r="D63" s="357">
        <f t="shared" si="0"/>
        <v>2188365.7401899998</v>
      </c>
    </row>
    <row r="64" spans="1:5" hidden="1" outlineLevel="1">
      <c r="A64" s="540" t="s">
        <v>202</v>
      </c>
      <c r="B64" s="541">
        <v>600</v>
      </c>
      <c r="C64" s="357">
        <f>(9.74*101+10.21*500)/601</f>
        <v>10.131014975041596</v>
      </c>
      <c r="D64" s="357">
        <f t="shared" si="0"/>
        <v>6078.6089850249582</v>
      </c>
      <c r="E64" s="42" t="s">
        <v>788</v>
      </c>
    </row>
    <row r="65" spans="1:4" hidden="1" outlineLevel="1">
      <c r="A65" s="540" t="s">
        <v>51</v>
      </c>
      <c r="B65" s="544">
        <v>3772.538</v>
      </c>
      <c r="C65" s="357"/>
      <c r="D65" s="357">
        <f t="shared" si="0"/>
        <v>0</v>
      </c>
    </row>
    <row r="66" spans="1:4" hidden="1" outlineLevel="1">
      <c r="A66" s="542" t="s">
        <v>52</v>
      </c>
      <c r="B66" s="543">
        <v>687.29399999999998</v>
      </c>
      <c r="C66" s="357">
        <v>579.12</v>
      </c>
      <c r="D66" s="357">
        <f t="shared" si="0"/>
        <v>398025.70127999998</v>
      </c>
    </row>
    <row r="67" spans="1:4" hidden="1" outlineLevel="1">
      <c r="A67" s="542" t="s">
        <v>53</v>
      </c>
      <c r="B67" s="545">
        <v>1237.2159999999999</v>
      </c>
      <c r="C67" s="357">
        <v>480.68</v>
      </c>
      <c r="D67" s="357">
        <f t="shared" si="0"/>
        <v>594704.98687999998</v>
      </c>
    </row>
    <row r="68" spans="1:4" hidden="1" outlineLevel="1">
      <c r="A68" s="542" t="s">
        <v>54</v>
      </c>
      <c r="B68" s="543">
        <v>319.64499999999998</v>
      </c>
      <c r="C68" s="357">
        <v>782.57</v>
      </c>
      <c r="D68" s="357">
        <f t="shared" si="0"/>
        <v>250144.58765</v>
      </c>
    </row>
    <row r="69" spans="1:4" hidden="1" outlineLevel="1">
      <c r="A69" s="542" t="s">
        <v>55</v>
      </c>
      <c r="B69" s="543">
        <v>0.6</v>
      </c>
      <c r="C69" s="357">
        <v>318.24</v>
      </c>
      <c r="D69" s="357">
        <f t="shared" ref="D69:D123" si="1">B69*C69</f>
        <v>190.94399999999999</v>
      </c>
    </row>
    <row r="70" spans="1:4" hidden="1" outlineLevel="1">
      <c r="A70" s="542" t="s">
        <v>56</v>
      </c>
      <c r="B70" s="543">
        <v>280.10000000000002</v>
      </c>
      <c r="C70" s="357">
        <v>1317.09</v>
      </c>
      <c r="D70" s="357">
        <f t="shared" si="1"/>
        <v>368916.90899999999</v>
      </c>
    </row>
    <row r="71" spans="1:4" hidden="1" outlineLevel="1">
      <c r="A71" s="542" t="s">
        <v>57</v>
      </c>
      <c r="B71" s="543">
        <v>25</v>
      </c>
      <c r="C71" s="357">
        <v>298</v>
      </c>
      <c r="D71" s="357">
        <f t="shared" si="1"/>
        <v>7450</v>
      </c>
    </row>
    <row r="72" spans="1:4" hidden="1" outlineLevel="1">
      <c r="A72" s="542" t="s">
        <v>58</v>
      </c>
      <c r="B72" s="543">
        <v>106.857</v>
      </c>
      <c r="C72" s="357">
        <v>661.47</v>
      </c>
      <c r="D72" s="357">
        <f t="shared" si="1"/>
        <v>70682.699789999999</v>
      </c>
    </row>
    <row r="73" spans="1:4" hidden="1" outlineLevel="1">
      <c r="A73" s="542" t="s">
        <v>59</v>
      </c>
      <c r="B73" s="543">
        <v>6.4770000000000003</v>
      </c>
      <c r="C73" s="357">
        <v>2810.39</v>
      </c>
      <c r="D73" s="357">
        <f t="shared" si="1"/>
        <v>18202.89603</v>
      </c>
    </row>
    <row r="74" spans="1:4" hidden="1" outlineLevel="1">
      <c r="A74" s="542" t="s">
        <v>1785</v>
      </c>
      <c r="B74" s="543">
        <v>394.11399999999998</v>
      </c>
      <c r="C74" s="357">
        <v>924.97</v>
      </c>
      <c r="D74" s="357">
        <f t="shared" si="1"/>
        <v>364543.62657999998</v>
      </c>
    </row>
    <row r="75" spans="1:4" hidden="1" outlineLevel="1">
      <c r="A75" s="542" t="s">
        <v>60</v>
      </c>
      <c r="B75" s="543">
        <v>286.17500000000001</v>
      </c>
      <c r="C75" s="357">
        <v>1202.5999999999999</v>
      </c>
      <c r="D75" s="357">
        <f t="shared" si="1"/>
        <v>344154.05499999999</v>
      </c>
    </row>
    <row r="76" spans="1:4" hidden="1" outlineLevel="1">
      <c r="A76" s="542" t="s">
        <v>1852</v>
      </c>
      <c r="B76" s="543">
        <v>24.25</v>
      </c>
      <c r="C76" s="357">
        <v>1289.05</v>
      </c>
      <c r="D76" s="357">
        <f t="shared" si="1"/>
        <v>31259.462499999998</v>
      </c>
    </row>
    <row r="77" spans="1:4" hidden="1" outlineLevel="1">
      <c r="A77" s="542" t="s">
        <v>61</v>
      </c>
      <c r="B77" s="543">
        <v>35.526000000000003</v>
      </c>
      <c r="C77" s="357">
        <v>662.56</v>
      </c>
      <c r="D77" s="357">
        <f t="shared" si="1"/>
        <v>23538.10656</v>
      </c>
    </row>
    <row r="78" spans="1:4" hidden="1" outlineLevel="1">
      <c r="A78" s="542" t="s">
        <v>62</v>
      </c>
      <c r="B78" s="543">
        <v>10.35</v>
      </c>
      <c r="C78" s="357">
        <v>552.89</v>
      </c>
      <c r="D78" s="357">
        <f t="shared" si="1"/>
        <v>5722.4114999999993</v>
      </c>
    </row>
    <row r="79" spans="1:4" hidden="1" outlineLevel="1">
      <c r="A79" s="542" t="s">
        <v>63</v>
      </c>
      <c r="B79" s="543">
        <v>16.75</v>
      </c>
      <c r="C79" s="357">
        <v>541.59</v>
      </c>
      <c r="D79" s="357">
        <f t="shared" si="1"/>
        <v>9071.6324999999997</v>
      </c>
    </row>
    <row r="80" spans="1:4" hidden="1" outlineLevel="1">
      <c r="A80" s="542" t="s">
        <v>64</v>
      </c>
      <c r="B80" s="543">
        <v>24.263999999999999</v>
      </c>
      <c r="C80" s="357">
        <v>773.08</v>
      </c>
      <c r="D80" s="357">
        <f t="shared" si="1"/>
        <v>18758.01312</v>
      </c>
    </row>
    <row r="81" spans="1:4" hidden="1" outlineLevel="1">
      <c r="A81" s="542" t="s">
        <v>66</v>
      </c>
      <c r="B81" s="543">
        <v>161.672</v>
      </c>
      <c r="C81" s="357">
        <v>2895.31</v>
      </c>
      <c r="D81" s="357">
        <f t="shared" si="1"/>
        <v>468090.55832000001</v>
      </c>
    </row>
    <row r="82" spans="1:4" hidden="1" outlineLevel="1">
      <c r="A82" s="542" t="s">
        <v>67</v>
      </c>
      <c r="B82" s="543">
        <v>156.24799999999999</v>
      </c>
      <c r="C82" s="357">
        <v>3800.25</v>
      </c>
      <c r="D82" s="357">
        <f t="shared" si="1"/>
        <v>593781.46199999994</v>
      </c>
    </row>
    <row r="83" spans="1:4" hidden="1" outlineLevel="1">
      <c r="A83" s="540" t="s">
        <v>68</v>
      </c>
      <c r="B83" s="541">
        <v>867.09199999999998</v>
      </c>
      <c r="C83" s="357"/>
      <c r="D83" s="357">
        <f t="shared" si="1"/>
        <v>0</v>
      </c>
    </row>
    <row r="84" spans="1:4" hidden="1" outlineLevel="1">
      <c r="A84" s="542" t="s">
        <v>69</v>
      </c>
      <c r="B84" s="543">
        <v>388.46</v>
      </c>
      <c r="C84" s="357">
        <v>98.66</v>
      </c>
      <c r="D84" s="357">
        <f t="shared" si="1"/>
        <v>38325.463599999995</v>
      </c>
    </row>
    <row r="85" spans="1:4" hidden="1" outlineLevel="1">
      <c r="A85" s="542" t="s">
        <v>71</v>
      </c>
      <c r="B85" s="543">
        <v>0.1</v>
      </c>
      <c r="C85" s="357">
        <v>205</v>
      </c>
      <c r="D85" s="357">
        <f t="shared" si="1"/>
        <v>20.5</v>
      </c>
    </row>
    <row r="86" spans="1:4" hidden="1" outlineLevel="1">
      <c r="A86" s="542" t="s">
        <v>72</v>
      </c>
      <c r="B86" s="543">
        <v>207.33199999999999</v>
      </c>
      <c r="C86" s="357">
        <v>75</v>
      </c>
      <c r="D86" s="357">
        <f t="shared" si="1"/>
        <v>15549.9</v>
      </c>
    </row>
    <row r="87" spans="1:4" hidden="1" outlineLevel="1">
      <c r="A87" s="542" t="s">
        <v>73</v>
      </c>
      <c r="B87" s="543">
        <v>246.05</v>
      </c>
      <c r="C87" s="357">
        <v>96.1</v>
      </c>
      <c r="D87" s="357">
        <f t="shared" si="1"/>
        <v>23645.404999999999</v>
      </c>
    </row>
    <row r="88" spans="1:4" hidden="1" outlineLevel="1">
      <c r="A88" s="542" t="s">
        <v>74</v>
      </c>
      <c r="B88" s="543">
        <v>13.7</v>
      </c>
      <c r="C88" s="357">
        <v>70</v>
      </c>
      <c r="D88" s="357">
        <f t="shared" si="1"/>
        <v>959</v>
      </c>
    </row>
    <row r="89" spans="1:4" hidden="1" outlineLevel="1">
      <c r="A89" s="542" t="s">
        <v>75</v>
      </c>
      <c r="B89" s="543">
        <v>11.45</v>
      </c>
      <c r="C89" s="357">
        <v>207</v>
      </c>
      <c r="D89" s="357">
        <f t="shared" si="1"/>
        <v>2370.1499999999996</v>
      </c>
    </row>
    <row r="90" spans="1:4" hidden="1" outlineLevel="1">
      <c r="A90" s="540" t="s">
        <v>76</v>
      </c>
      <c r="B90" s="541">
        <v>44.436</v>
      </c>
      <c r="C90" s="357"/>
      <c r="D90" s="357">
        <f t="shared" si="1"/>
        <v>0</v>
      </c>
    </row>
    <row r="91" spans="1:4" hidden="1" outlineLevel="1">
      <c r="A91" s="542" t="s">
        <v>77</v>
      </c>
      <c r="B91" s="543">
        <v>24.436</v>
      </c>
      <c r="C91" s="357">
        <v>620</v>
      </c>
      <c r="D91" s="357">
        <f t="shared" si="1"/>
        <v>15150.32</v>
      </c>
    </row>
    <row r="92" spans="1:4" hidden="1" outlineLevel="1">
      <c r="A92" s="542" t="s">
        <v>78</v>
      </c>
      <c r="B92" s="543">
        <v>20</v>
      </c>
      <c r="C92" s="357">
        <v>1614.2</v>
      </c>
      <c r="D92" s="357">
        <f t="shared" si="1"/>
        <v>32284</v>
      </c>
    </row>
    <row r="93" spans="1:4" hidden="1" outlineLevel="1">
      <c r="A93" s="540" t="s">
        <v>79</v>
      </c>
      <c r="B93" s="544">
        <v>24698.708999999999</v>
      </c>
      <c r="C93" s="357"/>
      <c r="D93" s="357">
        <f t="shared" si="1"/>
        <v>0</v>
      </c>
    </row>
    <row r="94" spans="1:4" hidden="1" outlineLevel="1">
      <c r="A94" s="542" t="s">
        <v>80</v>
      </c>
      <c r="B94" s="545">
        <v>24698.708999999999</v>
      </c>
      <c r="C94" s="357">
        <v>94.9</v>
      </c>
      <c r="D94" s="357">
        <f t="shared" si="1"/>
        <v>2343907.4841</v>
      </c>
    </row>
    <row r="95" spans="1:4" hidden="1" outlineLevel="1">
      <c r="A95" s="540" t="s">
        <v>81</v>
      </c>
      <c r="B95" s="541">
        <v>369.7</v>
      </c>
      <c r="C95" s="357"/>
      <c r="D95" s="357">
        <f t="shared" si="1"/>
        <v>0</v>
      </c>
    </row>
    <row r="96" spans="1:4" hidden="1" outlineLevel="1">
      <c r="A96" s="542" t="s">
        <v>82</v>
      </c>
      <c r="B96" s="543">
        <v>369.7</v>
      </c>
      <c r="C96" s="357">
        <v>73.16</v>
      </c>
      <c r="D96" s="357">
        <f t="shared" si="1"/>
        <v>27047.251999999997</v>
      </c>
    </row>
    <row r="97" spans="1:4" hidden="1" outlineLevel="1">
      <c r="A97" s="540" t="s">
        <v>83</v>
      </c>
      <c r="B97" s="541">
        <v>425</v>
      </c>
      <c r="C97" s="357"/>
      <c r="D97" s="357">
        <f t="shared" si="1"/>
        <v>0</v>
      </c>
    </row>
    <row r="98" spans="1:4" hidden="1" outlineLevel="1">
      <c r="A98" s="542" t="s">
        <v>84</v>
      </c>
      <c r="B98" s="543">
        <v>425</v>
      </c>
      <c r="C98" s="357">
        <v>38.94</v>
      </c>
      <c r="D98" s="357">
        <f t="shared" si="1"/>
        <v>16549.5</v>
      </c>
    </row>
    <row r="99" spans="1:4" hidden="1" outlineLevel="1">
      <c r="A99" s="540" t="s">
        <v>85</v>
      </c>
      <c r="B99" s="541">
        <v>10.8</v>
      </c>
      <c r="C99" s="357"/>
      <c r="D99" s="357">
        <f t="shared" si="1"/>
        <v>0</v>
      </c>
    </row>
    <row r="100" spans="1:4" hidden="1" outlineLevel="1">
      <c r="A100" s="542" t="s">
        <v>86</v>
      </c>
      <c r="B100" s="543">
        <v>10.8</v>
      </c>
      <c r="C100" s="357">
        <v>105</v>
      </c>
      <c r="D100" s="357">
        <f t="shared" si="1"/>
        <v>1134</v>
      </c>
    </row>
    <row r="101" spans="1:4" hidden="1" outlineLevel="1">
      <c r="A101" s="540" t="s">
        <v>87</v>
      </c>
      <c r="B101" s="541">
        <v>25</v>
      </c>
      <c r="C101" s="434"/>
      <c r="D101" s="357">
        <f t="shared" si="1"/>
        <v>0</v>
      </c>
    </row>
    <row r="102" spans="1:4" hidden="1" outlineLevel="1">
      <c r="A102" s="542" t="s">
        <v>88</v>
      </c>
      <c r="B102" s="543">
        <v>25</v>
      </c>
      <c r="C102" s="357">
        <v>24</v>
      </c>
      <c r="D102" s="357">
        <f t="shared" si="1"/>
        <v>600</v>
      </c>
    </row>
    <row r="103" spans="1:4" hidden="1" outlineLevel="1">
      <c r="A103" s="540" t="s">
        <v>89</v>
      </c>
      <c r="B103" s="541">
        <v>11</v>
      </c>
      <c r="C103" s="434"/>
      <c r="D103" s="357">
        <f t="shared" si="1"/>
        <v>0</v>
      </c>
    </row>
    <row r="104" spans="1:4" hidden="1" outlineLevel="1">
      <c r="A104" s="542" t="s">
        <v>90</v>
      </c>
      <c r="B104" s="543">
        <v>3</v>
      </c>
      <c r="C104" s="357">
        <v>650</v>
      </c>
      <c r="D104" s="357">
        <f t="shared" si="1"/>
        <v>1950</v>
      </c>
    </row>
    <row r="105" spans="1:4" hidden="1" outlineLevel="1">
      <c r="A105" s="542" t="s">
        <v>1877</v>
      </c>
      <c r="B105" s="543">
        <v>2</v>
      </c>
      <c r="C105" s="357">
        <v>650.01</v>
      </c>
      <c r="D105" s="357">
        <f t="shared" si="1"/>
        <v>1300.02</v>
      </c>
    </row>
    <row r="106" spans="1:4" hidden="1" outlineLevel="1">
      <c r="A106" s="542" t="s">
        <v>91</v>
      </c>
      <c r="B106" s="543">
        <v>5</v>
      </c>
      <c r="C106" s="357">
        <v>700</v>
      </c>
      <c r="D106" s="357">
        <f t="shared" si="1"/>
        <v>3500</v>
      </c>
    </row>
    <row r="107" spans="1:4" hidden="1" outlineLevel="1">
      <c r="A107" s="542" t="s">
        <v>92</v>
      </c>
      <c r="B107" s="543">
        <v>1</v>
      </c>
      <c r="C107" s="357">
        <v>700</v>
      </c>
      <c r="D107" s="357">
        <f t="shared" si="1"/>
        <v>700</v>
      </c>
    </row>
    <row r="108" spans="1:4" hidden="1" outlineLevel="1">
      <c r="A108" s="540" t="s">
        <v>631</v>
      </c>
      <c r="B108" s="541">
        <v>4</v>
      </c>
      <c r="C108" s="434"/>
      <c r="D108" s="357">
        <f t="shared" si="1"/>
        <v>0</v>
      </c>
    </row>
    <row r="109" spans="1:4" hidden="1" outlineLevel="1">
      <c r="A109" s="542" t="s">
        <v>632</v>
      </c>
      <c r="B109" s="543">
        <v>4</v>
      </c>
      <c r="C109" s="357">
        <v>126800</v>
      </c>
      <c r="D109" s="357">
        <f t="shared" si="1"/>
        <v>507200</v>
      </c>
    </row>
    <row r="110" spans="1:4" hidden="1" outlineLevel="1">
      <c r="A110" s="540" t="s">
        <v>93</v>
      </c>
      <c r="B110" s="544">
        <v>3062.76</v>
      </c>
      <c r="C110" s="434"/>
      <c r="D110" s="357">
        <f t="shared" si="1"/>
        <v>0</v>
      </c>
    </row>
    <row r="111" spans="1:4" hidden="1" outlineLevel="1">
      <c r="A111" s="542" t="s">
        <v>94</v>
      </c>
      <c r="B111" s="545">
        <v>2922.76</v>
      </c>
      <c r="C111" s="357">
        <v>125.43</v>
      </c>
      <c r="D111" s="357">
        <f t="shared" si="1"/>
        <v>366601.78680000006</v>
      </c>
    </row>
    <row r="112" spans="1:4" hidden="1" outlineLevel="1">
      <c r="A112" s="542" t="s">
        <v>95</v>
      </c>
      <c r="B112" s="543">
        <v>100</v>
      </c>
      <c r="C112" s="357">
        <v>91</v>
      </c>
      <c r="D112" s="357">
        <f t="shared" si="1"/>
        <v>9100</v>
      </c>
    </row>
    <row r="113" spans="1:4" hidden="1" outlineLevel="1">
      <c r="A113" s="542" t="s">
        <v>96</v>
      </c>
      <c r="B113" s="543">
        <v>40</v>
      </c>
      <c r="C113" s="357">
        <v>184.44</v>
      </c>
      <c r="D113" s="357">
        <f t="shared" si="1"/>
        <v>7377.6</v>
      </c>
    </row>
    <row r="114" spans="1:4" hidden="1" outlineLevel="1">
      <c r="A114" s="540" t="s">
        <v>97</v>
      </c>
      <c r="B114" s="544">
        <v>9800.31</v>
      </c>
      <c r="C114" s="357"/>
      <c r="D114" s="357">
        <f t="shared" si="1"/>
        <v>0</v>
      </c>
    </row>
    <row r="115" spans="1:4" hidden="1" outlineLevel="1">
      <c r="A115" s="546">
        <v>1860</v>
      </c>
      <c r="B115" s="545">
        <v>9800.31</v>
      </c>
      <c r="C115" s="357">
        <v>77</v>
      </c>
      <c r="D115" s="357">
        <f t="shared" si="1"/>
        <v>754623.87</v>
      </c>
    </row>
    <row r="116" spans="1:4" hidden="1" outlineLevel="1">
      <c r="A116" s="540" t="s">
        <v>98</v>
      </c>
      <c r="B116" s="541">
        <v>440</v>
      </c>
      <c r="C116" s="357">
        <v>244</v>
      </c>
      <c r="D116" s="357">
        <f t="shared" si="1"/>
        <v>107360</v>
      </c>
    </row>
    <row r="117" spans="1:4" hidden="1" outlineLevel="1">
      <c r="A117" s="540" t="s">
        <v>99</v>
      </c>
      <c r="B117" s="541">
        <v>25</v>
      </c>
      <c r="C117" s="357">
        <v>304</v>
      </c>
      <c r="D117" s="357">
        <f t="shared" si="1"/>
        <v>7600</v>
      </c>
    </row>
    <row r="118" spans="1:4" hidden="1" outlineLevel="1">
      <c r="A118" s="540" t="s">
        <v>100</v>
      </c>
      <c r="B118" s="544">
        <v>1315.45</v>
      </c>
      <c r="C118" s="357">
        <v>125.5</v>
      </c>
      <c r="D118" s="357">
        <f t="shared" si="1"/>
        <v>165088.97500000001</v>
      </c>
    </row>
    <row r="119" spans="1:4" hidden="1" outlineLevel="1">
      <c r="A119" s="540" t="s">
        <v>101</v>
      </c>
      <c r="B119" s="541">
        <v>25</v>
      </c>
      <c r="C119" s="357">
        <v>224</v>
      </c>
      <c r="D119" s="357">
        <f t="shared" si="1"/>
        <v>5600</v>
      </c>
    </row>
    <row r="120" spans="1:4" hidden="1" outlineLevel="1">
      <c r="A120" s="540" t="s">
        <v>102</v>
      </c>
      <c r="B120" s="544">
        <v>3617.3359999999998</v>
      </c>
      <c r="C120" s="357"/>
      <c r="D120" s="357">
        <f t="shared" si="1"/>
        <v>0</v>
      </c>
    </row>
    <row r="121" spans="1:4" hidden="1" outlineLevel="1">
      <c r="A121" s="542" t="s">
        <v>1853</v>
      </c>
      <c r="B121" s="545">
        <v>3492.3359999999998</v>
      </c>
      <c r="C121" s="357">
        <v>77.88</v>
      </c>
      <c r="D121" s="357">
        <f t="shared" si="1"/>
        <v>271983.12767999998</v>
      </c>
    </row>
    <row r="122" spans="1:4" hidden="1" outlineLevel="1">
      <c r="A122" s="542" t="s">
        <v>104</v>
      </c>
      <c r="B122" s="543">
        <v>100</v>
      </c>
      <c r="C122" s="357">
        <v>90</v>
      </c>
      <c r="D122" s="357">
        <f t="shared" si="1"/>
        <v>9000</v>
      </c>
    </row>
    <row r="123" spans="1:4" hidden="1" outlineLevel="1">
      <c r="A123" s="542" t="s">
        <v>105</v>
      </c>
      <c r="B123" s="543">
        <v>25</v>
      </c>
      <c r="C123" s="357">
        <v>48</v>
      </c>
      <c r="D123" s="357">
        <f t="shared" si="1"/>
        <v>1200</v>
      </c>
    </row>
    <row r="124" spans="1:4" hidden="1" outlineLevel="1">
      <c r="A124" s="540" t="s">
        <v>106</v>
      </c>
      <c r="B124" s="541">
        <v>43.438000000000002</v>
      </c>
      <c r="C124" s="357"/>
      <c r="D124" s="357">
        <f t="shared" ref="D124:D130" si="2">B124*C124</f>
        <v>0</v>
      </c>
    </row>
    <row r="125" spans="1:4" hidden="1" outlineLevel="1">
      <c r="A125" s="542" t="s">
        <v>107</v>
      </c>
      <c r="B125" s="543">
        <v>43.438000000000002</v>
      </c>
      <c r="C125" s="357">
        <v>436.19</v>
      </c>
      <c r="D125" s="357">
        <f t="shared" si="2"/>
        <v>18947.221219999999</v>
      </c>
    </row>
    <row r="126" spans="1:4" hidden="1" outlineLevel="1">
      <c r="A126" s="540" t="s">
        <v>109</v>
      </c>
      <c r="B126" s="544">
        <v>2583.75</v>
      </c>
      <c r="C126" s="357">
        <v>282</v>
      </c>
      <c r="D126" s="357">
        <f t="shared" si="2"/>
        <v>728617.5</v>
      </c>
    </row>
    <row r="127" spans="1:4" hidden="1" outlineLevel="1">
      <c r="A127" s="540" t="s">
        <v>111</v>
      </c>
      <c r="B127" s="544">
        <v>6170.3609999999999</v>
      </c>
      <c r="C127" s="357"/>
      <c r="D127" s="357">
        <f t="shared" si="2"/>
        <v>0</v>
      </c>
    </row>
    <row r="128" spans="1:4" hidden="1" outlineLevel="1">
      <c r="A128" s="542" t="s">
        <v>115</v>
      </c>
      <c r="B128" s="545">
        <v>6170.3609999999999</v>
      </c>
      <c r="C128" s="357">
        <v>153.30000000000001</v>
      </c>
      <c r="D128" s="357">
        <f t="shared" si="2"/>
        <v>945916.34130000009</v>
      </c>
    </row>
    <row r="129" spans="1:5" hidden="1" outlineLevel="1">
      <c r="A129" s="540" t="s">
        <v>119</v>
      </c>
      <c r="B129" s="541">
        <v>25</v>
      </c>
      <c r="C129" s="357"/>
      <c r="D129" s="357">
        <f t="shared" si="2"/>
        <v>0</v>
      </c>
    </row>
    <row r="130" spans="1:5" hidden="1" outlineLevel="1">
      <c r="A130" s="542" t="s">
        <v>120</v>
      </c>
      <c r="B130" s="543">
        <v>25</v>
      </c>
      <c r="C130" s="357">
        <v>450</v>
      </c>
      <c r="D130" s="357">
        <f t="shared" si="2"/>
        <v>11250</v>
      </c>
    </row>
    <row r="131" spans="1:5" ht="15.75" collapsed="1">
      <c r="A131" s="446" t="s">
        <v>1854</v>
      </c>
      <c r="B131" s="447"/>
      <c r="C131" s="550"/>
      <c r="D131" s="449">
        <f>SUM(D4:D130)</f>
        <v>26903297.724115033</v>
      </c>
    </row>
    <row r="133" spans="1:5">
      <c r="A133" s="450" t="s">
        <v>124</v>
      </c>
      <c r="B133" s="451" t="s">
        <v>2</v>
      </c>
      <c r="C133" s="452" t="s">
        <v>3</v>
      </c>
      <c r="D133" s="452" t="s">
        <v>4</v>
      </c>
    </row>
    <row r="134" spans="1:5">
      <c r="A134" s="21" t="s">
        <v>125</v>
      </c>
      <c r="B134" s="21"/>
      <c r="C134" s="39"/>
      <c r="D134" s="40"/>
    </row>
    <row r="135" spans="1:5" hidden="1" outlineLevel="1">
      <c r="A135" s="559" t="s">
        <v>126</v>
      </c>
      <c r="B135" s="560">
        <v>71.099999999999994</v>
      </c>
      <c r="C135" s="357">
        <v>108.14</v>
      </c>
      <c r="D135" s="357">
        <f t="shared" ref="D135" si="3">B135*C135</f>
        <v>7688.753999999999</v>
      </c>
      <c r="E135" s="42" t="s">
        <v>1882</v>
      </c>
    </row>
    <row r="136" spans="1:5" hidden="1" outlineLevel="1">
      <c r="A136" s="559" t="s">
        <v>127</v>
      </c>
      <c r="B136" s="562">
        <v>1718.78</v>
      </c>
      <c r="C136" s="357">
        <v>106.86</v>
      </c>
      <c r="D136" s="357">
        <f t="shared" ref="D136:D154" si="4">B136*C136</f>
        <v>183668.8308</v>
      </c>
    </row>
    <row r="137" spans="1:5" hidden="1" outlineLevel="1">
      <c r="A137" s="559" t="s">
        <v>128</v>
      </c>
      <c r="B137" s="560">
        <v>222.68</v>
      </c>
      <c r="C137" s="357">
        <v>117.39</v>
      </c>
      <c r="D137" s="357">
        <f t="shared" si="4"/>
        <v>26140.405200000001</v>
      </c>
    </row>
    <row r="138" spans="1:5" hidden="1" outlineLevel="1">
      <c r="A138" s="559" t="s">
        <v>129</v>
      </c>
      <c r="B138" s="560">
        <v>731.3</v>
      </c>
      <c r="C138" s="357">
        <v>120.01</v>
      </c>
      <c r="D138" s="357">
        <f t="shared" si="4"/>
        <v>87763.312999999995</v>
      </c>
    </row>
    <row r="139" spans="1:5" hidden="1" outlineLevel="1">
      <c r="A139" s="559" t="s">
        <v>130</v>
      </c>
      <c r="B139" s="562">
        <v>1612.55</v>
      </c>
      <c r="C139" s="357">
        <v>121.37</v>
      </c>
      <c r="D139" s="357">
        <f t="shared" si="4"/>
        <v>195715.19349999999</v>
      </c>
    </row>
    <row r="140" spans="1:5" hidden="1" outlineLevel="1">
      <c r="A140" s="559" t="s">
        <v>1871</v>
      </c>
      <c r="B140" s="560">
        <v>329.25</v>
      </c>
      <c r="C140" s="357">
        <v>98.89</v>
      </c>
      <c r="D140" s="357">
        <f t="shared" si="4"/>
        <v>32559.532500000001</v>
      </c>
    </row>
    <row r="141" spans="1:5" hidden="1" outlineLevel="1">
      <c r="A141" s="559" t="s">
        <v>131</v>
      </c>
      <c r="B141" s="562">
        <v>1108.28</v>
      </c>
      <c r="C141" s="357">
        <v>134.71</v>
      </c>
      <c r="D141" s="357">
        <f t="shared" si="4"/>
        <v>149296.3988</v>
      </c>
    </row>
    <row r="142" spans="1:5" hidden="1" outlineLevel="1">
      <c r="A142" s="559" t="s">
        <v>132</v>
      </c>
      <c r="B142" s="560">
        <v>111.678</v>
      </c>
      <c r="C142" s="357">
        <v>117.3</v>
      </c>
      <c r="D142" s="357">
        <f t="shared" si="4"/>
        <v>13099.829399999999</v>
      </c>
    </row>
    <row r="143" spans="1:5" hidden="1" outlineLevel="1">
      <c r="A143" s="559" t="s">
        <v>133</v>
      </c>
      <c r="B143" s="560">
        <v>172.79</v>
      </c>
      <c r="C143" s="357">
        <v>104.13</v>
      </c>
      <c r="D143" s="357">
        <f t="shared" si="4"/>
        <v>17992.6227</v>
      </c>
      <c r="E143" s="42" t="s">
        <v>1985</v>
      </c>
    </row>
    <row r="144" spans="1:5" hidden="1" outlineLevel="1">
      <c r="A144" s="559" t="s">
        <v>134</v>
      </c>
      <c r="B144" s="560">
        <v>431.96</v>
      </c>
      <c r="C144" s="357">
        <v>98.41</v>
      </c>
      <c r="D144" s="357">
        <f t="shared" si="4"/>
        <v>42509.183599999997</v>
      </c>
    </row>
    <row r="145" spans="1:5" hidden="1" outlineLevel="1">
      <c r="A145" s="559" t="s">
        <v>135</v>
      </c>
      <c r="B145" s="560">
        <v>67.36</v>
      </c>
      <c r="C145" s="357">
        <v>118.88</v>
      </c>
      <c r="D145" s="357">
        <f t="shared" si="4"/>
        <v>8007.7567999999992</v>
      </c>
    </row>
    <row r="146" spans="1:5" hidden="1" outlineLevel="1">
      <c r="A146" s="559" t="s">
        <v>136</v>
      </c>
      <c r="B146" s="560">
        <v>555.44000000000005</v>
      </c>
      <c r="C146" s="357">
        <v>109.57</v>
      </c>
      <c r="D146" s="357">
        <f t="shared" si="4"/>
        <v>60859.560799999999</v>
      </c>
    </row>
    <row r="147" spans="1:5" hidden="1" outlineLevel="1">
      <c r="A147" s="559" t="s">
        <v>1954</v>
      </c>
      <c r="B147" s="560">
        <v>614.35</v>
      </c>
      <c r="C147" s="357">
        <v>102.15</v>
      </c>
      <c r="D147" s="357">
        <f t="shared" si="4"/>
        <v>62755.852500000008</v>
      </c>
    </row>
    <row r="148" spans="1:5" hidden="1" outlineLevel="1">
      <c r="A148" s="559" t="s">
        <v>151</v>
      </c>
      <c r="B148" s="562">
        <v>1992.2</v>
      </c>
      <c r="C148" s="357">
        <v>100.71</v>
      </c>
      <c r="D148" s="357">
        <f t="shared" si="4"/>
        <v>200634.462</v>
      </c>
    </row>
    <row r="149" spans="1:5" hidden="1" outlineLevel="1">
      <c r="A149" s="559" t="s">
        <v>137</v>
      </c>
      <c r="B149" s="562">
        <v>1178.9100000000001</v>
      </c>
      <c r="C149" s="357">
        <v>113.62</v>
      </c>
      <c r="D149" s="357">
        <f t="shared" si="4"/>
        <v>133947.75420000002</v>
      </c>
    </row>
    <row r="150" spans="1:5" hidden="1" outlineLevel="1">
      <c r="A150" s="559" t="s">
        <v>138</v>
      </c>
      <c r="B150" s="560">
        <v>263</v>
      </c>
      <c r="C150" s="357">
        <v>105.68</v>
      </c>
      <c r="D150" s="357">
        <f t="shared" si="4"/>
        <v>27793.84</v>
      </c>
    </row>
    <row r="151" spans="1:5" hidden="1" outlineLevel="1">
      <c r="A151" s="559" t="s">
        <v>1955</v>
      </c>
      <c r="B151" s="560">
        <v>8.15</v>
      </c>
      <c r="C151" s="357">
        <v>104.79</v>
      </c>
      <c r="D151" s="357">
        <f t="shared" si="4"/>
        <v>854.03850000000011</v>
      </c>
    </row>
    <row r="152" spans="1:5" hidden="1" outlineLevel="1">
      <c r="A152" s="559" t="s">
        <v>1821</v>
      </c>
      <c r="B152" s="560">
        <v>671.9</v>
      </c>
      <c r="C152" s="357">
        <v>119.2</v>
      </c>
      <c r="D152" s="357">
        <f t="shared" si="4"/>
        <v>80090.48</v>
      </c>
    </row>
    <row r="153" spans="1:5" hidden="1" outlineLevel="1">
      <c r="A153" s="559" t="s">
        <v>139</v>
      </c>
      <c r="B153" s="562">
        <v>3284.23</v>
      </c>
      <c r="C153" s="357">
        <v>118.65</v>
      </c>
      <c r="D153" s="357">
        <f t="shared" si="4"/>
        <v>389673.88950000005</v>
      </c>
    </row>
    <row r="154" spans="1:5" hidden="1" outlineLevel="1">
      <c r="A154" s="559" t="s">
        <v>140</v>
      </c>
      <c r="B154" s="560">
        <v>12</v>
      </c>
      <c r="C154" s="357">
        <v>77.38</v>
      </c>
      <c r="D154" s="357">
        <f t="shared" si="4"/>
        <v>928.56</v>
      </c>
      <c r="E154" s="42" t="s">
        <v>1985</v>
      </c>
    </row>
    <row r="155" spans="1:5" collapsed="1">
      <c r="A155" s="22"/>
      <c r="B155" s="23">
        <f>SUM(B135:B154)</f>
        <v>15157.907999999999</v>
      </c>
      <c r="C155" s="17"/>
      <c r="D155" s="17">
        <f>SUM(D135:D154)</f>
        <v>1721980.2578000003</v>
      </c>
    </row>
    <row r="156" spans="1:5">
      <c r="A156" s="21" t="s">
        <v>141</v>
      </c>
      <c r="B156" s="21"/>
      <c r="C156" s="39"/>
      <c r="D156" s="40"/>
    </row>
    <row r="157" spans="1:5" hidden="1" outlineLevel="1">
      <c r="A157" s="559" t="s">
        <v>153</v>
      </c>
      <c r="B157" s="560">
        <v>101.122</v>
      </c>
      <c r="C157" s="357">
        <v>119.23</v>
      </c>
      <c r="D157" s="357">
        <f t="shared" ref="D157:D161" si="5">B157*C157</f>
        <v>12056.77606</v>
      </c>
    </row>
    <row r="158" spans="1:5" hidden="1" outlineLevel="1">
      <c r="A158" s="559" t="s">
        <v>1983</v>
      </c>
      <c r="B158" s="560">
        <v>43.54</v>
      </c>
      <c r="C158" s="357">
        <v>149.13999999999999</v>
      </c>
      <c r="D158" s="357">
        <f t="shared" si="5"/>
        <v>6493.5555999999997</v>
      </c>
      <c r="E158" s="42" t="s">
        <v>1646</v>
      </c>
    </row>
    <row r="159" spans="1:5" hidden="1" outlineLevel="1">
      <c r="A159" s="559" t="s">
        <v>145</v>
      </c>
      <c r="B159" s="560">
        <v>212.34299999999999</v>
      </c>
      <c r="C159" s="357">
        <v>123.56</v>
      </c>
      <c r="D159" s="357">
        <f t="shared" si="5"/>
        <v>26237.10108</v>
      </c>
    </row>
    <row r="160" spans="1:5" hidden="1" outlineLevel="1">
      <c r="A160" s="559" t="s">
        <v>148</v>
      </c>
      <c r="B160" s="562">
        <v>1871.684</v>
      </c>
      <c r="C160" s="357">
        <v>109.71</v>
      </c>
      <c r="D160" s="357">
        <f t="shared" si="5"/>
        <v>205342.45163999998</v>
      </c>
    </row>
    <row r="161" spans="1:5" hidden="1" outlineLevel="1">
      <c r="A161" s="559" t="s">
        <v>150</v>
      </c>
      <c r="B161" s="562">
        <v>2484.7559999999999</v>
      </c>
      <c r="C161" s="357">
        <f>(102.89+134.42)/2</f>
        <v>118.655</v>
      </c>
      <c r="D161" s="357">
        <f t="shared" si="5"/>
        <v>294828.72317999997</v>
      </c>
      <c r="E161" s="42" t="s">
        <v>1987</v>
      </c>
    </row>
    <row r="162" spans="1:5" collapsed="1">
      <c r="A162" s="22"/>
      <c r="B162" s="23">
        <f>SUM(B157:B161)</f>
        <v>4713.4449999999997</v>
      </c>
      <c r="C162" s="17"/>
      <c r="D162" s="17">
        <f>SUM(D157:D161)</f>
        <v>544958.60755999992</v>
      </c>
    </row>
    <row r="163" spans="1:5">
      <c r="A163" s="21" t="s">
        <v>1</v>
      </c>
      <c r="B163" s="21"/>
      <c r="C163" s="39"/>
      <c r="D163" s="40"/>
    </row>
    <row r="164" spans="1:5" hidden="1" outlineLevel="1">
      <c r="A164" s="559" t="s">
        <v>127</v>
      </c>
      <c r="B164" s="562">
        <v>1245.624</v>
      </c>
      <c r="C164" s="357">
        <v>106.86</v>
      </c>
      <c r="D164" s="357">
        <f t="shared" ref="D164:D182" si="6">B164*C164</f>
        <v>133107.38063999999</v>
      </c>
    </row>
    <row r="165" spans="1:5" hidden="1" outlineLevel="1">
      <c r="A165" s="559" t="s">
        <v>129</v>
      </c>
      <c r="B165" s="560">
        <v>20.45</v>
      </c>
      <c r="C165" s="357">
        <v>120.01</v>
      </c>
      <c r="D165" s="357">
        <f t="shared" si="6"/>
        <v>2454.2044999999998</v>
      </c>
    </row>
    <row r="166" spans="1:5" hidden="1" outlineLevel="1">
      <c r="A166" s="559" t="s">
        <v>130</v>
      </c>
      <c r="B166" s="560">
        <v>315.24</v>
      </c>
      <c r="C166" s="357">
        <v>121.37</v>
      </c>
      <c r="D166" s="357">
        <f t="shared" si="6"/>
        <v>38260.678800000002</v>
      </c>
    </row>
    <row r="167" spans="1:5" hidden="1" outlineLevel="1">
      <c r="A167" s="559" t="s">
        <v>133</v>
      </c>
      <c r="B167" s="560">
        <v>506.7</v>
      </c>
      <c r="C167" s="357">
        <v>104.13</v>
      </c>
      <c r="D167" s="357">
        <f t="shared" si="6"/>
        <v>52762.670999999995</v>
      </c>
      <c r="E167" s="42" t="s">
        <v>1985</v>
      </c>
    </row>
    <row r="168" spans="1:5" hidden="1" outlineLevel="1">
      <c r="A168" s="559" t="s">
        <v>152</v>
      </c>
      <c r="B168" s="560">
        <v>264.86</v>
      </c>
      <c r="C168" s="357">
        <v>156.38999999999999</v>
      </c>
      <c r="D168" s="357">
        <f t="shared" si="6"/>
        <v>41421.455399999999</v>
      </c>
      <c r="E168" s="574" t="s">
        <v>1780</v>
      </c>
    </row>
    <row r="169" spans="1:5" hidden="1" outlineLevel="1">
      <c r="A169" s="559" t="s">
        <v>143</v>
      </c>
      <c r="B169" s="560">
        <v>186.4</v>
      </c>
      <c r="C169" s="357">
        <v>127.78</v>
      </c>
      <c r="D169" s="357">
        <f t="shared" si="6"/>
        <v>23818.192000000003</v>
      </c>
      <c r="E169" s="42" t="s">
        <v>1957</v>
      </c>
    </row>
    <row r="170" spans="1:5" hidden="1" outlineLevel="1">
      <c r="A170" s="559" t="s">
        <v>153</v>
      </c>
      <c r="B170" s="562">
        <v>1820.35</v>
      </c>
      <c r="C170" s="357">
        <v>119.23</v>
      </c>
      <c r="D170" s="357">
        <f t="shared" si="6"/>
        <v>217040.33050000001</v>
      </c>
    </row>
    <row r="171" spans="1:5" hidden="1" outlineLevel="1">
      <c r="A171" s="559" t="s">
        <v>1984</v>
      </c>
      <c r="B171" s="560">
        <v>68.8</v>
      </c>
      <c r="C171" s="357">
        <v>116.1</v>
      </c>
      <c r="D171" s="357">
        <f t="shared" si="6"/>
        <v>7987.6799999999994</v>
      </c>
    </row>
    <row r="172" spans="1:5" hidden="1" outlineLevel="1">
      <c r="A172" s="559" t="s">
        <v>144</v>
      </c>
      <c r="B172" s="560">
        <v>64.25</v>
      </c>
      <c r="C172" s="357">
        <v>134.96</v>
      </c>
      <c r="D172" s="357">
        <f t="shared" si="6"/>
        <v>8671.18</v>
      </c>
      <c r="E172" s="409" t="s">
        <v>1986</v>
      </c>
    </row>
    <row r="173" spans="1:5" hidden="1" outlineLevel="1">
      <c r="A173" s="559" t="s">
        <v>154</v>
      </c>
      <c r="B173" s="560">
        <v>76.5</v>
      </c>
      <c r="C173" s="357">
        <v>144.58000000000001</v>
      </c>
      <c r="D173" s="357">
        <f t="shared" si="6"/>
        <v>11060.37</v>
      </c>
      <c r="E173" s="408" t="s">
        <v>1783</v>
      </c>
    </row>
    <row r="174" spans="1:5" hidden="1" outlineLevel="1">
      <c r="A174" s="559" t="s">
        <v>155</v>
      </c>
      <c r="B174" s="560">
        <v>46.15</v>
      </c>
      <c r="C174" s="357">
        <v>115.86</v>
      </c>
      <c r="D174" s="357">
        <f t="shared" si="6"/>
        <v>5346.9389999999994</v>
      </c>
      <c r="E174" s="408" t="s">
        <v>1782</v>
      </c>
    </row>
    <row r="175" spans="1:5" hidden="1" outlineLevel="1">
      <c r="A175" s="559" t="s">
        <v>145</v>
      </c>
      <c r="B175" s="560">
        <v>373.2</v>
      </c>
      <c r="C175" s="357">
        <v>123.56</v>
      </c>
      <c r="D175" s="357">
        <f t="shared" si="6"/>
        <v>46112.591999999997</v>
      </c>
    </row>
    <row r="176" spans="1:5" hidden="1" outlineLevel="1">
      <c r="A176" s="559" t="s">
        <v>146</v>
      </c>
      <c r="B176" s="560">
        <v>503.35</v>
      </c>
      <c r="C176" s="357">
        <v>113.4</v>
      </c>
      <c r="D176" s="357">
        <f t="shared" si="6"/>
        <v>57079.890000000007</v>
      </c>
      <c r="E176" s="407">
        <v>43160</v>
      </c>
    </row>
    <row r="177" spans="1:5" hidden="1" outlineLevel="1">
      <c r="A177" s="559" t="s">
        <v>156</v>
      </c>
      <c r="B177" s="560">
        <v>176.15</v>
      </c>
      <c r="C177" s="357">
        <v>210.82</v>
      </c>
      <c r="D177" s="357">
        <f t="shared" si="6"/>
        <v>37135.942999999999</v>
      </c>
      <c r="E177" s="408" t="s">
        <v>1779</v>
      </c>
    </row>
    <row r="178" spans="1:5" hidden="1" outlineLevel="1">
      <c r="A178" s="559" t="s">
        <v>157</v>
      </c>
      <c r="B178" s="560">
        <v>43.25</v>
      </c>
      <c r="C178" s="357">
        <v>137.65626582278477</v>
      </c>
      <c r="D178" s="357">
        <f t="shared" si="6"/>
        <v>5953.6334968354413</v>
      </c>
      <c r="E178" s="408" t="s">
        <v>1778</v>
      </c>
    </row>
    <row r="179" spans="1:5" hidden="1" outlineLevel="1">
      <c r="A179" s="559" t="s">
        <v>147</v>
      </c>
      <c r="B179" s="560">
        <v>42.85</v>
      </c>
      <c r="C179" s="357">
        <v>110.05</v>
      </c>
      <c r="D179" s="357">
        <f t="shared" si="6"/>
        <v>4715.6424999999999</v>
      </c>
      <c r="E179" s="408" t="s">
        <v>1782</v>
      </c>
    </row>
    <row r="180" spans="1:5" hidden="1" outlineLevel="1">
      <c r="A180" s="559" t="s">
        <v>148</v>
      </c>
      <c r="B180" s="562">
        <v>7367.45</v>
      </c>
      <c r="C180" s="357">
        <v>109.71</v>
      </c>
      <c r="D180" s="357">
        <f t="shared" si="6"/>
        <v>808282.93949999998</v>
      </c>
    </row>
    <row r="181" spans="1:5" hidden="1" outlineLevel="1">
      <c r="A181" s="559" t="s">
        <v>1823</v>
      </c>
      <c r="B181" s="560">
        <v>250</v>
      </c>
      <c r="C181" s="357">
        <v>138.78</v>
      </c>
      <c r="D181" s="357">
        <f t="shared" si="6"/>
        <v>34695</v>
      </c>
      <c r="E181" s="42" t="s">
        <v>1988</v>
      </c>
    </row>
    <row r="182" spans="1:5" hidden="1" outlineLevel="1">
      <c r="A182" s="559" t="s">
        <v>150</v>
      </c>
      <c r="B182" s="562">
        <v>9938.25</v>
      </c>
      <c r="C182" s="357">
        <f>(102.89+134.42)/2</f>
        <v>118.655</v>
      </c>
      <c r="D182" s="357">
        <f t="shared" si="6"/>
        <v>1179223.05375</v>
      </c>
      <c r="E182" s="42" t="s">
        <v>1987</v>
      </c>
    </row>
    <row r="183" spans="1:5" collapsed="1">
      <c r="A183" s="22"/>
      <c r="B183" s="23">
        <f>SUM(B164:B182)</f>
        <v>23309.824000000001</v>
      </c>
      <c r="C183" s="17"/>
      <c r="D183" s="17">
        <f>SUM(D164:D182)</f>
        <v>2715129.7760868352</v>
      </c>
    </row>
    <row r="184" spans="1:5">
      <c r="A184" s="432"/>
      <c r="B184" s="432"/>
      <c r="C184" s="432"/>
      <c r="D184" s="432"/>
    </row>
    <row r="185" spans="1:5" ht="15.75">
      <c r="A185" s="24" t="s">
        <v>158</v>
      </c>
      <c r="B185" s="11">
        <f>B155+B162+B183</f>
        <v>43181.176999999996</v>
      </c>
      <c r="C185" s="18"/>
      <c r="D185" s="17">
        <f>D155+D162+D183</f>
        <v>4982068.6414468354</v>
      </c>
    </row>
    <row r="187" spans="1:5">
      <c r="A187" s="453" t="s">
        <v>159</v>
      </c>
      <c r="B187" s="451" t="s">
        <v>2</v>
      </c>
      <c r="C187" s="454" t="s">
        <v>3</v>
      </c>
      <c r="D187" s="454" t="s">
        <v>4</v>
      </c>
    </row>
    <row r="188" spans="1:5" hidden="1" outlineLevel="1">
      <c r="A188" s="540" t="s">
        <v>163</v>
      </c>
      <c r="B188" s="544">
        <v>1800</v>
      </c>
      <c r="C188" s="357"/>
      <c r="D188" s="357">
        <f t="shared" ref="D188:D204" si="7">B188*C188</f>
        <v>0</v>
      </c>
    </row>
    <row r="189" spans="1:5" hidden="1" outlineLevel="1">
      <c r="A189" s="542" t="s">
        <v>811</v>
      </c>
      <c r="B189" s="543">
        <v>300</v>
      </c>
      <c r="C189" s="357">
        <v>119.1</v>
      </c>
      <c r="D189" s="357">
        <f t="shared" si="7"/>
        <v>35730</v>
      </c>
    </row>
    <row r="190" spans="1:5" hidden="1" outlineLevel="1">
      <c r="A190" s="542" t="s">
        <v>164</v>
      </c>
      <c r="B190" s="545">
        <v>1500</v>
      </c>
      <c r="C190" s="357">
        <v>119.1</v>
      </c>
      <c r="D190" s="357">
        <f t="shared" si="7"/>
        <v>178650</v>
      </c>
    </row>
    <row r="191" spans="1:5" hidden="1" outlineLevel="1">
      <c r="A191" s="540" t="s">
        <v>202</v>
      </c>
      <c r="B191" s="544">
        <v>1200</v>
      </c>
      <c r="C191" s="357">
        <v>10.029999999999999</v>
      </c>
      <c r="D191" s="357">
        <f t="shared" si="7"/>
        <v>12036</v>
      </c>
    </row>
    <row r="192" spans="1:5" hidden="1" outlineLevel="1">
      <c r="A192" s="540" t="s">
        <v>51</v>
      </c>
      <c r="B192" s="541">
        <v>600</v>
      </c>
      <c r="C192" s="357"/>
      <c r="D192" s="357">
        <f t="shared" si="7"/>
        <v>0</v>
      </c>
    </row>
    <row r="193" spans="1:4" hidden="1" outlineLevel="1">
      <c r="A193" s="542" t="s">
        <v>60</v>
      </c>
      <c r="B193" s="543">
        <v>600</v>
      </c>
      <c r="C193" s="357">
        <v>1202.5999999999999</v>
      </c>
      <c r="D193" s="357">
        <f t="shared" si="7"/>
        <v>721560</v>
      </c>
    </row>
    <row r="194" spans="1:4" hidden="1" outlineLevel="1">
      <c r="A194" s="540" t="s">
        <v>1080</v>
      </c>
      <c r="B194" s="541">
        <v>147</v>
      </c>
      <c r="C194" s="357"/>
      <c r="D194" s="357">
        <f t="shared" si="7"/>
        <v>0</v>
      </c>
    </row>
    <row r="195" spans="1:4" hidden="1" outlineLevel="1">
      <c r="A195" s="542" t="s">
        <v>1532</v>
      </c>
      <c r="B195" s="543">
        <v>147</v>
      </c>
      <c r="C195" s="357">
        <v>245</v>
      </c>
      <c r="D195" s="357">
        <f t="shared" si="7"/>
        <v>36015</v>
      </c>
    </row>
    <row r="196" spans="1:4" hidden="1" outlineLevel="1">
      <c r="A196" s="540" t="s">
        <v>170</v>
      </c>
      <c r="B196" s="544">
        <v>200000</v>
      </c>
      <c r="C196" s="357">
        <v>0.31</v>
      </c>
      <c r="D196" s="357">
        <f t="shared" si="7"/>
        <v>62000</v>
      </c>
    </row>
    <row r="197" spans="1:4" hidden="1" outlineLevel="1">
      <c r="A197" s="540" t="s">
        <v>171</v>
      </c>
      <c r="B197" s="541">
        <v>480</v>
      </c>
      <c r="C197" s="357"/>
      <c r="D197" s="357">
        <f t="shared" si="7"/>
        <v>0</v>
      </c>
    </row>
    <row r="198" spans="1:4" hidden="1" outlineLevel="1">
      <c r="A198" s="542" t="s">
        <v>172</v>
      </c>
      <c r="B198" s="543">
        <v>480</v>
      </c>
      <c r="C198" s="357">
        <v>79.8</v>
      </c>
      <c r="D198" s="357">
        <f t="shared" si="7"/>
        <v>38304</v>
      </c>
    </row>
    <row r="199" spans="1:4" hidden="1" outlineLevel="1">
      <c r="A199" s="540" t="s">
        <v>173</v>
      </c>
      <c r="B199" s="544">
        <v>100000</v>
      </c>
      <c r="C199" s="357"/>
      <c r="D199" s="357">
        <f t="shared" si="7"/>
        <v>0</v>
      </c>
    </row>
    <row r="200" spans="1:4" hidden="1" outlineLevel="1">
      <c r="A200" s="542" t="s">
        <v>164</v>
      </c>
      <c r="B200" s="545">
        <v>100000</v>
      </c>
      <c r="C200" s="357">
        <v>0.59540000000000004</v>
      </c>
      <c r="D200" s="357">
        <f t="shared" si="7"/>
        <v>59540.000000000007</v>
      </c>
    </row>
    <row r="201" spans="1:4" hidden="1" outlineLevel="1">
      <c r="A201" s="540" t="s">
        <v>702</v>
      </c>
      <c r="B201" s="541">
        <v>15</v>
      </c>
      <c r="C201" s="357"/>
      <c r="D201" s="357">
        <f t="shared" si="7"/>
        <v>0</v>
      </c>
    </row>
    <row r="202" spans="1:4" hidden="1" outlineLevel="1">
      <c r="A202" s="542" t="s">
        <v>708</v>
      </c>
      <c r="B202" s="543">
        <v>15</v>
      </c>
      <c r="C202" s="357">
        <v>565.71</v>
      </c>
      <c r="D202" s="357">
        <f t="shared" si="7"/>
        <v>8485.6500000000015</v>
      </c>
    </row>
    <row r="203" spans="1:4" hidden="1" outlineLevel="1">
      <c r="A203" s="540" t="s">
        <v>1234</v>
      </c>
      <c r="B203" s="544">
        <v>20000</v>
      </c>
      <c r="C203" s="357"/>
      <c r="D203" s="357">
        <f t="shared" si="7"/>
        <v>0</v>
      </c>
    </row>
    <row r="204" spans="1:4" hidden="1" outlineLevel="1">
      <c r="A204" s="542" t="s">
        <v>1235</v>
      </c>
      <c r="B204" s="545">
        <v>20000</v>
      </c>
      <c r="C204" s="357">
        <v>1</v>
      </c>
      <c r="D204" s="357">
        <f t="shared" si="7"/>
        <v>20000</v>
      </c>
    </row>
    <row r="205" spans="1:4" collapsed="1">
      <c r="A205" s="460" t="s">
        <v>1776</v>
      </c>
      <c r="B205" s="461"/>
      <c r="C205" s="462"/>
      <c r="D205" s="461">
        <f>SUM(D188:D204)-D193</f>
        <v>450760.64999999991</v>
      </c>
    </row>
    <row r="206" spans="1:4">
      <c r="A206" s="460" t="s">
        <v>1993</v>
      </c>
      <c r="B206" s="461"/>
      <c r="C206" s="462"/>
      <c r="D206" s="461">
        <f>D193</f>
        <v>721560</v>
      </c>
    </row>
    <row r="208" spans="1:4">
      <c r="A208" s="450" t="s">
        <v>197</v>
      </c>
      <c r="B208" s="451" t="s">
        <v>2</v>
      </c>
      <c r="C208" s="454" t="s">
        <v>3</v>
      </c>
      <c r="D208" s="454" t="s">
        <v>4</v>
      </c>
    </row>
    <row r="209" spans="1:4" hidden="1" outlineLevel="1">
      <c r="A209" s="552" t="s">
        <v>198</v>
      </c>
      <c r="B209" s="553">
        <v>2</v>
      </c>
    </row>
    <row r="210" spans="1:4" hidden="1" outlineLevel="1">
      <c r="A210" s="554"/>
      <c r="B210" s="555">
        <v>1</v>
      </c>
      <c r="C210" s="357">
        <v>12800</v>
      </c>
      <c r="D210" s="357">
        <f t="shared" ref="D210:D222" si="8">B210*C210</f>
        <v>12800</v>
      </c>
    </row>
    <row r="211" spans="1:4" hidden="1" outlineLevel="1">
      <c r="A211" s="554" t="s">
        <v>199</v>
      </c>
      <c r="B211" s="555">
        <v>1</v>
      </c>
      <c r="C211" s="357">
        <v>24100</v>
      </c>
      <c r="D211" s="357">
        <f t="shared" si="8"/>
        <v>24100</v>
      </c>
    </row>
    <row r="212" spans="1:4" hidden="1" outlineLevel="1">
      <c r="A212" s="552" t="s">
        <v>202</v>
      </c>
      <c r="B212" s="553">
        <v>300</v>
      </c>
      <c r="C212" s="362">
        <f>(9.74*101+10.21*500)/601</f>
        <v>10.131014975041596</v>
      </c>
      <c r="D212" s="357">
        <f t="shared" si="8"/>
        <v>3039.3044925124791</v>
      </c>
    </row>
    <row r="213" spans="1:4" hidden="1" outlineLevel="1">
      <c r="A213" s="552" t="s">
        <v>166</v>
      </c>
      <c r="B213" s="553">
        <v>766</v>
      </c>
      <c r="C213" s="362">
        <v>2.75</v>
      </c>
      <c r="D213" s="357">
        <f t="shared" si="8"/>
        <v>2106.5</v>
      </c>
    </row>
    <row r="214" spans="1:4" hidden="1" outlineLevel="1">
      <c r="A214" s="552" t="s">
        <v>203</v>
      </c>
      <c r="B214" s="553">
        <v>92</v>
      </c>
      <c r="D214" s="357">
        <f t="shared" si="8"/>
        <v>0</v>
      </c>
    </row>
    <row r="215" spans="1:4" hidden="1" outlineLevel="1">
      <c r="A215" s="554" t="s">
        <v>204</v>
      </c>
      <c r="B215" s="555">
        <v>35</v>
      </c>
      <c r="C215" s="362">
        <f>(240*6+245*50)/56</f>
        <v>244.46428571428572</v>
      </c>
      <c r="D215" s="357">
        <f t="shared" si="8"/>
        <v>8556.25</v>
      </c>
    </row>
    <row r="216" spans="1:4" hidden="1" outlineLevel="1">
      <c r="A216" s="554" t="s">
        <v>205</v>
      </c>
      <c r="B216" s="555">
        <v>57</v>
      </c>
      <c r="C216" s="362">
        <f>(161.72*7+175*50)/57</f>
        <v>173.36912280701756</v>
      </c>
      <c r="D216" s="357">
        <f t="shared" si="8"/>
        <v>9882.0400000000009</v>
      </c>
    </row>
    <row r="217" spans="1:4" hidden="1" outlineLevel="1">
      <c r="A217" s="552" t="s">
        <v>168</v>
      </c>
      <c r="B217" s="556">
        <v>1224</v>
      </c>
      <c r="C217" s="357">
        <v>24.12</v>
      </c>
      <c r="D217" s="357">
        <f t="shared" si="8"/>
        <v>29522.880000000001</v>
      </c>
    </row>
    <row r="218" spans="1:4" hidden="1" outlineLevel="1">
      <c r="A218" s="552" t="s">
        <v>98</v>
      </c>
      <c r="B218" s="553">
        <v>58</v>
      </c>
      <c r="C218" s="362">
        <v>236.72</v>
      </c>
      <c r="D218" s="357">
        <f t="shared" si="8"/>
        <v>13729.76</v>
      </c>
    </row>
    <row r="219" spans="1:4" hidden="1" outlineLevel="1">
      <c r="A219" s="552" t="s">
        <v>206</v>
      </c>
      <c r="B219" s="553">
        <v>2</v>
      </c>
      <c r="C219" s="362">
        <v>787.13</v>
      </c>
      <c r="D219" s="357">
        <f t="shared" si="8"/>
        <v>1574.26</v>
      </c>
    </row>
    <row r="220" spans="1:4" hidden="1" outlineLevel="1">
      <c r="A220" s="552" t="s">
        <v>207</v>
      </c>
      <c r="B220" s="553">
        <v>22</v>
      </c>
      <c r="C220" s="434"/>
      <c r="D220" s="357">
        <f t="shared" si="8"/>
        <v>0</v>
      </c>
    </row>
    <row r="221" spans="1:4" hidden="1" outlineLevel="1">
      <c r="A221" s="554" t="s">
        <v>208</v>
      </c>
      <c r="B221" s="555">
        <v>20</v>
      </c>
      <c r="C221" s="357">
        <v>32.24</v>
      </c>
      <c r="D221" s="357">
        <f t="shared" si="8"/>
        <v>644.80000000000007</v>
      </c>
    </row>
    <row r="222" spans="1:4" hidden="1" outlineLevel="1">
      <c r="A222" s="554" t="s">
        <v>210</v>
      </c>
      <c r="B222" s="555">
        <v>2</v>
      </c>
      <c r="C222" s="357">
        <v>70.040000000000006</v>
      </c>
      <c r="D222" s="357">
        <f t="shared" si="8"/>
        <v>140.08000000000001</v>
      </c>
    </row>
    <row r="223" spans="1:4" collapsed="1">
      <c r="A223" s="460" t="s">
        <v>1776</v>
      </c>
      <c r="B223" s="461"/>
      <c r="C223" s="462"/>
      <c r="D223" s="461">
        <f>SUM(D209:D222)</f>
        <v>106095.87449251248</v>
      </c>
    </row>
    <row r="225" spans="1:4">
      <c r="A225" s="450" t="s">
        <v>179</v>
      </c>
      <c r="B225" s="451" t="s">
        <v>2</v>
      </c>
      <c r="C225" s="454" t="s">
        <v>3</v>
      </c>
      <c r="D225" s="454" t="s">
        <v>4</v>
      </c>
    </row>
    <row r="226" spans="1:4" hidden="1" outlineLevel="1">
      <c r="A226" s="557" t="s">
        <v>180</v>
      </c>
      <c r="B226" s="558">
        <v>10</v>
      </c>
      <c r="C226" s="557"/>
      <c r="D226" s="357">
        <f t="shared" ref="D226:D249" si="9">B226*C226</f>
        <v>0</v>
      </c>
    </row>
    <row r="227" spans="1:4" hidden="1" outlineLevel="1">
      <c r="A227" s="559" t="s">
        <v>181</v>
      </c>
      <c r="B227" s="560">
        <v>10</v>
      </c>
      <c r="C227" s="468">
        <v>99</v>
      </c>
      <c r="D227" s="357">
        <f t="shared" si="9"/>
        <v>990</v>
      </c>
    </row>
    <row r="228" spans="1:4" hidden="1" outlineLevel="1">
      <c r="A228" s="557" t="s">
        <v>182</v>
      </c>
      <c r="B228" s="558">
        <v>555.5</v>
      </c>
      <c r="C228" s="436"/>
      <c r="D228" s="357">
        <f t="shared" si="9"/>
        <v>0</v>
      </c>
    </row>
    <row r="229" spans="1:4" hidden="1" outlineLevel="1">
      <c r="A229" s="559" t="s">
        <v>183</v>
      </c>
      <c r="B229" s="560">
        <v>315</v>
      </c>
      <c r="C229" s="468">
        <v>269</v>
      </c>
      <c r="D229" s="357">
        <f t="shared" si="9"/>
        <v>84735</v>
      </c>
    </row>
    <row r="230" spans="1:4" hidden="1" outlineLevel="1">
      <c r="A230" s="559" t="s">
        <v>184</v>
      </c>
      <c r="B230" s="560">
        <v>71.5</v>
      </c>
      <c r="C230" s="468">
        <v>253.7</v>
      </c>
      <c r="D230" s="357">
        <f t="shared" si="9"/>
        <v>18139.55</v>
      </c>
    </row>
    <row r="231" spans="1:4" hidden="1" outlineLevel="1">
      <c r="A231" s="559" t="s">
        <v>185</v>
      </c>
      <c r="B231" s="560">
        <v>4</v>
      </c>
      <c r="C231" s="468">
        <v>172.14</v>
      </c>
      <c r="D231" s="357">
        <f t="shared" si="9"/>
        <v>688.56</v>
      </c>
    </row>
    <row r="232" spans="1:4" hidden="1" outlineLevel="1">
      <c r="A232" s="559" t="s">
        <v>186</v>
      </c>
      <c r="B232" s="560">
        <v>165</v>
      </c>
      <c r="C232" s="468">
        <v>137.75</v>
      </c>
      <c r="D232" s="357">
        <f t="shared" si="9"/>
        <v>22728.75</v>
      </c>
    </row>
    <row r="233" spans="1:4" hidden="1" outlineLevel="1">
      <c r="A233" s="557" t="s">
        <v>948</v>
      </c>
      <c r="B233" s="558">
        <v>6</v>
      </c>
      <c r="C233" s="468"/>
      <c r="D233" s="357">
        <f t="shared" si="9"/>
        <v>0</v>
      </c>
    </row>
    <row r="234" spans="1:4" hidden="1" outlineLevel="1">
      <c r="A234" s="559" t="s">
        <v>357</v>
      </c>
      <c r="B234" s="560">
        <v>6</v>
      </c>
      <c r="C234" s="468">
        <v>22</v>
      </c>
      <c r="D234" s="357">
        <f t="shared" si="9"/>
        <v>132</v>
      </c>
    </row>
    <row r="235" spans="1:4" hidden="1" outlineLevel="1">
      <c r="A235" s="557" t="s">
        <v>187</v>
      </c>
      <c r="B235" s="558">
        <v>174.5</v>
      </c>
      <c r="C235" s="468">
        <v>15</v>
      </c>
      <c r="D235" s="357">
        <f t="shared" si="9"/>
        <v>2617.5</v>
      </c>
    </row>
    <row r="236" spans="1:4" hidden="1" outlineLevel="1">
      <c r="A236" s="557" t="s">
        <v>188</v>
      </c>
      <c r="B236" s="558">
        <v>255</v>
      </c>
      <c r="C236" s="436"/>
      <c r="D236" s="357">
        <f t="shared" si="9"/>
        <v>0</v>
      </c>
    </row>
    <row r="237" spans="1:4" hidden="1" outlineLevel="1">
      <c r="A237" s="559" t="s">
        <v>189</v>
      </c>
      <c r="B237" s="560">
        <v>255</v>
      </c>
      <c r="C237" s="357">
        <v>350.8</v>
      </c>
      <c r="D237" s="357">
        <f t="shared" si="9"/>
        <v>89454</v>
      </c>
    </row>
    <row r="238" spans="1:4" ht="25.5" hidden="1" outlineLevel="1">
      <c r="A238" s="557" t="s">
        <v>190</v>
      </c>
      <c r="B238" s="558">
        <v>747.7</v>
      </c>
      <c r="C238" s="357"/>
      <c r="D238" s="357">
        <f t="shared" si="9"/>
        <v>0</v>
      </c>
    </row>
    <row r="239" spans="1:4" hidden="1" outlineLevel="1">
      <c r="A239" s="559" t="s">
        <v>191</v>
      </c>
      <c r="B239" s="560">
        <v>74</v>
      </c>
      <c r="C239" s="357">
        <v>270</v>
      </c>
      <c r="D239" s="357">
        <f t="shared" si="9"/>
        <v>19980</v>
      </c>
    </row>
    <row r="240" spans="1:4" hidden="1" outlineLevel="1">
      <c r="A240" s="559" t="s">
        <v>57</v>
      </c>
      <c r="B240" s="560">
        <v>352.9</v>
      </c>
      <c r="C240" s="357">
        <v>285</v>
      </c>
      <c r="D240" s="357">
        <f t="shared" si="9"/>
        <v>100576.5</v>
      </c>
    </row>
    <row r="241" spans="1:5" hidden="1" outlineLevel="1">
      <c r="A241" s="559" t="s">
        <v>74</v>
      </c>
      <c r="B241" s="560">
        <v>58.1</v>
      </c>
      <c r="C241" s="357">
        <v>272.85000000000002</v>
      </c>
      <c r="D241" s="357">
        <f t="shared" si="9"/>
        <v>15852.585000000001</v>
      </c>
    </row>
    <row r="242" spans="1:5" hidden="1" outlineLevel="1">
      <c r="A242" s="559" t="s">
        <v>65</v>
      </c>
      <c r="B242" s="560">
        <v>231.7</v>
      </c>
      <c r="C242" s="357">
        <v>270</v>
      </c>
      <c r="D242" s="357">
        <f t="shared" si="9"/>
        <v>62559</v>
      </c>
    </row>
    <row r="243" spans="1:5" hidden="1" outlineLevel="1">
      <c r="A243" s="559" t="s">
        <v>164</v>
      </c>
      <c r="B243" s="560">
        <v>31</v>
      </c>
      <c r="C243" s="357">
        <v>270</v>
      </c>
      <c r="D243" s="357">
        <f t="shared" si="9"/>
        <v>8370</v>
      </c>
    </row>
    <row r="244" spans="1:5" hidden="1" outlineLevel="1">
      <c r="A244" s="557" t="s">
        <v>192</v>
      </c>
      <c r="B244" s="558">
        <v>482.3</v>
      </c>
      <c r="C244" s="357"/>
      <c r="D244" s="357">
        <f t="shared" si="9"/>
        <v>0</v>
      </c>
    </row>
    <row r="245" spans="1:5" hidden="1" outlineLevel="1">
      <c r="A245" s="559" t="s">
        <v>193</v>
      </c>
      <c r="B245" s="560">
        <v>33.6</v>
      </c>
      <c r="C245" s="357"/>
      <c r="D245" s="357">
        <f t="shared" si="9"/>
        <v>0</v>
      </c>
      <c r="E245" s="42" t="s">
        <v>196</v>
      </c>
    </row>
    <row r="246" spans="1:5" hidden="1" outlineLevel="1">
      <c r="A246" s="559" t="s">
        <v>194</v>
      </c>
      <c r="B246" s="560">
        <v>42.4</v>
      </c>
      <c r="C246" s="357">
        <v>150</v>
      </c>
      <c r="D246" s="357">
        <f t="shared" si="9"/>
        <v>6360</v>
      </c>
    </row>
    <row r="247" spans="1:5" hidden="1" outlineLevel="1">
      <c r="A247" s="559" t="s">
        <v>57</v>
      </c>
      <c r="B247" s="560">
        <v>76.599999999999994</v>
      </c>
      <c r="C247" s="357">
        <v>144.44</v>
      </c>
      <c r="D247" s="357">
        <f t="shared" si="9"/>
        <v>11064.103999999999</v>
      </c>
    </row>
    <row r="248" spans="1:5" hidden="1" outlineLevel="1">
      <c r="A248" s="559" t="s">
        <v>195</v>
      </c>
      <c r="B248" s="560">
        <v>214.6</v>
      </c>
      <c r="C248" s="357">
        <v>150</v>
      </c>
      <c r="D248" s="357">
        <f t="shared" si="9"/>
        <v>32190</v>
      </c>
    </row>
    <row r="249" spans="1:5" hidden="1" outlineLevel="1">
      <c r="A249" s="559" t="s">
        <v>1787</v>
      </c>
      <c r="B249" s="560">
        <v>115.1</v>
      </c>
      <c r="C249" s="357">
        <v>189</v>
      </c>
      <c r="D249" s="357">
        <f t="shared" si="9"/>
        <v>21753.899999999998</v>
      </c>
    </row>
    <row r="250" spans="1:5" collapsed="1">
      <c r="A250" s="463" t="s">
        <v>121</v>
      </c>
      <c r="B250" s="461"/>
      <c r="C250" s="462"/>
      <c r="D250" s="461">
        <f>SUM(D226:D249)</f>
        <v>498191.44900000002</v>
      </c>
    </row>
    <row r="252" spans="1:5">
      <c r="A252" s="450" t="s">
        <v>211</v>
      </c>
      <c r="B252" s="451" t="s">
        <v>2</v>
      </c>
      <c r="C252" s="454" t="s">
        <v>3</v>
      </c>
      <c r="D252" s="454" t="s">
        <v>4</v>
      </c>
    </row>
    <row r="253" spans="1:5" hidden="1" outlineLevel="1">
      <c r="A253" s="557" t="s">
        <v>212</v>
      </c>
      <c r="B253" s="561">
        <v>159713.60000000001</v>
      </c>
      <c r="C253" s="436"/>
      <c r="D253" s="436"/>
    </row>
    <row r="254" spans="1:5" hidden="1" outlineLevel="1">
      <c r="A254" s="559" t="s">
        <v>213</v>
      </c>
      <c r="B254" s="560">
        <v>945.5</v>
      </c>
      <c r="C254" s="468">
        <v>48.88</v>
      </c>
      <c r="D254" s="357">
        <f>B254*C254</f>
        <v>46216.04</v>
      </c>
    </row>
    <row r="255" spans="1:5" hidden="1" outlineLevel="1">
      <c r="A255" s="559" t="s">
        <v>214</v>
      </c>
      <c r="B255" s="562">
        <v>1857.5</v>
      </c>
      <c r="C255" s="468">
        <v>39.89</v>
      </c>
      <c r="D255" s="357">
        <f t="shared" ref="D255:D318" si="10">B255*C255</f>
        <v>74095.675000000003</v>
      </c>
    </row>
    <row r="256" spans="1:5" hidden="1" outlineLevel="1">
      <c r="A256" s="559" t="s">
        <v>215</v>
      </c>
      <c r="B256" s="560">
        <v>500</v>
      </c>
      <c r="C256" s="468">
        <v>29.33</v>
      </c>
      <c r="D256" s="357">
        <f t="shared" si="10"/>
        <v>14665</v>
      </c>
    </row>
    <row r="257" spans="1:4" hidden="1" outlineLevel="1">
      <c r="A257" s="559" t="s">
        <v>216</v>
      </c>
      <c r="B257" s="562">
        <v>1500</v>
      </c>
      <c r="C257" s="468">
        <v>29.33</v>
      </c>
      <c r="D257" s="357">
        <f t="shared" si="10"/>
        <v>43995</v>
      </c>
    </row>
    <row r="258" spans="1:4" hidden="1" outlineLevel="1">
      <c r="A258" s="559" t="s">
        <v>217</v>
      </c>
      <c r="B258" s="562">
        <v>1500</v>
      </c>
      <c r="C258" s="468">
        <v>46.35</v>
      </c>
      <c r="D258" s="357">
        <f t="shared" si="10"/>
        <v>69525</v>
      </c>
    </row>
    <row r="259" spans="1:4" ht="25.5" hidden="1" outlineLevel="1">
      <c r="A259" s="559" t="s">
        <v>218</v>
      </c>
      <c r="B259" s="562">
        <v>3000</v>
      </c>
      <c r="C259" s="468">
        <v>29.33</v>
      </c>
      <c r="D259" s="357">
        <f t="shared" si="10"/>
        <v>87990</v>
      </c>
    </row>
    <row r="260" spans="1:4" ht="25.5" hidden="1" outlineLevel="1">
      <c r="A260" s="559" t="s">
        <v>219</v>
      </c>
      <c r="B260" s="562">
        <v>2000</v>
      </c>
      <c r="C260" s="468">
        <v>29.33</v>
      </c>
      <c r="D260" s="357">
        <f t="shared" si="10"/>
        <v>58660</v>
      </c>
    </row>
    <row r="261" spans="1:4" hidden="1" outlineLevel="1">
      <c r="A261" s="559" t="s">
        <v>220</v>
      </c>
      <c r="B261" s="562">
        <v>1500</v>
      </c>
      <c r="C261" s="468">
        <v>49.52</v>
      </c>
      <c r="D261" s="357">
        <f t="shared" si="10"/>
        <v>74280</v>
      </c>
    </row>
    <row r="262" spans="1:4" hidden="1" outlineLevel="1">
      <c r="A262" s="559" t="s">
        <v>221</v>
      </c>
      <c r="B262" s="562">
        <v>1500</v>
      </c>
      <c r="C262" s="468">
        <v>24.42</v>
      </c>
      <c r="D262" s="357">
        <f t="shared" si="10"/>
        <v>36630</v>
      </c>
    </row>
    <row r="263" spans="1:4" hidden="1" outlineLevel="1">
      <c r="A263" s="559" t="s">
        <v>222</v>
      </c>
      <c r="B263" s="562">
        <v>1500</v>
      </c>
      <c r="C263" s="468">
        <v>35.159999999999997</v>
      </c>
      <c r="D263" s="357">
        <f t="shared" si="10"/>
        <v>52739.999999999993</v>
      </c>
    </row>
    <row r="264" spans="1:4" hidden="1" outlineLevel="1">
      <c r="A264" s="559" t="s">
        <v>224</v>
      </c>
      <c r="B264" s="562">
        <v>1000</v>
      </c>
      <c r="C264" s="468">
        <v>24.42</v>
      </c>
      <c r="D264" s="357">
        <f t="shared" si="10"/>
        <v>24420</v>
      </c>
    </row>
    <row r="265" spans="1:4" hidden="1" outlineLevel="1">
      <c r="A265" s="559" t="s">
        <v>225</v>
      </c>
      <c r="B265" s="562">
        <v>5000</v>
      </c>
      <c r="C265" s="468">
        <v>24.19</v>
      </c>
      <c r="D265" s="357">
        <f t="shared" si="10"/>
        <v>120950</v>
      </c>
    </row>
    <row r="266" spans="1:4" hidden="1" outlineLevel="1">
      <c r="A266" s="559" t="s">
        <v>226</v>
      </c>
      <c r="B266" s="562">
        <v>1029.5</v>
      </c>
      <c r="C266" s="468">
        <v>39.89</v>
      </c>
      <c r="D266" s="357">
        <f t="shared" si="10"/>
        <v>41066.754999999997</v>
      </c>
    </row>
    <row r="267" spans="1:4" hidden="1" outlineLevel="1">
      <c r="A267" s="559" t="s">
        <v>227</v>
      </c>
      <c r="B267" s="562">
        <v>1500</v>
      </c>
      <c r="C267" s="468">
        <v>24.42</v>
      </c>
      <c r="D267" s="357">
        <f t="shared" si="10"/>
        <v>36630</v>
      </c>
    </row>
    <row r="268" spans="1:4" hidden="1" outlineLevel="1">
      <c r="A268" s="559" t="s">
        <v>228</v>
      </c>
      <c r="B268" s="562">
        <v>1500</v>
      </c>
      <c r="C268" s="468">
        <v>39.619999999999997</v>
      </c>
      <c r="D268" s="357">
        <f t="shared" si="10"/>
        <v>59429.999999999993</v>
      </c>
    </row>
    <row r="269" spans="1:4" hidden="1" outlineLevel="1">
      <c r="A269" s="559" t="s">
        <v>229</v>
      </c>
      <c r="B269" s="562">
        <v>1000</v>
      </c>
      <c r="C269" s="468">
        <v>24.42</v>
      </c>
      <c r="D269" s="357">
        <f t="shared" si="10"/>
        <v>24420</v>
      </c>
    </row>
    <row r="270" spans="1:4" hidden="1" outlineLevel="1">
      <c r="A270" s="559" t="s">
        <v>230</v>
      </c>
      <c r="B270" s="562">
        <v>1900</v>
      </c>
      <c r="C270" s="468">
        <v>39.619999999999997</v>
      </c>
      <c r="D270" s="357">
        <f t="shared" si="10"/>
        <v>75278</v>
      </c>
    </row>
    <row r="271" spans="1:4" hidden="1" outlineLevel="1">
      <c r="A271" s="559" t="s">
        <v>231</v>
      </c>
      <c r="B271" s="562">
        <v>4000</v>
      </c>
      <c r="C271" s="468">
        <v>39.89</v>
      </c>
      <c r="D271" s="357">
        <f t="shared" si="10"/>
        <v>159560</v>
      </c>
    </row>
    <row r="272" spans="1:4" hidden="1" outlineLevel="1">
      <c r="A272" s="559" t="s">
        <v>232</v>
      </c>
      <c r="B272" s="562">
        <v>2602.5</v>
      </c>
      <c r="C272" s="468">
        <v>148.57</v>
      </c>
      <c r="D272" s="357">
        <f t="shared" si="10"/>
        <v>386653.42499999999</v>
      </c>
    </row>
    <row r="273" spans="1:4" hidden="1" outlineLevel="1">
      <c r="A273" s="559" t="s">
        <v>233</v>
      </c>
      <c r="B273" s="562">
        <v>2096.5</v>
      </c>
      <c r="C273" s="468">
        <v>148.57</v>
      </c>
      <c r="D273" s="357">
        <f t="shared" si="10"/>
        <v>311477.005</v>
      </c>
    </row>
    <row r="274" spans="1:4" hidden="1" outlineLevel="1">
      <c r="A274" s="559" t="s">
        <v>234</v>
      </c>
      <c r="B274" s="562">
        <v>1953.5</v>
      </c>
      <c r="C274" s="468">
        <v>148.57</v>
      </c>
      <c r="D274" s="357">
        <f t="shared" si="10"/>
        <v>290231.495</v>
      </c>
    </row>
    <row r="275" spans="1:4" hidden="1" outlineLevel="1">
      <c r="A275" s="559" t="s">
        <v>235</v>
      </c>
      <c r="B275" s="562">
        <v>6666</v>
      </c>
      <c r="C275" s="468">
        <v>135.97999999999999</v>
      </c>
      <c r="D275" s="357">
        <f t="shared" si="10"/>
        <v>906442.67999999993</v>
      </c>
    </row>
    <row r="276" spans="1:4" hidden="1" outlineLevel="1">
      <c r="A276" s="559" t="s">
        <v>236</v>
      </c>
      <c r="B276" s="562">
        <v>5860.5</v>
      </c>
      <c r="C276" s="468">
        <v>135.97999999999999</v>
      </c>
      <c r="D276" s="357">
        <f t="shared" si="10"/>
        <v>796910.78999999992</v>
      </c>
    </row>
    <row r="277" spans="1:4" hidden="1" outlineLevel="1">
      <c r="A277" s="559" t="s">
        <v>237</v>
      </c>
      <c r="B277" s="560">
        <v>388</v>
      </c>
      <c r="C277" s="468">
        <v>37.450000000000003</v>
      </c>
      <c r="D277" s="357">
        <f t="shared" si="10"/>
        <v>14530.6</v>
      </c>
    </row>
    <row r="278" spans="1:4" hidden="1" outlineLevel="1">
      <c r="A278" s="559" t="s">
        <v>238</v>
      </c>
      <c r="B278" s="562">
        <v>2000</v>
      </c>
      <c r="C278" s="468">
        <v>62.13</v>
      </c>
      <c r="D278" s="357">
        <f t="shared" si="10"/>
        <v>124260</v>
      </c>
    </row>
    <row r="279" spans="1:4" hidden="1" outlineLevel="1">
      <c r="A279" s="559" t="s">
        <v>239</v>
      </c>
      <c r="B279" s="562">
        <v>2595.5</v>
      </c>
      <c r="C279" s="468">
        <v>68.430000000000007</v>
      </c>
      <c r="D279" s="357">
        <f t="shared" si="10"/>
        <v>177610.06500000003</v>
      </c>
    </row>
    <row r="280" spans="1:4" hidden="1" outlineLevel="1">
      <c r="A280" s="559" t="s">
        <v>240</v>
      </c>
      <c r="B280" s="562">
        <v>2650</v>
      </c>
      <c r="C280" s="468">
        <v>68.430000000000007</v>
      </c>
      <c r="D280" s="357">
        <f t="shared" si="10"/>
        <v>181339.50000000003</v>
      </c>
    </row>
    <row r="281" spans="1:4" hidden="1" outlineLevel="1">
      <c r="A281" s="559" t="s">
        <v>241</v>
      </c>
      <c r="B281" s="562">
        <v>3500</v>
      </c>
      <c r="C281" s="468">
        <v>49.52</v>
      </c>
      <c r="D281" s="357">
        <f t="shared" si="10"/>
        <v>173320</v>
      </c>
    </row>
    <row r="282" spans="1:4" hidden="1" outlineLevel="1">
      <c r="A282" s="559" t="s">
        <v>242</v>
      </c>
      <c r="B282" s="562">
        <v>1099.5</v>
      </c>
      <c r="C282" s="468">
        <v>73.83</v>
      </c>
      <c r="D282" s="357">
        <f t="shared" si="10"/>
        <v>81176.084999999992</v>
      </c>
    </row>
    <row r="283" spans="1:4" hidden="1" outlineLevel="1">
      <c r="A283" s="559" t="s">
        <v>243</v>
      </c>
      <c r="B283" s="562">
        <v>1965.5</v>
      </c>
      <c r="C283" s="468">
        <v>73.83</v>
      </c>
      <c r="D283" s="357">
        <f t="shared" si="10"/>
        <v>145112.86499999999</v>
      </c>
    </row>
    <row r="284" spans="1:4" hidden="1" outlineLevel="1">
      <c r="A284" s="559" t="s">
        <v>244</v>
      </c>
      <c r="B284" s="562">
        <v>1899.5</v>
      </c>
      <c r="C284" s="468">
        <v>73.83</v>
      </c>
      <c r="D284" s="357">
        <f t="shared" si="10"/>
        <v>140240.08499999999</v>
      </c>
    </row>
    <row r="285" spans="1:4" hidden="1" outlineLevel="1">
      <c r="A285" s="559" t="s">
        <v>245</v>
      </c>
      <c r="B285" s="562">
        <v>2090</v>
      </c>
      <c r="C285" s="468">
        <v>73.83</v>
      </c>
      <c r="D285" s="357">
        <f t="shared" si="10"/>
        <v>154304.69999999998</v>
      </c>
    </row>
    <row r="286" spans="1:4" hidden="1" outlineLevel="1">
      <c r="A286" s="559" t="s">
        <v>246</v>
      </c>
      <c r="B286" s="562">
        <v>5877</v>
      </c>
      <c r="C286" s="468">
        <v>73.83</v>
      </c>
      <c r="D286" s="357">
        <f t="shared" si="10"/>
        <v>433898.91</v>
      </c>
    </row>
    <row r="287" spans="1:4" hidden="1" outlineLevel="1">
      <c r="A287" s="559" t="s">
        <v>247</v>
      </c>
      <c r="B287" s="562">
        <v>7726.5</v>
      </c>
      <c r="C287" s="468">
        <v>73.83</v>
      </c>
      <c r="D287" s="357">
        <f t="shared" si="10"/>
        <v>570447.495</v>
      </c>
    </row>
    <row r="288" spans="1:4" hidden="1" outlineLevel="1">
      <c r="A288" s="559" t="s">
        <v>248</v>
      </c>
      <c r="B288" s="560">
        <v>30</v>
      </c>
      <c r="C288" s="468">
        <v>1</v>
      </c>
      <c r="D288" s="357">
        <f t="shared" si="10"/>
        <v>30</v>
      </c>
    </row>
    <row r="289" spans="1:4" hidden="1" outlineLevel="1">
      <c r="A289" s="559" t="s">
        <v>249</v>
      </c>
      <c r="B289" s="560">
        <v>50</v>
      </c>
      <c r="C289" s="468">
        <v>1</v>
      </c>
      <c r="D289" s="357">
        <f t="shared" si="10"/>
        <v>50</v>
      </c>
    </row>
    <row r="290" spans="1:4" hidden="1" outlineLevel="1">
      <c r="A290" s="559" t="s">
        <v>250</v>
      </c>
      <c r="B290" s="560">
        <v>37</v>
      </c>
      <c r="C290" s="468">
        <v>1</v>
      </c>
      <c r="D290" s="357">
        <f t="shared" si="10"/>
        <v>37</v>
      </c>
    </row>
    <row r="291" spans="1:4" hidden="1" outlineLevel="1">
      <c r="A291" s="559" t="s">
        <v>251</v>
      </c>
      <c r="B291" s="560">
        <v>907.5</v>
      </c>
      <c r="C291" s="468">
        <v>91.56</v>
      </c>
      <c r="D291" s="357">
        <f t="shared" si="10"/>
        <v>83090.7</v>
      </c>
    </row>
    <row r="292" spans="1:4" ht="25.5" hidden="1" outlineLevel="1">
      <c r="A292" s="559" t="s">
        <v>252</v>
      </c>
      <c r="B292" s="562">
        <v>1000</v>
      </c>
      <c r="C292" s="468">
        <v>37.049999999999997</v>
      </c>
      <c r="D292" s="357">
        <f t="shared" si="10"/>
        <v>37050</v>
      </c>
    </row>
    <row r="293" spans="1:4" hidden="1" outlineLevel="1">
      <c r="A293" s="559" t="s">
        <v>253</v>
      </c>
      <c r="B293" s="562">
        <v>1988.5</v>
      </c>
      <c r="C293" s="468">
        <v>72.52</v>
      </c>
      <c r="D293" s="357">
        <f t="shared" si="10"/>
        <v>144206.01999999999</v>
      </c>
    </row>
    <row r="294" spans="1:4" hidden="1" outlineLevel="1">
      <c r="A294" s="559" t="s">
        <v>254</v>
      </c>
      <c r="B294" s="562">
        <v>2000</v>
      </c>
      <c r="C294" s="468">
        <v>72.03</v>
      </c>
      <c r="D294" s="357">
        <f t="shared" si="10"/>
        <v>144060</v>
      </c>
    </row>
    <row r="295" spans="1:4" ht="25.5" hidden="1" outlineLevel="1">
      <c r="A295" s="559" t="s">
        <v>255</v>
      </c>
      <c r="B295" s="562">
        <v>1000</v>
      </c>
      <c r="C295" s="468">
        <v>72.03</v>
      </c>
      <c r="D295" s="357">
        <f t="shared" si="10"/>
        <v>72030</v>
      </c>
    </row>
    <row r="296" spans="1:4" hidden="1" outlineLevel="1">
      <c r="A296" s="559" t="s">
        <v>256</v>
      </c>
      <c r="B296" s="562">
        <v>1500</v>
      </c>
      <c r="C296" s="468">
        <v>32.840000000000003</v>
      </c>
      <c r="D296" s="357">
        <f t="shared" si="10"/>
        <v>49260.000000000007</v>
      </c>
    </row>
    <row r="297" spans="1:4" hidden="1" outlineLevel="1">
      <c r="A297" s="559" t="s">
        <v>257</v>
      </c>
      <c r="B297" s="562">
        <v>1000</v>
      </c>
      <c r="C297" s="468">
        <v>32.840000000000003</v>
      </c>
      <c r="D297" s="357">
        <f t="shared" si="10"/>
        <v>32840</v>
      </c>
    </row>
    <row r="298" spans="1:4" hidden="1" outlineLevel="1">
      <c r="A298" s="559" t="s">
        <v>258</v>
      </c>
      <c r="B298" s="562">
        <v>1500</v>
      </c>
      <c r="C298" s="468">
        <v>32.840000000000003</v>
      </c>
      <c r="D298" s="357">
        <f t="shared" si="10"/>
        <v>49260.000000000007</v>
      </c>
    </row>
    <row r="299" spans="1:4" hidden="1" outlineLevel="1">
      <c r="A299" s="559" t="s">
        <v>259</v>
      </c>
      <c r="B299" s="562">
        <v>1500</v>
      </c>
      <c r="C299" s="468">
        <v>32.840000000000003</v>
      </c>
      <c r="D299" s="357">
        <f t="shared" si="10"/>
        <v>49260.000000000007</v>
      </c>
    </row>
    <row r="300" spans="1:4" hidden="1" outlineLevel="1">
      <c r="A300" s="559" t="s">
        <v>260</v>
      </c>
      <c r="B300" s="562">
        <v>1200</v>
      </c>
      <c r="C300" s="468">
        <v>32.840000000000003</v>
      </c>
      <c r="D300" s="357">
        <f t="shared" si="10"/>
        <v>39408.000000000007</v>
      </c>
    </row>
    <row r="301" spans="1:4" hidden="1" outlineLevel="1">
      <c r="A301" s="559" t="s">
        <v>261</v>
      </c>
      <c r="B301" s="562">
        <v>1260</v>
      </c>
      <c r="C301" s="468">
        <v>1</v>
      </c>
      <c r="D301" s="357">
        <f t="shared" si="10"/>
        <v>1260</v>
      </c>
    </row>
    <row r="302" spans="1:4" hidden="1" outlineLevel="1">
      <c r="A302" s="559" t="s">
        <v>262</v>
      </c>
      <c r="B302" s="562">
        <v>1714.7</v>
      </c>
      <c r="C302" s="468">
        <v>108.05</v>
      </c>
      <c r="D302" s="357">
        <f t="shared" si="10"/>
        <v>185273.33499999999</v>
      </c>
    </row>
    <row r="303" spans="1:4" hidden="1" outlineLevel="1">
      <c r="A303" s="559" t="s">
        <v>263</v>
      </c>
      <c r="B303" s="560">
        <v>680</v>
      </c>
      <c r="C303" s="468">
        <v>43.6</v>
      </c>
      <c r="D303" s="357">
        <f t="shared" si="10"/>
        <v>29648</v>
      </c>
    </row>
    <row r="304" spans="1:4" hidden="1" outlineLevel="1">
      <c r="A304" s="559" t="s">
        <v>264</v>
      </c>
      <c r="B304" s="560">
        <v>600</v>
      </c>
      <c r="C304" s="468">
        <v>43.6</v>
      </c>
      <c r="D304" s="357">
        <f t="shared" si="10"/>
        <v>26160</v>
      </c>
    </row>
    <row r="305" spans="1:4" hidden="1" outlineLevel="1">
      <c r="A305" s="559" t="s">
        <v>265</v>
      </c>
      <c r="B305" s="562">
        <v>1677.2</v>
      </c>
      <c r="C305" s="468">
        <v>108.05</v>
      </c>
      <c r="D305" s="357">
        <f t="shared" si="10"/>
        <v>181221.46</v>
      </c>
    </row>
    <row r="306" spans="1:4" hidden="1" outlineLevel="1">
      <c r="A306" s="559" t="s">
        <v>266</v>
      </c>
      <c r="B306" s="560">
        <v>475.7</v>
      </c>
      <c r="C306" s="468">
        <v>43.6</v>
      </c>
      <c r="D306" s="357">
        <f t="shared" si="10"/>
        <v>20740.52</v>
      </c>
    </row>
    <row r="307" spans="1:4" hidden="1" outlineLevel="1">
      <c r="A307" s="559" t="s">
        <v>267</v>
      </c>
      <c r="B307" s="560">
        <v>120</v>
      </c>
      <c r="C307" s="468">
        <v>43.6</v>
      </c>
      <c r="D307" s="357">
        <f t="shared" si="10"/>
        <v>5232</v>
      </c>
    </row>
    <row r="308" spans="1:4" hidden="1" outlineLevel="1">
      <c r="A308" s="559" t="s">
        <v>268</v>
      </c>
      <c r="B308" s="562">
        <v>1000</v>
      </c>
      <c r="C308" s="468">
        <v>40.56</v>
      </c>
      <c r="D308" s="357">
        <f t="shared" si="10"/>
        <v>40560</v>
      </c>
    </row>
    <row r="309" spans="1:4" hidden="1" outlineLevel="1">
      <c r="A309" s="559" t="s">
        <v>269</v>
      </c>
      <c r="B309" s="562">
        <v>3500</v>
      </c>
      <c r="C309" s="468">
        <v>54.25</v>
      </c>
      <c r="D309" s="357">
        <f t="shared" si="10"/>
        <v>189875</v>
      </c>
    </row>
    <row r="310" spans="1:4" hidden="1" outlineLevel="1">
      <c r="A310" s="559" t="s">
        <v>270</v>
      </c>
      <c r="B310" s="560">
        <v>200</v>
      </c>
      <c r="C310" s="468">
        <v>103.08</v>
      </c>
      <c r="D310" s="357">
        <f t="shared" si="10"/>
        <v>20616</v>
      </c>
    </row>
    <row r="311" spans="1:4" hidden="1" outlineLevel="1">
      <c r="A311" s="559" t="s">
        <v>271</v>
      </c>
      <c r="B311" s="562">
        <v>4760</v>
      </c>
      <c r="C311" s="468">
        <v>103.08</v>
      </c>
      <c r="D311" s="357">
        <f t="shared" si="10"/>
        <v>490660.8</v>
      </c>
    </row>
    <row r="312" spans="1:4" hidden="1" outlineLevel="1">
      <c r="A312" s="559" t="s">
        <v>272</v>
      </c>
      <c r="B312" s="562">
        <v>4559.5</v>
      </c>
      <c r="C312" s="468">
        <v>103.35</v>
      </c>
      <c r="D312" s="357">
        <f t="shared" si="10"/>
        <v>471224.32499999995</v>
      </c>
    </row>
    <row r="313" spans="1:4" hidden="1" outlineLevel="1">
      <c r="A313" s="559" t="s">
        <v>273</v>
      </c>
      <c r="B313" s="562">
        <v>4137</v>
      </c>
      <c r="C313" s="468">
        <v>102.65</v>
      </c>
      <c r="D313" s="357">
        <f t="shared" si="10"/>
        <v>424663.05000000005</v>
      </c>
    </row>
    <row r="314" spans="1:4" hidden="1" outlineLevel="1">
      <c r="A314" s="559" t="s">
        <v>274</v>
      </c>
      <c r="B314" s="560">
        <v>987.5</v>
      </c>
      <c r="C314" s="468">
        <v>102.65</v>
      </c>
      <c r="D314" s="357">
        <f t="shared" si="10"/>
        <v>101366.875</v>
      </c>
    </row>
    <row r="315" spans="1:4" hidden="1" outlineLevel="1">
      <c r="A315" s="559" t="s">
        <v>275</v>
      </c>
      <c r="B315" s="562">
        <v>1754.5</v>
      </c>
      <c r="C315" s="468">
        <v>102.65</v>
      </c>
      <c r="D315" s="357">
        <f t="shared" si="10"/>
        <v>180099.42500000002</v>
      </c>
    </row>
    <row r="316" spans="1:4" hidden="1" outlineLevel="1">
      <c r="A316" s="559" t="s">
        <v>276</v>
      </c>
      <c r="B316" s="562">
        <v>14680</v>
      </c>
      <c r="C316" s="468">
        <v>91.09</v>
      </c>
      <c r="D316" s="357">
        <f t="shared" si="10"/>
        <v>1337201.2</v>
      </c>
    </row>
    <row r="317" spans="1:4" hidden="1" outlineLevel="1">
      <c r="A317" s="559" t="s">
        <v>277</v>
      </c>
      <c r="B317" s="562">
        <v>1093.5</v>
      </c>
      <c r="C317" s="468">
        <v>102.95</v>
      </c>
      <c r="D317" s="357">
        <f t="shared" si="10"/>
        <v>112575.825</v>
      </c>
    </row>
    <row r="318" spans="1:4" hidden="1" outlineLevel="1">
      <c r="A318" s="559" t="s">
        <v>278</v>
      </c>
      <c r="B318" s="562">
        <v>3682</v>
      </c>
      <c r="C318" s="468">
        <v>102.95</v>
      </c>
      <c r="D318" s="357">
        <f t="shared" si="10"/>
        <v>379061.9</v>
      </c>
    </row>
    <row r="319" spans="1:4" hidden="1" outlineLevel="1">
      <c r="A319" s="559" t="s">
        <v>279</v>
      </c>
      <c r="B319" s="562">
        <v>2031.5</v>
      </c>
      <c r="C319" s="468">
        <v>102.95</v>
      </c>
      <c r="D319" s="357">
        <f t="shared" ref="D319:D330" si="11">B319*C319</f>
        <v>209142.92500000002</v>
      </c>
    </row>
    <row r="320" spans="1:4" hidden="1" outlineLevel="1">
      <c r="A320" s="559" t="s">
        <v>280</v>
      </c>
      <c r="B320" s="562">
        <v>2500</v>
      </c>
      <c r="C320" s="468">
        <v>102.95</v>
      </c>
      <c r="D320" s="357">
        <f t="shared" si="11"/>
        <v>257375</v>
      </c>
    </row>
    <row r="321" spans="1:5" hidden="1" outlineLevel="1">
      <c r="A321" s="559" t="s">
        <v>281</v>
      </c>
      <c r="B321" s="562">
        <v>3920</v>
      </c>
      <c r="C321" s="468">
        <v>103.35</v>
      </c>
      <c r="D321" s="357">
        <f t="shared" si="11"/>
        <v>405132</v>
      </c>
    </row>
    <row r="322" spans="1:5" hidden="1" outlineLevel="1">
      <c r="A322" s="559" t="s">
        <v>282</v>
      </c>
      <c r="B322" s="560">
        <v>27.5</v>
      </c>
      <c r="C322" s="468">
        <v>103.35</v>
      </c>
      <c r="D322" s="357">
        <f t="shared" si="11"/>
        <v>2842.125</v>
      </c>
    </row>
    <row r="323" spans="1:5" hidden="1" outlineLevel="1">
      <c r="A323" s="559" t="s">
        <v>283</v>
      </c>
      <c r="B323" s="562">
        <v>2197.5</v>
      </c>
      <c r="C323" s="468">
        <v>140.52000000000001</v>
      </c>
      <c r="D323" s="357">
        <f t="shared" si="11"/>
        <v>308792.7</v>
      </c>
    </row>
    <row r="324" spans="1:5" hidden="1" outlineLevel="1">
      <c r="A324" s="559" t="s">
        <v>284</v>
      </c>
      <c r="B324" s="560">
        <v>785.5</v>
      </c>
      <c r="C324" s="468">
        <v>82.67</v>
      </c>
      <c r="D324" s="357">
        <f t="shared" si="11"/>
        <v>64937.285000000003</v>
      </c>
    </row>
    <row r="325" spans="1:5" hidden="1" outlineLevel="1">
      <c r="A325" s="559" t="s">
        <v>285</v>
      </c>
      <c r="B325" s="560">
        <v>43.5</v>
      </c>
      <c r="C325" s="468">
        <v>82.67</v>
      </c>
      <c r="D325" s="357">
        <f t="shared" si="11"/>
        <v>3596.145</v>
      </c>
    </row>
    <row r="326" spans="1:5" hidden="1" outlineLevel="1">
      <c r="A326" s="559" t="s">
        <v>286</v>
      </c>
      <c r="B326" s="560">
        <v>557</v>
      </c>
      <c r="C326" s="468">
        <v>82.67</v>
      </c>
      <c r="D326" s="357">
        <f t="shared" si="11"/>
        <v>46047.19</v>
      </c>
    </row>
    <row r="327" spans="1:5" hidden="1" outlineLevel="1">
      <c r="A327" s="559" t="s">
        <v>287</v>
      </c>
      <c r="B327" s="562">
        <v>1037</v>
      </c>
      <c r="C327" s="468">
        <v>82.67</v>
      </c>
      <c r="D327" s="357">
        <f t="shared" si="11"/>
        <v>85728.790000000008</v>
      </c>
    </row>
    <row r="328" spans="1:5" hidden="1" outlineLevel="1">
      <c r="A328" s="559" t="s">
        <v>288</v>
      </c>
      <c r="B328" s="560">
        <v>939</v>
      </c>
      <c r="C328" s="468">
        <v>82.67</v>
      </c>
      <c r="D328" s="357">
        <f t="shared" si="11"/>
        <v>77627.13</v>
      </c>
    </row>
    <row r="329" spans="1:5" hidden="1" outlineLevel="1">
      <c r="A329" s="559" t="s">
        <v>289</v>
      </c>
      <c r="B329" s="560">
        <v>399</v>
      </c>
      <c r="C329" s="468">
        <v>1</v>
      </c>
      <c r="D329" s="357">
        <f t="shared" si="11"/>
        <v>399</v>
      </c>
    </row>
    <row r="330" spans="1:5" hidden="1" outlineLevel="1">
      <c r="A330" s="559" t="s">
        <v>290</v>
      </c>
      <c r="B330" s="560">
        <v>978.5</v>
      </c>
      <c r="C330" s="468">
        <v>1</v>
      </c>
      <c r="D330" s="357">
        <f t="shared" si="11"/>
        <v>978.5</v>
      </c>
    </row>
    <row r="331" spans="1:5" collapsed="1">
      <c r="A331" s="463" t="s">
        <v>121</v>
      </c>
      <c r="B331" s="461"/>
      <c r="C331" s="462"/>
      <c r="D331" s="461">
        <f>SUM(D253:D330)</f>
        <v>12349127.395</v>
      </c>
    </row>
    <row r="333" spans="1:5">
      <c r="A333" s="450" t="s">
        <v>291</v>
      </c>
      <c r="B333" s="451" t="s">
        <v>2</v>
      </c>
      <c r="C333" s="454" t="s">
        <v>3</v>
      </c>
      <c r="D333" s="454" t="s">
        <v>4</v>
      </c>
    </row>
    <row r="334" spans="1:5" hidden="1" outlineLevel="1">
      <c r="A334" s="557" t="s">
        <v>292</v>
      </c>
      <c r="B334" s="561">
        <v>20000</v>
      </c>
      <c r="C334" s="561"/>
      <c r="D334" s="357">
        <f t="shared" ref="D334:D357" si="12">B334*C334</f>
        <v>0</v>
      </c>
    </row>
    <row r="335" spans="1:5" hidden="1" outlineLevel="1">
      <c r="A335" s="559" t="s">
        <v>293</v>
      </c>
      <c r="B335" s="562">
        <v>20000</v>
      </c>
      <c r="C335" s="562">
        <v>0.11309071868045556</v>
      </c>
      <c r="D335" s="357">
        <f t="shared" si="12"/>
        <v>2261.814373609111</v>
      </c>
      <c r="E335" s="42" t="s">
        <v>319</v>
      </c>
    </row>
    <row r="336" spans="1:5" hidden="1" outlineLevel="1">
      <c r="A336" s="557" t="s">
        <v>294</v>
      </c>
      <c r="B336" s="558">
        <v>1</v>
      </c>
      <c r="C336" s="561"/>
      <c r="D336" s="357">
        <f t="shared" si="12"/>
        <v>0</v>
      </c>
    </row>
    <row r="337" spans="1:5" hidden="1" outlineLevel="1">
      <c r="A337" s="559" t="s">
        <v>295</v>
      </c>
      <c r="B337" s="560">
        <v>1</v>
      </c>
      <c r="C337" s="357">
        <v>5442</v>
      </c>
      <c r="D337" s="357">
        <f t="shared" ref="D337" si="13">B337*C337</f>
        <v>5442</v>
      </c>
    </row>
    <row r="338" spans="1:5" hidden="1" outlineLevel="1">
      <c r="A338" s="557" t="s">
        <v>296</v>
      </c>
      <c r="B338" s="558">
        <v>95</v>
      </c>
      <c r="C338" s="362">
        <v>94.58</v>
      </c>
      <c r="D338" s="357">
        <f t="shared" si="12"/>
        <v>8985.1</v>
      </c>
    </row>
    <row r="339" spans="1:5" hidden="1" outlineLevel="1">
      <c r="A339" s="557" t="s">
        <v>838</v>
      </c>
      <c r="B339" s="561">
        <v>11276</v>
      </c>
      <c r="C339" s="357"/>
      <c r="D339" s="357">
        <f t="shared" si="12"/>
        <v>0</v>
      </c>
    </row>
    <row r="340" spans="1:5" hidden="1" outlineLevel="1">
      <c r="A340" s="559" t="s">
        <v>839</v>
      </c>
      <c r="B340" s="562">
        <v>6276</v>
      </c>
      <c r="C340" s="357">
        <v>0.36</v>
      </c>
      <c r="D340" s="357">
        <f t="shared" si="12"/>
        <v>2259.36</v>
      </c>
      <c r="E340" s="42" t="s">
        <v>319</v>
      </c>
    </row>
    <row r="341" spans="1:5" hidden="1" outlineLevel="1">
      <c r="A341" s="559" t="s">
        <v>1762</v>
      </c>
      <c r="B341" s="562">
        <v>5000</v>
      </c>
      <c r="C341" s="357">
        <v>0.40646301230257154</v>
      </c>
      <c r="D341" s="357">
        <f t="shared" si="12"/>
        <v>2032.3150615128577</v>
      </c>
    </row>
    <row r="342" spans="1:5" hidden="1" outlineLevel="1">
      <c r="A342" s="557" t="s">
        <v>161</v>
      </c>
      <c r="B342" s="558">
        <v>150</v>
      </c>
      <c r="C342" s="561"/>
      <c r="D342" s="357">
        <f t="shared" si="12"/>
        <v>0</v>
      </c>
    </row>
    <row r="343" spans="1:5" hidden="1" outlineLevel="1">
      <c r="A343" s="559" t="s">
        <v>162</v>
      </c>
      <c r="B343" s="560">
        <v>100</v>
      </c>
      <c r="C343" s="563">
        <v>16.3</v>
      </c>
      <c r="D343" s="357">
        <f t="shared" si="12"/>
        <v>1630</v>
      </c>
    </row>
    <row r="344" spans="1:5" hidden="1" outlineLevel="1">
      <c r="A344" s="559" t="s">
        <v>201</v>
      </c>
      <c r="B344" s="560">
        <v>50</v>
      </c>
      <c r="C344" s="563">
        <v>19.3</v>
      </c>
      <c r="D344" s="357">
        <f t="shared" si="12"/>
        <v>965</v>
      </c>
    </row>
    <row r="345" spans="1:5" hidden="1" outlineLevel="1">
      <c r="A345" s="557" t="s">
        <v>297</v>
      </c>
      <c r="B345" s="561">
        <v>2500</v>
      </c>
      <c r="C345" s="563"/>
      <c r="D345" s="357">
        <f t="shared" si="12"/>
        <v>0</v>
      </c>
    </row>
    <row r="346" spans="1:5" hidden="1" outlineLevel="1">
      <c r="A346" s="559" t="s">
        <v>299</v>
      </c>
      <c r="B346" s="560">
        <v>500</v>
      </c>
      <c r="C346" s="563">
        <v>1.62</v>
      </c>
      <c r="D346" s="357">
        <f t="shared" si="12"/>
        <v>810</v>
      </c>
    </row>
    <row r="347" spans="1:5" hidden="1" outlineLevel="1">
      <c r="A347" s="559" t="s">
        <v>1809</v>
      </c>
      <c r="B347" s="562">
        <v>2000</v>
      </c>
      <c r="C347" s="563">
        <v>1.33</v>
      </c>
      <c r="D347" s="357">
        <f t="shared" si="12"/>
        <v>2660</v>
      </c>
      <c r="E347" s="42" t="s">
        <v>319</v>
      </c>
    </row>
    <row r="348" spans="1:5" hidden="1" outlineLevel="1">
      <c r="A348" s="557" t="s">
        <v>302</v>
      </c>
      <c r="B348" s="558">
        <v>14</v>
      </c>
      <c r="C348" s="563">
        <v>54.78</v>
      </c>
      <c r="D348" s="357">
        <f t="shared" si="12"/>
        <v>766.92000000000007</v>
      </c>
    </row>
    <row r="349" spans="1:5" hidden="1" outlineLevel="1">
      <c r="A349" s="557" t="s">
        <v>168</v>
      </c>
      <c r="B349" s="561">
        <v>1404</v>
      </c>
      <c r="C349" s="563">
        <v>23</v>
      </c>
      <c r="D349" s="357">
        <f t="shared" si="12"/>
        <v>32292</v>
      </c>
      <c r="E349" s="42" t="s">
        <v>319</v>
      </c>
    </row>
    <row r="350" spans="1:5" hidden="1" outlineLevel="1">
      <c r="A350" s="557" t="s">
        <v>303</v>
      </c>
      <c r="B350" s="558">
        <v>972</v>
      </c>
      <c r="C350" s="563"/>
      <c r="D350" s="563"/>
    </row>
    <row r="351" spans="1:5" hidden="1" outlineLevel="1">
      <c r="A351" s="559" t="s">
        <v>74</v>
      </c>
      <c r="B351" s="560">
        <v>972</v>
      </c>
      <c r="C351" s="563">
        <v>43.5</v>
      </c>
      <c r="D351" s="563">
        <f>B350*C351</f>
        <v>42282</v>
      </c>
      <c r="E351" s="42" t="s">
        <v>319</v>
      </c>
    </row>
    <row r="352" spans="1:5" hidden="1" outlineLevel="1">
      <c r="A352" s="557" t="s">
        <v>170</v>
      </c>
      <c r="B352" s="561">
        <v>22000</v>
      </c>
      <c r="C352" s="563">
        <v>0.31</v>
      </c>
      <c r="D352" s="357">
        <f t="shared" si="12"/>
        <v>6820</v>
      </c>
      <c r="E352" s="42" t="s">
        <v>319</v>
      </c>
    </row>
    <row r="353" spans="1:5" hidden="1" outlineLevel="1">
      <c r="A353" s="557" t="s">
        <v>304</v>
      </c>
      <c r="B353" s="558">
        <v>1</v>
      </c>
      <c r="C353" s="563"/>
      <c r="D353" s="357">
        <f t="shared" si="12"/>
        <v>0</v>
      </c>
      <c r="E353" s="42" t="s">
        <v>196</v>
      </c>
    </row>
    <row r="354" spans="1:5" hidden="1" outlineLevel="1">
      <c r="A354" s="557" t="s">
        <v>206</v>
      </c>
      <c r="B354" s="558">
        <v>19</v>
      </c>
      <c r="C354" s="362">
        <v>742.61</v>
      </c>
      <c r="D354" s="357">
        <f t="shared" si="12"/>
        <v>14109.59</v>
      </c>
    </row>
    <row r="355" spans="1:5" hidden="1" outlineLevel="1">
      <c r="A355" s="557" t="s">
        <v>860</v>
      </c>
      <c r="B355" s="561">
        <v>2320</v>
      </c>
      <c r="C355" s="563">
        <v>0.54</v>
      </c>
      <c r="D355" s="357">
        <f t="shared" si="12"/>
        <v>1252.8000000000002</v>
      </c>
    </row>
    <row r="356" spans="1:5" hidden="1" outlineLevel="1">
      <c r="A356" s="557" t="s">
        <v>305</v>
      </c>
      <c r="B356" s="561">
        <v>4295</v>
      </c>
      <c r="C356" s="563">
        <v>0.6</v>
      </c>
      <c r="D356" s="357">
        <f t="shared" si="12"/>
        <v>2577</v>
      </c>
    </row>
    <row r="357" spans="1:5" hidden="1" outlineLevel="1">
      <c r="A357" s="557" t="s">
        <v>306</v>
      </c>
      <c r="B357" s="561">
        <v>76152</v>
      </c>
      <c r="C357" s="563">
        <v>0.56999999999999995</v>
      </c>
      <c r="D357" s="357">
        <f t="shared" si="12"/>
        <v>43406.64</v>
      </c>
      <c r="E357" s="42" t="s">
        <v>1962</v>
      </c>
    </row>
    <row r="358" spans="1:5" hidden="1" outlineLevel="1">
      <c r="A358" s="557" t="s">
        <v>308</v>
      </c>
      <c r="B358" s="558">
        <v>450</v>
      </c>
      <c r="C358" s="561"/>
      <c r="D358" s="357">
        <f t="shared" ref="D358:D367" si="14">B358*C358</f>
        <v>0</v>
      </c>
    </row>
    <row r="359" spans="1:5" hidden="1" outlineLevel="1">
      <c r="A359" s="559" t="s">
        <v>309</v>
      </c>
      <c r="B359" s="560">
        <v>450</v>
      </c>
      <c r="C359" s="563">
        <v>7.12</v>
      </c>
      <c r="D359" s="357">
        <f t="shared" si="14"/>
        <v>3204</v>
      </c>
    </row>
    <row r="360" spans="1:5" hidden="1" outlineLevel="1">
      <c r="A360" s="557" t="s">
        <v>207</v>
      </c>
      <c r="B360" s="561">
        <v>4012</v>
      </c>
      <c r="C360" s="561"/>
      <c r="D360" s="357">
        <f t="shared" si="14"/>
        <v>0</v>
      </c>
    </row>
    <row r="361" spans="1:5" hidden="1" outlineLevel="1">
      <c r="A361" s="559" t="s">
        <v>311</v>
      </c>
      <c r="B361" s="560">
        <v>91</v>
      </c>
      <c r="C361" s="357">
        <v>46.28</v>
      </c>
      <c r="D361" s="357">
        <f t="shared" si="14"/>
        <v>4211.4800000000005</v>
      </c>
    </row>
    <row r="362" spans="1:5" hidden="1" outlineLevel="1">
      <c r="A362" s="559" t="s">
        <v>208</v>
      </c>
      <c r="B362" s="560">
        <v>236</v>
      </c>
      <c r="C362" s="357">
        <v>31.75</v>
      </c>
      <c r="D362" s="357">
        <f t="shared" si="14"/>
        <v>7493</v>
      </c>
    </row>
    <row r="363" spans="1:5" hidden="1" outlineLevel="1">
      <c r="A363" s="559" t="s">
        <v>313</v>
      </c>
      <c r="B363" s="560">
        <v>95</v>
      </c>
      <c r="C363" s="357">
        <v>37.35</v>
      </c>
      <c r="D363" s="357">
        <f t="shared" si="14"/>
        <v>3548.25</v>
      </c>
    </row>
    <row r="364" spans="1:5" hidden="1" outlineLevel="1">
      <c r="A364" s="559" t="s">
        <v>209</v>
      </c>
      <c r="B364" s="562">
        <v>1874</v>
      </c>
      <c r="C364" s="362">
        <f>(43.46*1277+42.46*597)/1874</f>
        <v>43.141430096051224</v>
      </c>
      <c r="D364" s="357">
        <f t="shared" si="14"/>
        <v>80847.039999999994</v>
      </c>
    </row>
    <row r="365" spans="1:5" hidden="1" outlineLevel="1">
      <c r="A365" s="559" t="s">
        <v>314</v>
      </c>
      <c r="B365" s="560">
        <v>10</v>
      </c>
      <c r="C365" s="357">
        <v>44.5</v>
      </c>
      <c r="D365" s="357">
        <f t="shared" si="14"/>
        <v>445</v>
      </c>
    </row>
    <row r="366" spans="1:5" hidden="1" outlineLevel="1">
      <c r="A366" s="559" t="s">
        <v>315</v>
      </c>
      <c r="B366" s="562">
        <v>1293</v>
      </c>
      <c r="C366" s="357">
        <v>62.46</v>
      </c>
      <c r="D366" s="357">
        <f t="shared" si="14"/>
        <v>80760.78</v>
      </c>
      <c r="E366" s="42" t="s">
        <v>319</v>
      </c>
    </row>
    <row r="367" spans="1:5" hidden="1" outlineLevel="1">
      <c r="A367" s="559" t="s">
        <v>210</v>
      </c>
      <c r="B367" s="560">
        <v>413</v>
      </c>
      <c r="C367" s="357">
        <v>69.12</v>
      </c>
      <c r="D367" s="357">
        <f t="shared" si="14"/>
        <v>28546.560000000001</v>
      </c>
      <c r="E367" s="42" t="s">
        <v>319</v>
      </c>
    </row>
    <row r="368" spans="1:5" collapsed="1">
      <c r="A368" s="463" t="s">
        <v>121</v>
      </c>
      <c r="B368" s="461"/>
      <c r="C368" s="462"/>
      <c r="D368" s="461">
        <f>SUM(D334:D367)</f>
        <v>379608.64943512197</v>
      </c>
    </row>
    <row r="370" spans="1:5">
      <c r="A370" s="450" t="s">
        <v>322</v>
      </c>
      <c r="B370" s="451" t="s">
        <v>2</v>
      </c>
      <c r="C370" s="454" t="s">
        <v>3</v>
      </c>
      <c r="D370" s="454" t="s">
        <v>4</v>
      </c>
    </row>
    <row r="371" spans="1:5" hidden="1" outlineLevel="1">
      <c r="A371" s="564" t="s">
        <v>323</v>
      </c>
      <c r="B371" s="565">
        <v>2</v>
      </c>
      <c r="C371" s="357">
        <v>831.89</v>
      </c>
      <c r="D371" s="357">
        <f>B371*C371</f>
        <v>1663.78</v>
      </c>
    </row>
    <row r="372" spans="1:5" hidden="1" outlineLevel="1">
      <c r="A372" s="564" t="s">
        <v>324</v>
      </c>
      <c r="B372" s="565">
        <v>1</v>
      </c>
      <c r="C372" s="436"/>
      <c r="D372" s="357">
        <f t="shared" ref="D372:D435" si="15">B372*C372</f>
        <v>0</v>
      </c>
    </row>
    <row r="373" spans="1:5" hidden="1" outlineLevel="1">
      <c r="A373" s="566" t="s">
        <v>325</v>
      </c>
      <c r="B373" s="567">
        <v>1</v>
      </c>
      <c r="C373" s="357">
        <v>53181.7</v>
      </c>
      <c r="D373" s="357">
        <f t="shared" si="15"/>
        <v>53181.7</v>
      </c>
    </row>
    <row r="374" spans="1:5" hidden="1" outlineLevel="1">
      <c r="A374" s="564" t="s">
        <v>326</v>
      </c>
      <c r="B374" s="565">
        <v>7</v>
      </c>
      <c r="C374" s="357"/>
      <c r="D374" s="357">
        <f t="shared" si="15"/>
        <v>0</v>
      </c>
    </row>
    <row r="375" spans="1:5" hidden="1" outlineLevel="1">
      <c r="A375" s="566" t="s">
        <v>328</v>
      </c>
      <c r="B375" s="567">
        <v>6</v>
      </c>
      <c r="C375" s="357">
        <v>2999.86</v>
      </c>
      <c r="D375" s="357">
        <f t="shared" si="15"/>
        <v>17999.16</v>
      </c>
    </row>
    <row r="376" spans="1:5" hidden="1" outlineLevel="1">
      <c r="A376" s="566" t="s">
        <v>329</v>
      </c>
      <c r="B376" s="567">
        <v>1</v>
      </c>
      <c r="C376" s="357"/>
      <c r="D376" s="357">
        <f t="shared" si="15"/>
        <v>0</v>
      </c>
      <c r="E376" s="42" t="s">
        <v>196</v>
      </c>
    </row>
    <row r="377" spans="1:5" hidden="1" outlineLevel="1">
      <c r="A377" s="564" t="s">
        <v>331</v>
      </c>
      <c r="B377" s="568">
        <v>1131</v>
      </c>
      <c r="C377" s="357"/>
      <c r="D377" s="357">
        <f t="shared" si="15"/>
        <v>0</v>
      </c>
    </row>
    <row r="378" spans="1:5" hidden="1" outlineLevel="1">
      <c r="A378" s="566" t="s">
        <v>332</v>
      </c>
      <c r="B378" s="567">
        <v>50</v>
      </c>
      <c r="C378" s="357">
        <v>39</v>
      </c>
      <c r="D378" s="357">
        <f t="shared" si="15"/>
        <v>1950</v>
      </c>
    </row>
    <row r="379" spans="1:5" hidden="1" outlineLevel="1">
      <c r="A379" s="566" t="s">
        <v>333</v>
      </c>
      <c r="B379" s="567">
        <v>29</v>
      </c>
      <c r="C379" s="357">
        <v>40</v>
      </c>
      <c r="D379" s="357">
        <f t="shared" si="15"/>
        <v>1160</v>
      </c>
    </row>
    <row r="380" spans="1:5" hidden="1" outlineLevel="1">
      <c r="A380" s="566" t="s">
        <v>334</v>
      </c>
      <c r="B380" s="567">
        <v>28</v>
      </c>
      <c r="C380" s="357">
        <v>7.36</v>
      </c>
      <c r="D380" s="357">
        <f t="shared" si="15"/>
        <v>206.08</v>
      </c>
    </row>
    <row r="381" spans="1:5" hidden="1" outlineLevel="1">
      <c r="A381" s="566" t="s">
        <v>335</v>
      </c>
      <c r="B381" s="567">
        <v>45</v>
      </c>
      <c r="C381" s="357">
        <v>59</v>
      </c>
      <c r="D381" s="357">
        <f t="shared" si="15"/>
        <v>2655</v>
      </c>
    </row>
    <row r="382" spans="1:5" hidden="1" outlineLevel="1">
      <c r="A382" s="566" t="s">
        <v>336</v>
      </c>
      <c r="B382" s="567">
        <v>50</v>
      </c>
      <c r="C382" s="357">
        <v>8.3699999999999992</v>
      </c>
      <c r="D382" s="357">
        <f t="shared" si="15"/>
        <v>418.49999999999994</v>
      </c>
    </row>
    <row r="383" spans="1:5" hidden="1" outlineLevel="1">
      <c r="A383" s="566" t="s">
        <v>337</v>
      </c>
      <c r="B383" s="567">
        <v>93</v>
      </c>
      <c r="C383" s="357">
        <v>23.19</v>
      </c>
      <c r="D383" s="357">
        <f t="shared" si="15"/>
        <v>2156.67</v>
      </c>
    </row>
    <row r="384" spans="1:5" hidden="1" outlineLevel="1">
      <c r="A384" s="566" t="s">
        <v>338</v>
      </c>
      <c r="B384" s="567">
        <v>18</v>
      </c>
      <c r="C384" s="357">
        <v>80</v>
      </c>
      <c r="D384" s="357">
        <f t="shared" si="15"/>
        <v>1440</v>
      </c>
    </row>
    <row r="385" spans="1:4" hidden="1" outlineLevel="1">
      <c r="A385" s="566" t="s">
        <v>339</v>
      </c>
      <c r="B385" s="567">
        <v>40</v>
      </c>
      <c r="C385" s="357">
        <v>66.75</v>
      </c>
      <c r="D385" s="357">
        <f t="shared" si="15"/>
        <v>2670</v>
      </c>
    </row>
    <row r="386" spans="1:4" hidden="1" outlineLevel="1">
      <c r="A386" s="566" t="s">
        <v>340</v>
      </c>
      <c r="B386" s="567">
        <v>29</v>
      </c>
      <c r="C386" s="357">
        <v>90</v>
      </c>
      <c r="D386" s="357">
        <f t="shared" si="15"/>
        <v>2610</v>
      </c>
    </row>
    <row r="387" spans="1:4" hidden="1" outlineLevel="1">
      <c r="A387" s="566" t="s">
        <v>341</v>
      </c>
      <c r="B387" s="567">
        <v>30</v>
      </c>
      <c r="C387" s="357">
        <v>132</v>
      </c>
      <c r="D387" s="357">
        <f t="shared" si="15"/>
        <v>3960</v>
      </c>
    </row>
    <row r="388" spans="1:4" hidden="1" outlineLevel="1">
      <c r="A388" s="566" t="s">
        <v>342</v>
      </c>
      <c r="B388" s="567">
        <v>30</v>
      </c>
      <c r="C388" s="357">
        <v>15.04</v>
      </c>
      <c r="D388" s="357">
        <f t="shared" si="15"/>
        <v>451.2</v>
      </c>
    </row>
    <row r="389" spans="1:4" hidden="1" outlineLevel="1">
      <c r="A389" s="566" t="s">
        <v>343</v>
      </c>
      <c r="B389" s="567">
        <v>15</v>
      </c>
      <c r="C389" s="357">
        <v>258</v>
      </c>
      <c r="D389" s="357">
        <f t="shared" si="15"/>
        <v>3870</v>
      </c>
    </row>
    <row r="390" spans="1:4" hidden="1" outlineLevel="1">
      <c r="A390" s="566" t="s">
        <v>345</v>
      </c>
      <c r="B390" s="567">
        <v>30</v>
      </c>
      <c r="C390" s="357">
        <v>246</v>
      </c>
      <c r="D390" s="357">
        <f t="shared" si="15"/>
        <v>7380</v>
      </c>
    </row>
    <row r="391" spans="1:4" hidden="1" outlineLevel="1">
      <c r="A391" s="566" t="s">
        <v>346</v>
      </c>
      <c r="B391" s="567">
        <v>100</v>
      </c>
      <c r="C391" s="357">
        <v>45.15</v>
      </c>
      <c r="D391" s="357">
        <f t="shared" si="15"/>
        <v>4515</v>
      </c>
    </row>
    <row r="392" spans="1:4" hidden="1" outlineLevel="1">
      <c r="A392" s="566" t="s">
        <v>347</v>
      </c>
      <c r="B392" s="567">
        <v>20</v>
      </c>
      <c r="C392" s="357">
        <v>251</v>
      </c>
      <c r="D392" s="357">
        <f t="shared" si="15"/>
        <v>5020</v>
      </c>
    </row>
    <row r="393" spans="1:4" hidden="1" outlineLevel="1">
      <c r="A393" s="566" t="s">
        <v>348</v>
      </c>
      <c r="B393" s="567">
        <v>20</v>
      </c>
      <c r="C393" s="357">
        <v>266</v>
      </c>
      <c r="D393" s="357">
        <f t="shared" si="15"/>
        <v>5320</v>
      </c>
    </row>
    <row r="394" spans="1:4" hidden="1" outlineLevel="1">
      <c r="A394" s="566" t="s">
        <v>349</v>
      </c>
      <c r="B394" s="567">
        <v>18</v>
      </c>
      <c r="C394" s="357">
        <v>359</v>
      </c>
      <c r="D394" s="357">
        <f t="shared" si="15"/>
        <v>6462</v>
      </c>
    </row>
    <row r="395" spans="1:4" hidden="1" outlineLevel="1">
      <c r="A395" s="566" t="s">
        <v>350</v>
      </c>
      <c r="B395" s="567">
        <v>409</v>
      </c>
      <c r="C395" s="357">
        <v>6.75</v>
      </c>
      <c r="D395" s="357">
        <f t="shared" si="15"/>
        <v>2760.75</v>
      </c>
    </row>
    <row r="396" spans="1:4" hidden="1" outlineLevel="1">
      <c r="A396" s="566" t="s">
        <v>351</v>
      </c>
      <c r="B396" s="567">
        <v>20</v>
      </c>
      <c r="C396" s="357">
        <v>9</v>
      </c>
      <c r="D396" s="357">
        <f t="shared" si="15"/>
        <v>180</v>
      </c>
    </row>
    <row r="397" spans="1:4" hidden="1" outlineLevel="1">
      <c r="A397" s="566" t="s">
        <v>352</v>
      </c>
      <c r="B397" s="567">
        <v>7</v>
      </c>
      <c r="C397" s="357">
        <v>18</v>
      </c>
      <c r="D397" s="357">
        <f t="shared" si="15"/>
        <v>126</v>
      </c>
    </row>
    <row r="398" spans="1:4" hidden="1" outlineLevel="1">
      <c r="A398" s="566" t="s">
        <v>353</v>
      </c>
      <c r="B398" s="567">
        <v>50</v>
      </c>
      <c r="C398" s="357">
        <v>26</v>
      </c>
      <c r="D398" s="357">
        <f t="shared" si="15"/>
        <v>1300</v>
      </c>
    </row>
    <row r="399" spans="1:4" hidden="1" outlineLevel="1">
      <c r="A399" s="564" t="s">
        <v>354</v>
      </c>
      <c r="B399" s="565">
        <v>2</v>
      </c>
      <c r="C399" s="436"/>
      <c r="D399" s="357">
        <f t="shared" si="15"/>
        <v>0</v>
      </c>
    </row>
    <row r="400" spans="1:4" hidden="1" outlineLevel="1">
      <c r="A400" s="566" t="s">
        <v>355</v>
      </c>
      <c r="B400" s="567">
        <v>2</v>
      </c>
      <c r="C400" s="357">
        <v>838.98</v>
      </c>
      <c r="D400" s="357">
        <f t="shared" si="15"/>
        <v>1677.96</v>
      </c>
    </row>
    <row r="401" spans="1:4" hidden="1" outlineLevel="1">
      <c r="A401" s="564" t="s">
        <v>356</v>
      </c>
      <c r="B401" s="565">
        <v>9</v>
      </c>
      <c r="C401" s="436"/>
      <c r="D401" s="357">
        <f t="shared" si="15"/>
        <v>0</v>
      </c>
    </row>
    <row r="402" spans="1:4" hidden="1" outlineLevel="1">
      <c r="A402" s="566" t="s">
        <v>357</v>
      </c>
      <c r="B402" s="567">
        <v>9</v>
      </c>
      <c r="C402" s="357">
        <v>6125.38</v>
      </c>
      <c r="D402" s="357">
        <f t="shared" si="15"/>
        <v>55128.42</v>
      </c>
    </row>
    <row r="403" spans="1:4" hidden="1" outlineLevel="1">
      <c r="A403" s="564" t="s">
        <v>358</v>
      </c>
      <c r="B403" s="565">
        <v>11</v>
      </c>
      <c r="C403" s="436"/>
      <c r="D403" s="357">
        <f t="shared" si="15"/>
        <v>0</v>
      </c>
    </row>
    <row r="404" spans="1:4" hidden="1" outlineLevel="1">
      <c r="A404" s="566" t="s">
        <v>359</v>
      </c>
      <c r="B404" s="567">
        <v>5</v>
      </c>
      <c r="C404" s="357">
        <v>17700</v>
      </c>
      <c r="D404" s="357">
        <f t="shared" si="15"/>
        <v>88500</v>
      </c>
    </row>
    <row r="405" spans="1:4" hidden="1" outlineLevel="1">
      <c r="A405" s="566" t="s">
        <v>360</v>
      </c>
      <c r="B405" s="567">
        <v>2</v>
      </c>
      <c r="C405" s="357">
        <v>10200</v>
      </c>
      <c r="D405" s="357">
        <f t="shared" si="15"/>
        <v>20400</v>
      </c>
    </row>
    <row r="406" spans="1:4" hidden="1" outlineLevel="1">
      <c r="A406" s="566" t="s">
        <v>361</v>
      </c>
      <c r="B406" s="567">
        <v>2</v>
      </c>
      <c r="C406" s="357">
        <v>12390</v>
      </c>
      <c r="D406" s="357">
        <f t="shared" si="15"/>
        <v>24780</v>
      </c>
    </row>
    <row r="407" spans="1:4" hidden="1" outlineLevel="1">
      <c r="A407" s="566" t="s">
        <v>362</v>
      </c>
      <c r="B407" s="567">
        <v>2</v>
      </c>
      <c r="C407" s="357">
        <v>12390</v>
      </c>
      <c r="D407" s="357">
        <f t="shared" si="15"/>
        <v>24780</v>
      </c>
    </row>
    <row r="408" spans="1:4" hidden="1" outlineLevel="1">
      <c r="A408" s="564" t="s">
        <v>363</v>
      </c>
      <c r="B408" s="565">
        <v>4</v>
      </c>
      <c r="C408" s="436"/>
      <c r="D408" s="357">
        <f t="shared" si="15"/>
        <v>0</v>
      </c>
    </row>
    <row r="409" spans="1:4" hidden="1" outlineLevel="1">
      <c r="A409" s="566" t="s">
        <v>364</v>
      </c>
      <c r="B409" s="567">
        <v>3</v>
      </c>
      <c r="C409" s="357">
        <v>445.63</v>
      </c>
      <c r="D409" s="357">
        <f t="shared" si="15"/>
        <v>1336.8899999999999</v>
      </c>
    </row>
    <row r="410" spans="1:4" hidden="1" outlineLevel="1">
      <c r="A410" s="566" t="s">
        <v>1856</v>
      </c>
      <c r="B410" s="567">
        <v>1</v>
      </c>
      <c r="C410" s="357">
        <v>18727</v>
      </c>
      <c r="D410" s="357">
        <f t="shared" si="15"/>
        <v>18727</v>
      </c>
    </row>
    <row r="411" spans="1:4" hidden="1" outlineLevel="1">
      <c r="A411" s="564" t="s">
        <v>365</v>
      </c>
      <c r="B411" s="565">
        <v>109</v>
      </c>
      <c r="C411" s="436"/>
      <c r="D411" s="357">
        <f t="shared" si="15"/>
        <v>0</v>
      </c>
    </row>
    <row r="412" spans="1:4" hidden="1" outlineLevel="1">
      <c r="A412" s="566" t="s">
        <v>366</v>
      </c>
      <c r="B412" s="567">
        <v>29</v>
      </c>
      <c r="C412" s="357">
        <v>40.130000000000003</v>
      </c>
      <c r="D412" s="357">
        <f t="shared" si="15"/>
        <v>1163.77</v>
      </c>
    </row>
    <row r="413" spans="1:4" hidden="1" outlineLevel="1">
      <c r="A413" s="566" t="s">
        <v>367</v>
      </c>
      <c r="B413" s="567">
        <v>80</v>
      </c>
      <c r="C413" s="357">
        <v>37.380000000000003</v>
      </c>
      <c r="D413" s="357">
        <f t="shared" si="15"/>
        <v>2990.4</v>
      </c>
    </row>
    <row r="414" spans="1:4" hidden="1" outlineLevel="1">
      <c r="A414" s="564" t="s">
        <v>1903</v>
      </c>
      <c r="B414" s="565">
        <v>1</v>
      </c>
      <c r="C414" s="357"/>
      <c r="D414" s="357">
        <f t="shared" si="15"/>
        <v>0</v>
      </c>
    </row>
    <row r="415" spans="1:4" hidden="1" outlineLevel="1">
      <c r="A415" s="566" t="s">
        <v>1911</v>
      </c>
      <c r="B415" s="567">
        <v>1</v>
      </c>
      <c r="C415" s="357">
        <v>139230</v>
      </c>
      <c r="D415" s="357">
        <f t="shared" si="15"/>
        <v>139230</v>
      </c>
    </row>
    <row r="416" spans="1:4" hidden="1" outlineLevel="1">
      <c r="A416" s="564" t="s">
        <v>368</v>
      </c>
      <c r="B416" s="565">
        <v>1</v>
      </c>
      <c r="C416" s="357"/>
      <c r="D416" s="357">
        <f t="shared" si="15"/>
        <v>0</v>
      </c>
    </row>
    <row r="417" spans="1:5" hidden="1" outlineLevel="1">
      <c r="A417" s="566" t="s">
        <v>369</v>
      </c>
      <c r="B417" s="567">
        <v>1</v>
      </c>
      <c r="C417" s="357">
        <v>8850</v>
      </c>
      <c r="D417" s="357">
        <f t="shared" si="15"/>
        <v>8850</v>
      </c>
    </row>
    <row r="418" spans="1:5" hidden="1" outlineLevel="1">
      <c r="A418" s="564" t="s">
        <v>370</v>
      </c>
      <c r="B418" s="565">
        <v>2</v>
      </c>
      <c r="C418" s="357">
        <v>126289.2</v>
      </c>
      <c r="D418" s="357">
        <f t="shared" si="15"/>
        <v>252578.4</v>
      </c>
    </row>
    <row r="419" spans="1:5" hidden="1" outlineLevel="1">
      <c r="A419" s="564" t="s">
        <v>371</v>
      </c>
      <c r="B419" s="565">
        <v>3</v>
      </c>
      <c r="C419" s="357"/>
      <c r="D419" s="357">
        <f t="shared" si="15"/>
        <v>0</v>
      </c>
    </row>
    <row r="420" spans="1:5" hidden="1" outlineLevel="1">
      <c r="A420" s="566" t="s">
        <v>372</v>
      </c>
      <c r="B420" s="567">
        <v>3</v>
      </c>
      <c r="C420" s="357"/>
      <c r="D420" s="357">
        <f t="shared" si="15"/>
        <v>0</v>
      </c>
      <c r="E420" s="42" t="s">
        <v>196</v>
      </c>
    </row>
    <row r="421" spans="1:5" hidden="1" outlineLevel="1">
      <c r="A421" s="564" t="s">
        <v>375</v>
      </c>
      <c r="B421" s="565">
        <v>56</v>
      </c>
      <c r="C421" s="357"/>
      <c r="D421" s="357">
        <f t="shared" si="15"/>
        <v>0</v>
      </c>
    </row>
    <row r="422" spans="1:5" hidden="1" outlineLevel="1">
      <c r="A422" s="566" t="s">
        <v>376</v>
      </c>
      <c r="B422" s="567">
        <v>5</v>
      </c>
      <c r="C422" s="357">
        <v>1876</v>
      </c>
      <c r="D422" s="357">
        <f t="shared" si="15"/>
        <v>9380</v>
      </c>
    </row>
    <row r="423" spans="1:5" hidden="1" outlineLevel="1">
      <c r="A423" s="566" t="s">
        <v>377</v>
      </c>
      <c r="B423" s="567">
        <v>13</v>
      </c>
      <c r="C423" s="357">
        <v>198.06</v>
      </c>
      <c r="D423" s="357">
        <f t="shared" si="15"/>
        <v>2574.7800000000002</v>
      </c>
    </row>
    <row r="424" spans="1:5" hidden="1" outlineLevel="1">
      <c r="A424" s="566" t="s">
        <v>378</v>
      </c>
      <c r="B424" s="567">
        <v>4</v>
      </c>
      <c r="C424" s="357">
        <v>175.41</v>
      </c>
      <c r="D424" s="357">
        <f t="shared" si="15"/>
        <v>701.64</v>
      </c>
    </row>
    <row r="425" spans="1:5" hidden="1" outlineLevel="1">
      <c r="A425" s="566" t="s">
        <v>379</v>
      </c>
      <c r="B425" s="567">
        <v>16</v>
      </c>
      <c r="C425" s="357">
        <v>186.27</v>
      </c>
      <c r="D425" s="357">
        <f t="shared" si="15"/>
        <v>2980.32</v>
      </c>
    </row>
    <row r="426" spans="1:5" hidden="1" outlineLevel="1">
      <c r="A426" s="566" t="s">
        <v>380</v>
      </c>
      <c r="B426" s="567">
        <v>8</v>
      </c>
      <c r="C426" s="357">
        <v>1127.75</v>
      </c>
      <c r="D426" s="357">
        <f t="shared" si="15"/>
        <v>9022</v>
      </c>
    </row>
    <row r="427" spans="1:5" hidden="1" outlineLevel="1">
      <c r="A427" s="566" t="s">
        <v>381</v>
      </c>
      <c r="B427" s="567">
        <v>3</v>
      </c>
      <c r="C427" s="357">
        <v>285.93</v>
      </c>
      <c r="D427" s="357">
        <f t="shared" si="15"/>
        <v>857.79</v>
      </c>
    </row>
    <row r="428" spans="1:5" hidden="1" outlineLevel="1">
      <c r="A428" s="566" t="s">
        <v>382</v>
      </c>
      <c r="B428" s="567">
        <v>4</v>
      </c>
      <c r="C428" s="357">
        <v>241.28</v>
      </c>
      <c r="D428" s="357">
        <f t="shared" si="15"/>
        <v>965.12</v>
      </c>
    </row>
    <row r="429" spans="1:5" hidden="1" outlineLevel="1">
      <c r="A429" s="566" t="s">
        <v>383</v>
      </c>
      <c r="B429" s="567">
        <v>3</v>
      </c>
      <c r="C429" s="357">
        <v>230</v>
      </c>
      <c r="D429" s="357">
        <f t="shared" si="15"/>
        <v>690</v>
      </c>
    </row>
    <row r="430" spans="1:5" hidden="1" outlineLevel="1">
      <c r="A430" s="564" t="s">
        <v>384</v>
      </c>
      <c r="B430" s="565">
        <v>22</v>
      </c>
      <c r="C430" s="357"/>
      <c r="D430" s="357">
        <f t="shared" si="15"/>
        <v>0</v>
      </c>
    </row>
    <row r="431" spans="1:5" hidden="1" outlineLevel="1">
      <c r="A431" s="566" t="s">
        <v>385</v>
      </c>
      <c r="B431" s="567">
        <v>10</v>
      </c>
      <c r="C431" s="357"/>
      <c r="D431" s="357">
        <f t="shared" si="15"/>
        <v>0</v>
      </c>
      <c r="E431" s="333" t="s">
        <v>196</v>
      </c>
    </row>
    <row r="432" spans="1:5" hidden="1" outlineLevel="1">
      <c r="A432" s="566" t="s">
        <v>386</v>
      </c>
      <c r="B432" s="567">
        <v>1</v>
      </c>
      <c r="C432" s="357"/>
      <c r="D432" s="357">
        <f t="shared" si="15"/>
        <v>0</v>
      </c>
      <c r="E432" s="333" t="s">
        <v>196</v>
      </c>
    </row>
    <row r="433" spans="1:5" hidden="1" outlineLevel="1">
      <c r="A433" s="566" t="s">
        <v>387</v>
      </c>
      <c r="B433" s="567">
        <v>3</v>
      </c>
      <c r="C433" s="357">
        <v>237.5</v>
      </c>
      <c r="D433" s="357">
        <f t="shared" si="15"/>
        <v>712.5</v>
      </c>
      <c r="E433" s="333"/>
    </row>
    <row r="434" spans="1:5" hidden="1" outlineLevel="1">
      <c r="A434" s="566" t="s">
        <v>388</v>
      </c>
      <c r="B434" s="567">
        <v>8</v>
      </c>
      <c r="C434" s="357"/>
      <c r="D434" s="357">
        <f t="shared" si="15"/>
        <v>0</v>
      </c>
      <c r="E434" s="333" t="s">
        <v>196</v>
      </c>
    </row>
    <row r="435" spans="1:5" hidden="1" outlineLevel="1">
      <c r="A435" s="564" t="s">
        <v>391</v>
      </c>
      <c r="B435" s="565">
        <v>1</v>
      </c>
      <c r="C435" s="432"/>
      <c r="D435" s="357">
        <f t="shared" si="15"/>
        <v>0</v>
      </c>
    </row>
    <row r="436" spans="1:5" hidden="1" outlineLevel="1">
      <c r="A436" s="566" t="s">
        <v>392</v>
      </c>
      <c r="B436" s="567">
        <v>1</v>
      </c>
      <c r="C436" s="357">
        <v>3298.69</v>
      </c>
      <c r="D436" s="357">
        <f t="shared" ref="D436:D499" si="16">B436*C436</f>
        <v>3298.69</v>
      </c>
    </row>
    <row r="437" spans="1:5" hidden="1" outlineLevel="1">
      <c r="A437" s="564" t="s">
        <v>393</v>
      </c>
      <c r="B437" s="565">
        <v>20</v>
      </c>
      <c r="C437" s="436"/>
      <c r="D437" s="357">
        <f t="shared" si="16"/>
        <v>0</v>
      </c>
    </row>
    <row r="438" spans="1:5" hidden="1" outlineLevel="1">
      <c r="A438" s="566" t="s">
        <v>394</v>
      </c>
      <c r="B438" s="567">
        <v>20</v>
      </c>
      <c r="C438" s="357">
        <v>31.79</v>
      </c>
      <c r="D438" s="357">
        <f t="shared" si="16"/>
        <v>635.79999999999995</v>
      </c>
    </row>
    <row r="439" spans="1:5" hidden="1" outlineLevel="1">
      <c r="A439" s="564" t="s">
        <v>395</v>
      </c>
      <c r="B439" s="565">
        <v>22</v>
      </c>
      <c r="C439" s="357"/>
      <c r="D439" s="357">
        <f t="shared" si="16"/>
        <v>0</v>
      </c>
    </row>
    <row r="440" spans="1:5" hidden="1" outlineLevel="1">
      <c r="A440" s="566" t="s">
        <v>396</v>
      </c>
      <c r="B440" s="567">
        <v>7</v>
      </c>
      <c r="C440" s="357">
        <v>5692.33</v>
      </c>
      <c r="D440" s="357">
        <f t="shared" si="16"/>
        <v>39846.31</v>
      </c>
    </row>
    <row r="441" spans="1:5" hidden="1" outlineLevel="1">
      <c r="A441" s="566" t="s">
        <v>397</v>
      </c>
      <c r="B441" s="567">
        <v>10</v>
      </c>
      <c r="C441" s="357">
        <v>5091.32</v>
      </c>
      <c r="D441" s="357">
        <f t="shared" si="16"/>
        <v>50913.2</v>
      </c>
    </row>
    <row r="442" spans="1:5" hidden="1" outlineLevel="1">
      <c r="A442" s="566" t="s">
        <v>398</v>
      </c>
      <c r="B442" s="567">
        <v>5</v>
      </c>
      <c r="C442" s="357">
        <v>13095.74</v>
      </c>
      <c r="D442" s="357">
        <f t="shared" si="16"/>
        <v>65478.7</v>
      </c>
      <c r="E442" s="42" t="s">
        <v>1800</v>
      </c>
    </row>
    <row r="443" spans="1:5" hidden="1" outlineLevel="1">
      <c r="A443" s="564" t="s">
        <v>399</v>
      </c>
      <c r="B443" s="565">
        <v>1</v>
      </c>
      <c r="C443" s="357"/>
      <c r="D443" s="357">
        <f t="shared" si="16"/>
        <v>0</v>
      </c>
    </row>
    <row r="444" spans="1:5" hidden="1" outlineLevel="1">
      <c r="A444" s="569">
        <v>5861553</v>
      </c>
      <c r="B444" s="567">
        <v>1</v>
      </c>
      <c r="C444" s="357">
        <v>361922.1</v>
      </c>
      <c r="D444" s="357">
        <f t="shared" si="16"/>
        <v>361922.1</v>
      </c>
    </row>
    <row r="445" spans="1:5" hidden="1" outlineLevel="1">
      <c r="A445" s="564" t="s">
        <v>400</v>
      </c>
      <c r="B445" s="568">
        <v>1000</v>
      </c>
      <c r="C445" s="362">
        <v>2.62</v>
      </c>
      <c r="D445" s="357">
        <f t="shared" si="16"/>
        <v>2620</v>
      </c>
    </row>
    <row r="446" spans="1:5" hidden="1" outlineLevel="1">
      <c r="A446" s="564" t="s">
        <v>401</v>
      </c>
      <c r="B446" s="565">
        <v>14</v>
      </c>
      <c r="C446" s="432"/>
      <c r="D446" s="357">
        <f t="shared" si="16"/>
        <v>0</v>
      </c>
    </row>
    <row r="447" spans="1:5" hidden="1" outlineLevel="1">
      <c r="A447" s="566" t="s">
        <v>402</v>
      </c>
      <c r="B447" s="567">
        <v>14</v>
      </c>
      <c r="C447" s="357">
        <v>63</v>
      </c>
      <c r="D447" s="357">
        <f t="shared" si="16"/>
        <v>882</v>
      </c>
    </row>
    <row r="448" spans="1:5" hidden="1" outlineLevel="1">
      <c r="A448" s="564" t="s">
        <v>403</v>
      </c>
      <c r="B448" s="565">
        <v>27</v>
      </c>
      <c r="C448" s="357"/>
      <c r="D448" s="357">
        <f t="shared" si="16"/>
        <v>0</v>
      </c>
    </row>
    <row r="449" spans="1:5" hidden="1" outlineLevel="1">
      <c r="A449" s="566" t="s">
        <v>404</v>
      </c>
      <c r="B449" s="567">
        <v>1</v>
      </c>
      <c r="C449" s="357">
        <v>6940.88</v>
      </c>
      <c r="D449" s="357">
        <f t="shared" si="16"/>
        <v>6940.88</v>
      </c>
    </row>
    <row r="450" spans="1:5" hidden="1" outlineLevel="1">
      <c r="A450" s="566" t="s">
        <v>405</v>
      </c>
      <c r="B450" s="567">
        <v>2</v>
      </c>
      <c r="C450" s="357">
        <v>7519.28</v>
      </c>
      <c r="D450" s="357">
        <f t="shared" si="16"/>
        <v>15038.56</v>
      </c>
    </row>
    <row r="451" spans="1:5" hidden="1" outlineLevel="1">
      <c r="A451" s="566" t="s">
        <v>406</v>
      </c>
      <c r="B451" s="567">
        <v>2</v>
      </c>
      <c r="C451" s="357">
        <v>9254.49</v>
      </c>
      <c r="D451" s="357">
        <f t="shared" si="16"/>
        <v>18508.98</v>
      </c>
    </row>
    <row r="452" spans="1:5" hidden="1" outlineLevel="1">
      <c r="A452" s="566" t="s">
        <v>407</v>
      </c>
      <c r="B452" s="567">
        <v>1</v>
      </c>
      <c r="C452" s="357">
        <v>10796.92</v>
      </c>
      <c r="D452" s="357">
        <f t="shared" si="16"/>
        <v>10796.92</v>
      </c>
    </row>
    <row r="453" spans="1:5" hidden="1" outlineLevel="1">
      <c r="A453" s="566" t="s">
        <v>408</v>
      </c>
      <c r="B453" s="567">
        <v>1</v>
      </c>
      <c r="C453" s="357">
        <v>10796.91</v>
      </c>
      <c r="D453" s="357">
        <f t="shared" si="16"/>
        <v>10796.91</v>
      </c>
    </row>
    <row r="454" spans="1:5" hidden="1" outlineLevel="1">
      <c r="A454" s="566" t="s">
        <v>409</v>
      </c>
      <c r="B454" s="567">
        <v>3</v>
      </c>
      <c r="C454" s="357">
        <v>19521.169999999998</v>
      </c>
      <c r="D454" s="357">
        <f t="shared" si="16"/>
        <v>58563.509999999995</v>
      </c>
    </row>
    <row r="455" spans="1:5" hidden="1" outlineLevel="1">
      <c r="A455" s="566" t="s">
        <v>410</v>
      </c>
      <c r="B455" s="567">
        <v>4</v>
      </c>
      <c r="C455" s="357">
        <v>17129.400000000001</v>
      </c>
      <c r="D455" s="357">
        <f t="shared" si="16"/>
        <v>68517.600000000006</v>
      </c>
    </row>
    <row r="456" spans="1:5" hidden="1" outlineLevel="1">
      <c r="A456" s="566" t="s">
        <v>411</v>
      </c>
      <c r="B456" s="567">
        <v>2</v>
      </c>
      <c r="C456" s="357"/>
      <c r="D456" s="357">
        <f t="shared" si="16"/>
        <v>0</v>
      </c>
      <c r="E456" s="42" t="s">
        <v>320</v>
      </c>
    </row>
    <row r="457" spans="1:5" hidden="1" outlineLevel="1">
      <c r="A457" s="566" t="s">
        <v>1857</v>
      </c>
      <c r="B457" s="567">
        <v>1</v>
      </c>
      <c r="C457" s="357">
        <v>1240</v>
      </c>
      <c r="D457" s="357">
        <f t="shared" si="16"/>
        <v>1240</v>
      </c>
    </row>
    <row r="458" spans="1:5" hidden="1" outlineLevel="1">
      <c r="A458" s="566" t="s">
        <v>412</v>
      </c>
      <c r="B458" s="567">
        <v>8</v>
      </c>
      <c r="C458" s="357">
        <v>2254</v>
      </c>
      <c r="D458" s="357">
        <f t="shared" si="16"/>
        <v>18032</v>
      </c>
    </row>
    <row r="459" spans="1:5" hidden="1" outlineLevel="1">
      <c r="A459" s="566" t="s">
        <v>1789</v>
      </c>
      <c r="B459" s="567">
        <v>1</v>
      </c>
      <c r="C459" s="357">
        <v>6990.18</v>
      </c>
      <c r="D459" s="357">
        <f t="shared" si="16"/>
        <v>6990.18</v>
      </c>
    </row>
    <row r="460" spans="1:5" hidden="1" outlineLevel="1">
      <c r="A460" s="566" t="s">
        <v>413</v>
      </c>
      <c r="B460" s="567">
        <v>1</v>
      </c>
      <c r="C460" s="357">
        <v>2951.45</v>
      </c>
      <c r="D460" s="357">
        <f t="shared" si="16"/>
        <v>2951.45</v>
      </c>
    </row>
    <row r="461" spans="1:5" hidden="1" outlineLevel="1">
      <c r="A461" s="564" t="s">
        <v>182</v>
      </c>
      <c r="B461" s="565">
        <v>0.2</v>
      </c>
      <c r="C461" s="357"/>
      <c r="D461" s="357">
        <f t="shared" si="16"/>
        <v>0</v>
      </c>
    </row>
    <row r="462" spans="1:5" hidden="1" outlineLevel="1">
      <c r="A462" s="566" t="s">
        <v>414</v>
      </c>
      <c r="B462" s="567">
        <v>0.2</v>
      </c>
      <c r="C462" s="357">
        <v>500</v>
      </c>
      <c r="D462" s="357">
        <f t="shared" si="16"/>
        <v>100</v>
      </c>
    </row>
    <row r="463" spans="1:5" hidden="1" outlineLevel="1">
      <c r="A463" s="564" t="s">
        <v>415</v>
      </c>
      <c r="B463" s="565">
        <v>2</v>
      </c>
      <c r="C463" s="357"/>
      <c r="D463" s="357">
        <f t="shared" si="16"/>
        <v>0</v>
      </c>
    </row>
    <row r="464" spans="1:5" hidden="1" outlineLevel="1">
      <c r="A464" s="566" t="s">
        <v>416</v>
      </c>
      <c r="B464" s="567">
        <v>2</v>
      </c>
      <c r="C464" s="357">
        <v>401.2</v>
      </c>
      <c r="D464" s="357">
        <f t="shared" si="16"/>
        <v>802.4</v>
      </c>
    </row>
    <row r="465" spans="1:5" hidden="1" outlineLevel="1">
      <c r="A465" s="564" t="s">
        <v>417</v>
      </c>
      <c r="B465" s="565">
        <v>131</v>
      </c>
      <c r="C465" s="357"/>
      <c r="D465" s="357">
        <f t="shared" si="16"/>
        <v>0</v>
      </c>
    </row>
    <row r="466" spans="1:5" hidden="1" outlineLevel="1">
      <c r="A466" s="566" t="s">
        <v>418</v>
      </c>
      <c r="B466" s="567">
        <v>5</v>
      </c>
      <c r="C466" s="357"/>
      <c r="D466" s="357">
        <f t="shared" si="16"/>
        <v>0</v>
      </c>
      <c r="E466" s="42" t="s">
        <v>196</v>
      </c>
    </row>
    <row r="467" spans="1:5" hidden="1" outlineLevel="1">
      <c r="A467" s="566" t="s">
        <v>419</v>
      </c>
      <c r="B467" s="567">
        <v>3</v>
      </c>
      <c r="C467" s="357"/>
      <c r="D467" s="357">
        <f t="shared" si="16"/>
        <v>0</v>
      </c>
      <c r="E467" s="42" t="s">
        <v>196</v>
      </c>
    </row>
    <row r="468" spans="1:5" hidden="1" outlineLevel="1">
      <c r="A468" s="566" t="s">
        <v>420</v>
      </c>
      <c r="B468" s="567">
        <v>2</v>
      </c>
      <c r="C468" s="357"/>
      <c r="D468" s="357">
        <f t="shared" si="16"/>
        <v>0</v>
      </c>
      <c r="E468" s="42" t="s">
        <v>196</v>
      </c>
    </row>
    <row r="469" spans="1:5" hidden="1" outlineLevel="1">
      <c r="A469" s="566" t="s">
        <v>421</v>
      </c>
      <c r="B469" s="567">
        <v>1</v>
      </c>
      <c r="C469" s="357"/>
      <c r="D469" s="357">
        <f t="shared" si="16"/>
        <v>0</v>
      </c>
      <c r="E469" s="42" t="s">
        <v>196</v>
      </c>
    </row>
    <row r="470" spans="1:5" hidden="1" outlineLevel="1">
      <c r="A470" s="566" t="s">
        <v>422</v>
      </c>
      <c r="B470" s="567">
        <v>1</v>
      </c>
      <c r="C470" s="357"/>
      <c r="D470" s="357">
        <f t="shared" si="16"/>
        <v>0</v>
      </c>
      <c r="E470" s="42" t="s">
        <v>196</v>
      </c>
    </row>
    <row r="471" spans="1:5" hidden="1" outlineLevel="1">
      <c r="A471" s="566" t="s">
        <v>423</v>
      </c>
      <c r="B471" s="567">
        <v>5</v>
      </c>
      <c r="C471" s="357"/>
      <c r="D471" s="357">
        <f t="shared" si="16"/>
        <v>0</v>
      </c>
      <c r="E471" s="42" t="s">
        <v>196</v>
      </c>
    </row>
    <row r="472" spans="1:5" hidden="1" outlineLevel="1">
      <c r="A472" s="566" t="s">
        <v>424</v>
      </c>
      <c r="B472" s="567">
        <v>3</v>
      </c>
      <c r="C472" s="357"/>
      <c r="D472" s="357">
        <f t="shared" si="16"/>
        <v>0</v>
      </c>
      <c r="E472" s="42" t="s">
        <v>196</v>
      </c>
    </row>
    <row r="473" spans="1:5" hidden="1" outlineLevel="1">
      <c r="A473" s="566" t="s">
        <v>425</v>
      </c>
      <c r="B473" s="567">
        <v>3</v>
      </c>
      <c r="C473" s="357"/>
      <c r="D473" s="357">
        <f t="shared" si="16"/>
        <v>0</v>
      </c>
      <c r="E473" s="42" t="s">
        <v>196</v>
      </c>
    </row>
    <row r="474" spans="1:5" hidden="1" outlineLevel="1">
      <c r="A474" s="566" t="s">
        <v>426</v>
      </c>
      <c r="B474" s="567">
        <v>1</v>
      </c>
      <c r="C474" s="357"/>
      <c r="D474" s="357">
        <f t="shared" si="16"/>
        <v>0</v>
      </c>
      <c r="E474" s="42" t="s">
        <v>196</v>
      </c>
    </row>
    <row r="475" spans="1:5" hidden="1" outlineLevel="1">
      <c r="A475" s="566" t="s">
        <v>427</v>
      </c>
      <c r="B475" s="567">
        <v>1</v>
      </c>
      <c r="C475" s="357"/>
      <c r="D475" s="357">
        <f t="shared" si="16"/>
        <v>0</v>
      </c>
      <c r="E475" s="42" t="s">
        <v>196</v>
      </c>
    </row>
    <row r="476" spans="1:5" hidden="1" outlineLevel="1">
      <c r="A476" s="566" t="s">
        <v>373</v>
      </c>
      <c r="B476" s="567">
        <v>8</v>
      </c>
      <c r="C476" s="357"/>
      <c r="D476" s="357">
        <f t="shared" si="16"/>
        <v>0</v>
      </c>
      <c r="E476" s="42" t="s">
        <v>196</v>
      </c>
    </row>
    <row r="477" spans="1:5" hidden="1" outlineLevel="1">
      <c r="A477" s="566" t="s">
        <v>374</v>
      </c>
      <c r="B477" s="567">
        <v>2</v>
      </c>
      <c r="C477" s="357"/>
      <c r="D477" s="357">
        <f t="shared" si="16"/>
        <v>0</v>
      </c>
      <c r="E477" s="42" t="s">
        <v>196</v>
      </c>
    </row>
    <row r="478" spans="1:5" hidden="1" outlineLevel="1">
      <c r="A478" s="566" t="s">
        <v>428</v>
      </c>
      <c r="B478" s="567">
        <v>5</v>
      </c>
      <c r="C478" s="357"/>
      <c r="D478" s="357">
        <f t="shared" si="16"/>
        <v>0</v>
      </c>
      <c r="E478" s="42" t="s">
        <v>196</v>
      </c>
    </row>
    <row r="479" spans="1:5" hidden="1" outlineLevel="1">
      <c r="A479" s="566" t="s">
        <v>429</v>
      </c>
      <c r="B479" s="567">
        <v>1</v>
      </c>
      <c r="C479" s="357"/>
      <c r="D479" s="357">
        <f t="shared" si="16"/>
        <v>0</v>
      </c>
      <c r="E479" s="42" t="s">
        <v>196</v>
      </c>
    </row>
    <row r="480" spans="1:5" hidden="1" outlineLevel="1">
      <c r="A480" s="566" t="s">
        <v>430</v>
      </c>
      <c r="B480" s="567">
        <v>1</v>
      </c>
      <c r="C480" s="357"/>
      <c r="D480" s="357">
        <f t="shared" si="16"/>
        <v>0</v>
      </c>
      <c r="E480" s="42" t="s">
        <v>196</v>
      </c>
    </row>
    <row r="481" spans="1:5" hidden="1" outlineLevel="1">
      <c r="A481" s="566" t="s">
        <v>431</v>
      </c>
      <c r="B481" s="567">
        <v>24</v>
      </c>
      <c r="C481" s="357"/>
      <c r="D481" s="357">
        <f t="shared" si="16"/>
        <v>0</v>
      </c>
      <c r="E481" s="42" t="s">
        <v>196</v>
      </c>
    </row>
    <row r="482" spans="1:5" hidden="1" outlineLevel="1">
      <c r="A482" s="566" t="s">
        <v>330</v>
      </c>
      <c r="B482" s="567">
        <v>33</v>
      </c>
      <c r="C482" s="357"/>
      <c r="D482" s="357">
        <f t="shared" si="16"/>
        <v>0</v>
      </c>
      <c r="E482" s="42" t="s">
        <v>196</v>
      </c>
    </row>
    <row r="483" spans="1:5" hidden="1" outlineLevel="1">
      <c r="A483" s="566" t="s">
        <v>432</v>
      </c>
      <c r="B483" s="567">
        <v>28</v>
      </c>
      <c r="C483" s="357"/>
      <c r="D483" s="357">
        <f t="shared" si="16"/>
        <v>0</v>
      </c>
      <c r="E483" s="42" t="s">
        <v>196</v>
      </c>
    </row>
    <row r="484" spans="1:5" hidden="1" outlineLevel="1">
      <c r="A484" s="566" t="s">
        <v>433</v>
      </c>
      <c r="B484" s="567">
        <v>4</v>
      </c>
      <c r="C484" s="357"/>
      <c r="D484" s="357">
        <f t="shared" si="16"/>
        <v>0</v>
      </c>
      <c r="E484" s="42" t="s">
        <v>196</v>
      </c>
    </row>
    <row r="485" spans="1:5" hidden="1" outlineLevel="1">
      <c r="A485" s="564" t="s">
        <v>434</v>
      </c>
      <c r="B485" s="565">
        <v>2</v>
      </c>
      <c r="C485" s="357"/>
      <c r="D485" s="357">
        <f t="shared" si="16"/>
        <v>0</v>
      </c>
    </row>
    <row r="486" spans="1:5" hidden="1" outlineLevel="1">
      <c r="A486" s="566" t="s">
        <v>435</v>
      </c>
      <c r="B486" s="567">
        <v>2</v>
      </c>
      <c r="C486" s="357">
        <v>1340.5</v>
      </c>
      <c r="D486" s="357">
        <f t="shared" si="16"/>
        <v>2681</v>
      </c>
    </row>
    <row r="487" spans="1:5" hidden="1" outlineLevel="1">
      <c r="A487" s="564" t="s">
        <v>436</v>
      </c>
      <c r="B487" s="565">
        <v>1</v>
      </c>
      <c r="C487" s="357"/>
      <c r="D487" s="357">
        <f t="shared" si="16"/>
        <v>0</v>
      </c>
    </row>
    <row r="488" spans="1:5" hidden="1" outlineLevel="1">
      <c r="A488" s="566" t="s">
        <v>437</v>
      </c>
      <c r="B488" s="567">
        <v>1</v>
      </c>
      <c r="C488" s="357">
        <v>41.63</v>
      </c>
      <c r="D488" s="357">
        <f t="shared" si="16"/>
        <v>41.63</v>
      </c>
    </row>
    <row r="489" spans="1:5" hidden="1" outlineLevel="1">
      <c r="A489" s="564" t="s">
        <v>1963</v>
      </c>
      <c r="B489" s="565">
        <v>1</v>
      </c>
      <c r="C489" s="357"/>
      <c r="D489" s="357">
        <f t="shared" si="16"/>
        <v>0</v>
      </c>
    </row>
    <row r="490" spans="1:5" hidden="1" outlineLevel="1">
      <c r="A490" s="566" t="s">
        <v>1964</v>
      </c>
      <c r="B490" s="567">
        <v>1</v>
      </c>
      <c r="C490" s="357">
        <v>13761</v>
      </c>
      <c r="D490" s="357">
        <f t="shared" si="16"/>
        <v>13761</v>
      </c>
      <c r="E490" s="42" t="s">
        <v>1800</v>
      </c>
    </row>
    <row r="491" spans="1:5" hidden="1" outlineLevel="1">
      <c r="A491" s="564" t="s">
        <v>438</v>
      </c>
      <c r="B491" s="565">
        <v>6</v>
      </c>
      <c r="C491" s="357"/>
      <c r="D491" s="357">
        <f t="shared" si="16"/>
        <v>0</v>
      </c>
    </row>
    <row r="492" spans="1:5" hidden="1" outlineLevel="1">
      <c r="A492" s="566" t="s">
        <v>439</v>
      </c>
      <c r="B492" s="567">
        <v>2</v>
      </c>
      <c r="C492" s="357">
        <v>1513.6</v>
      </c>
      <c r="D492" s="357">
        <f t="shared" si="16"/>
        <v>3027.2</v>
      </c>
    </row>
    <row r="493" spans="1:5" hidden="1" outlineLevel="1">
      <c r="A493" s="566" t="s">
        <v>440</v>
      </c>
      <c r="B493" s="567">
        <v>2</v>
      </c>
      <c r="C493" s="357">
        <v>1565.5</v>
      </c>
      <c r="D493" s="357">
        <f t="shared" si="16"/>
        <v>3131</v>
      </c>
    </row>
    <row r="494" spans="1:5" hidden="1" outlineLevel="1">
      <c r="A494" s="566" t="s">
        <v>441</v>
      </c>
      <c r="B494" s="567">
        <v>2</v>
      </c>
      <c r="C494" s="357">
        <v>3885</v>
      </c>
      <c r="D494" s="357">
        <f t="shared" si="16"/>
        <v>7770</v>
      </c>
    </row>
    <row r="495" spans="1:5" hidden="1" outlineLevel="1">
      <c r="A495" s="564" t="s">
        <v>442</v>
      </c>
      <c r="B495" s="565">
        <v>36</v>
      </c>
      <c r="C495" s="357"/>
      <c r="D495" s="357">
        <f t="shared" si="16"/>
        <v>0</v>
      </c>
    </row>
    <row r="496" spans="1:5" hidden="1" outlineLevel="1">
      <c r="A496" s="566" t="s">
        <v>443</v>
      </c>
      <c r="B496" s="567">
        <v>36</v>
      </c>
      <c r="C496" s="362">
        <v>103.9</v>
      </c>
      <c r="D496" s="357">
        <f t="shared" si="16"/>
        <v>3740.4</v>
      </c>
    </row>
    <row r="497" spans="1:5" hidden="1" outlineLevel="1">
      <c r="A497" s="564" t="s">
        <v>444</v>
      </c>
      <c r="B497" s="565">
        <v>6</v>
      </c>
      <c r="C497" s="357"/>
      <c r="D497" s="357">
        <f t="shared" si="16"/>
        <v>0</v>
      </c>
    </row>
    <row r="498" spans="1:5" hidden="1" outlineLevel="1">
      <c r="A498" s="566" t="s">
        <v>445</v>
      </c>
      <c r="B498" s="567">
        <v>6</v>
      </c>
      <c r="C498" s="357">
        <v>88.96</v>
      </c>
      <c r="D498" s="357">
        <f t="shared" si="16"/>
        <v>533.76</v>
      </c>
    </row>
    <row r="499" spans="1:5" hidden="1" outlineLevel="1">
      <c r="A499" s="564" t="s">
        <v>446</v>
      </c>
      <c r="B499" s="565">
        <v>16</v>
      </c>
      <c r="C499" s="357"/>
      <c r="D499" s="357">
        <f t="shared" si="16"/>
        <v>0</v>
      </c>
    </row>
    <row r="500" spans="1:5" hidden="1" outlineLevel="1">
      <c r="A500" s="566" t="s">
        <v>448</v>
      </c>
      <c r="B500" s="567">
        <v>2</v>
      </c>
      <c r="C500" s="357"/>
      <c r="D500" s="357">
        <f t="shared" ref="D500:D563" si="17">B500*C500</f>
        <v>0</v>
      </c>
      <c r="E500" s="42" t="s">
        <v>196</v>
      </c>
    </row>
    <row r="501" spans="1:5" hidden="1" outlineLevel="1">
      <c r="A501" s="566" t="s">
        <v>449</v>
      </c>
      <c r="B501" s="567">
        <v>3</v>
      </c>
      <c r="C501" s="357"/>
      <c r="D501" s="357">
        <f t="shared" si="17"/>
        <v>0</v>
      </c>
      <c r="E501" s="42" t="s">
        <v>196</v>
      </c>
    </row>
    <row r="502" spans="1:5" hidden="1" outlineLevel="1">
      <c r="A502" s="566" t="s">
        <v>450</v>
      </c>
      <c r="B502" s="567">
        <v>5</v>
      </c>
      <c r="C502" s="357"/>
      <c r="D502" s="357">
        <f t="shared" si="17"/>
        <v>0</v>
      </c>
      <c r="E502" s="42" t="s">
        <v>196</v>
      </c>
    </row>
    <row r="503" spans="1:5" hidden="1" outlineLevel="1">
      <c r="A503" s="566" t="s">
        <v>451</v>
      </c>
      <c r="B503" s="567">
        <v>4</v>
      </c>
      <c r="C503" s="357"/>
      <c r="D503" s="357">
        <f t="shared" si="17"/>
        <v>0</v>
      </c>
      <c r="E503" s="42" t="s">
        <v>196</v>
      </c>
    </row>
    <row r="504" spans="1:5" hidden="1" outlineLevel="1">
      <c r="A504" s="566" t="s">
        <v>453</v>
      </c>
      <c r="B504" s="567">
        <v>2</v>
      </c>
      <c r="C504" s="357">
        <v>18870.8</v>
      </c>
      <c r="D504" s="357">
        <f t="shared" si="17"/>
        <v>37741.599999999999</v>
      </c>
    </row>
    <row r="505" spans="1:5" hidden="1" outlineLevel="1">
      <c r="A505" s="564" t="s">
        <v>454</v>
      </c>
      <c r="B505" s="565">
        <v>5</v>
      </c>
      <c r="C505" s="357"/>
      <c r="D505" s="357">
        <f t="shared" si="17"/>
        <v>0</v>
      </c>
    </row>
    <row r="506" spans="1:5" hidden="1" outlineLevel="1">
      <c r="A506" s="566" t="s">
        <v>455</v>
      </c>
      <c r="B506" s="567">
        <v>2</v>
      </c>
      <c r="C506" s="357"/>
      <c r="D506" s="357">
        <f t="shared" si="17"/>
        <v>0</v>
      </c>
      <c r="E506" s="42" t="s">
        <v>196</v>
      </c>
    </row>
    <row r="507" spans="1:5" hidden="1" outlineLevel="1">
      <c r="A507" s="566" t="s">
        <v>456</v>
      </c>
      <c r="B507" s="567">
        <v>3</v>
      </c>
      <c r="C507" s="357">
        <v>1697</v>
      </c>
      <c r="D507" s="357">
        <f t="shared" si="17"/>
        <v>5091</v>
      </c>
    </row>
    <row r="508" spans="1:5" hidden="1" outlineLevel="1">
      <c r="A508" s="564" t="s">
        <v>457</v>
      </c>
      <c r="B508" s="568">
        <v>1945</v>
      </c>
      <c r="C508" s="357"/>
      <c r="D508" s="357">
        <f t="shared" si="17"/>
        <v>0</v>
      </c>
    </row>
    <row r="509" spans="1:5" hidden="1" outlineLevel="1">
      <c r="A509" s="566" t="s">
        <v>458</v>
      </c>
      <c r="B509" s="567">
        <v>100</v>
      </c>
      <c r="C509" s="357">
        <v>363.94</v>
      </c>
      <c r="D509" s="357">
        <f t="shared" si="17"/>
        <v>36394</v>
      </c>
    </row>
    <row r="510" spans="1:5" hidden="1" outlineLevel="1">
      <c r="A510" s="566" t="s">
        <v>459</v>
      </c>
      <c r="B510" s="567">
        <v>410</v>
      </c>
      <c r="C510" s="357">
        <v>105.85</v>
      </c>
      <c r="D510" s="357">
        <f t="shared" si="17"/>
        <v>43398.5</v>
      </c>
    </row>
    <row r="511" spans="1:5" hidden="1" outlineLevel="1">
      <c r="A511" s="566" t="s">
        <v>460</v>
      </c>
      <c r="B511" s="567">
        <v>410</v>
      </c>
      <c r="C511" s="357">
        <v>105.85</v>
      </c>
      <c r="D511" s="357">
        <f t="shared" si="17"/>
        <v>43398.5</v>
      </c>
    </row>
    <row r="512" spans="1:5" hidden="1" outlineLevel="1">
      <c r="A512" s="566" t="s">
        <v>461</v>
      </c>
      <c r="B512" s="567">
        <v>80</v>
      </c>
      <c r="C512" s="357">
        <v>255.19</v>
      </c>
      <c r="D512" s="357">
        <f t="shared" si="17"/>
        <v>20415.2</v>
      </c>
    </row>
    <row r="513" spans="1:5" hidden="1" outlineLevel="1">
      <c r="A513" s="566" t="s">
        <v>462</v>
      </c>
      <c r="B513" s="567">
        <v>40</v>
      </c>
      <c r="C513" s="357">
        <v>275.42</v>
      </c>
      <c r="D513" s="357">
        <f t="shared" si="17"/>
        <v>11016.800000000001</v>
      </c>
    </row>
    <row r="514" spans="1:5" hidden="1" outlineLevel="1">
      <c r="A514" s="566" t="s">
        <v>463</v>
      </c>
      <c r="B514" s="567">
        <v>80</v>
      </c>
      <c r="C514" s="357">
        <v>255.19</v>
      </c>
      <c r="D514" s="357">
        <f t="shared" si="17"/>
        <v>20415.2</v>
      </c>
    </row>
    <row r="515" spans="1:5" hidden="1" outlineLevel="1">
      <c r="A515" s="566" t="s">
        <v>464</v>
      </c>
      <c r="B515" s="567">
        <v>180</v>
      </c>
      <c r="C515" s="357">
        <v>126.38</v>
      </c>
      <c r="D515" s="357">
        <f t="shared" si="17"/>
        <v>22748.399999999998</v>
      </c>
    </row>
    <row r="516" spans="1:5" hidden="1" outlineLevel="1">
      <c r="A516" s="566" t="s">
        <v>1739</v>
      </c>
      <c r="B516" s="567">
        <v>120</v>
      </c>
      <c r="C516" s="357"/>
      <c r="D516" s="357">
        <f t="shared" si="17"/>
        <v>0</v>
      </c>
      <c r="E516" s="42" t="s">
        <v>196</v>
      </c>
    </row>
    <row r="517" spans="1:5" hidden="1" outlineLevel="1">
      <c r="A517" s="566" t="s">
        <v>465</v>
      </c>
      <c r="B517" s="567">
        <v>225</v>
      </c>
      <c r="C517" s="357">
        <v>110.48</v>
      </c>
      <c r="D517" s="357">
        <f t="shared" si="17"/>
        <v>24858</v>
      </c>
    </row>
    <row r="518" spans="1:5" hidden="1" outlineLevel="1">
      <c r="A518" s="566" t="s">
        <v>466</v>
      </c>
      <c r="B518" s="567">
        <v>300</v>
      </c>
      <c r="C518" s="357">
        <v>207.67</v>
      </c>
      <c r="D518" s="357">
        <f t="shared" si="17"/>
        <v>62300.999999999993</v>
      </c>
    </row>
    <row r="519" spans="1:5" hidden="1" outlineLevel="1">
      <c r="A519" s="564" t="s">
        <v>467</v>
      </c>
      <c r="B519" s="565">
        <v>1</v>
      </c>
      <c r="C519" s="357"/>
      <c r="D519" s="357">
        <f t="shared" si="17"/>
        <v>0</v>
      </c>
    </row>
    <row r="520" spans="1:5" hidden="1" outlineLevel="1">
      <c r="A520" s="566" t="s">
        <v>468</v>
      </c>
      <c r="B520" s="567">
        <v>1</v>
      </c>
      <c r="C520" s="357">
        <v>25004.58</v>
      </c>
      <c r="D520" s="357">
        <f t="shared" si="17"/>
        <v>25004.58</v>
      </c>
    </row>
    <row r="521" spans="1:5" hidden="1" outlineLevel="1">
      <c r="A521" s="564" t="s">
        <v>469</v>
      </c>
      <c r="B521" s="565">
        <v>2</v>
      </c>
      <c r="C521" s="357"/>
      <c r="D521" s="357">
        <f t="shared" si="17"/>
        <v>0</v>
      </c>
    </row>
    <row r="522" spans="1:5" hidden="1" outlineLevel="1">
      <c r="A522" s="566" t="s">
        <v>470</v>
      </c>
      <c r="B522" s="567">
        <v>2</v>
      </c>
      <c r="C522" s="357">
        <v>6931.65</v>
      </c>
      <c r="D522" s="357">
        <f t="shared" si="17"/>
        <v>13863.3</v>
      </c>
    </row>
    <row r="523" spans="1:5" hidden="1" outlineLevel="1">
      <c r="A523" s="564" t="s">
        <v>471</v>
      </c>
      <c r="B523" s="565">
        <v>4</v>
      </c>
      <c r="C523" s="436"/>
      <c r="D523" s="357">
        <f t="shared" si="17"/>
        <v>0</v>
      </c>
    </row>
    <row r="524" spans="1:5" hidden="1" outlineLevel="1">
      <c r="A524" s="566" t="s">
        <v>473</v>
      </c>
      <c r="B524" s="567">
        <v>1</v>
      </c>
      <c r="C524" s="357">
        <v>22379</v>
      </c>
      <c r="D524" s="357">
        <f t="shared" si="17"/>
        <v>22379</v>
      </c>
    </row>
    <row r="525" spans="1:5" hidden="1" outlineLevel="1">
      <c r="A525" s="566" t="s">
        <v>474</v>
      </c>
      <c r="B525" s="567">
        <v>1</v>
      </c>
      <c r="C525" s="357">
        <v>40696</v>
      </c>
      <c r="D525" s="357">
        <f t="shared" si="17"/>
        <v>40696</v>
      </c>
    </row>
    <row r="526" spans="1:5" hidden="1" outlineLevel="1">
      <c r="A526" s="566" t="s">
        <v>476</v>
      </c>
      <c r="B526" s="567">
        <v>1</v>
      </c>
      <c r="C526" s="357">
        <v>17065.02</v>
      </c>
      <c r="D526" s="357">
        <f t="shared" si="17"/>
        <v>17065.02</v>
      </c>
    </row>
    <row r="527" spans="1:5" hidden="1" outlineLevel="1">
      <c r="A527" s="566" t="s">
        <v>477</v>
      </c>
      <c r="B527" s="567">
        <v>1</v>
      </c>
      <c r="C527" s="357">
        <v>33256</v>
      </c>
      <c r="D527" s="357">
        <f t="shared" si="17"/>
        <v>33256</v>
      </c>
    </row>
    <row r="528" spans="1:5" hidden="1" outlineLevel="1">
      <c r="A528" s="564" t="s">
        <v>478</v>
      </c>
      <c r="B528" s="568">
        <v>2000</v>
      </c>
      <c r="C528" s="357">
        <v>3.44</v>
      </c>
      <c r="D528" s="357">
        <f t="shared" si="17"/>
        <v>6880</v>
      </c>
    </row>
    <row r="529" spans="1:5" hidden="1" outlineLevel="1">
      <c r="A529" s="564" t="s">
        <v>479</v>
      </c>
      <c r="B529" s="565">
        <v>3</v>
      </c>
      <c r="C529" s="436"/>
      <c r="D529" s="357">
        <f t="shared" si="17"/>
        <v>0</v>
      </c>
      <c r="E529" s="333" t="s">
        <v>196</v>
      </c>
    </row>
    <row r="530" spans="1:5" hidden="1" outlineLevel="1">
      <c r="A530" s="564" t="s">
        <v>480</v>
      </c>
      <c r="B530" s="565">
        <v>20</v>
      </c>
      <c r="C530" s="436"/>
      <c r="D530" s="357">
        <f t="shared" si="17"/>
        <v>0</v>
      </c>
    </row>
    <row r="531" spans="1:5" hidden="1" outlineLevel="1">
      <c r="A531" s="566" t="s">
        <v>481</v>
      </c>
      <c r="B531" s="567">
        <v>8</v>
      </c>
      <c r="C531" s="357">
        <v>538.45000000000005</v>
      </c>
      <c r="D531" s="357">
        <f t="shared" si="17"/>
        <v>4307.6000000000004</v>
      </c>
    </row>
    <row r="532" spans="1:5" hidden="1" outlineLevel="1">
      <c r="A532" s="566" t="s">
        <v>482</v>
      </c>
      <c r="B532" s="567">
        <v>8</v>
      </c>
      <c r="C532" s="357">
        <v>538.45000000000005</v>
      </c>
      <c r="D532" s="357">
        <f t="shared" si="17"/>
        <v>4307.6000000000004</v>
      </c>
    </row>
    <row r="533" spans="1:5" hidden="1" outlineLevel="1">
      <c r="A533" s="566" t="s">
        <v>483</v>
      </c>
      <c r="B533" s="567">
        <v>4</v>
      </c>
      <c r="C533" s="357">
        <v>3742.44</v>
      </c>
      <c r="D533" s="357">
        <f t="shared" si="17"/>
        <v>14969.76</v>
      </c>
    </row>
    <row r="534" spans="1:5" hidden="1" outlineLevel="1">
      <c r="A534" s="564" t="s">
        <v>484</v>
      </c>
      <c r="B534" s="565">
        <v>2</v>
      </c>
      <c r="C534" s="436"/>
      <c r="D534" s="357">
        <f t="shared" si="17"/>
        <v>0</v>
      </c>
    </row>
    <row r="535" spans="1:5" hidden="1" outlineLevel="1">
      <c r="A535" s="566" t="s">
        <v>485</v>
      </c>
      <c r="B535" s="567">
        <v>2</v>
      </c>
      <c r="C535" s="357">
        <v>16120.04</v>
      </c>
      <c r="D535" s="357">
        <f t="shared" si="17"/>
        <v>32240.080000000002</v>
      </c>
    </row>
    <row r="536" spans="1:5" hidden="1" outlineLevel="1">
      <c r="A536" s="564" t="s">
        <v>486</v>
      </c>
      <c r="B536" s="565">
        <v>8</v>
      </c>
      <c r="C536" s="436"/>
      <c r="D536" s="357">
        <f t="shared" si="17"/>
        <v>0</v>
      </c>
    </row>
    <row r="537" spans="1:5" hidden="1" outlineLevel="1">
      <c r="A537" s="566" t="s">
        <v>487</v>
      </c>
      <c r="B537" s="567">
        <v>8</v>
      </c>
      <c r="C537" s="357">
        <v>100</v>
      </c>
      <c r="D537" s="357">
        <f t="shared" si="17"/>
        <v>800</v>
      </c>
    </row>
    <row r="538" spans="1:5" hidden="1" outlineLevel="1">
      <c r="A538" s="564" t="s">
        <v>488</v>
      </c>
      <c r="B538" s="565">
        <v>4</v>
      </c>
      <c r="C538" s="357">
        <v>691.65</v>
      </c>
      <c r="D538" s="357">
        <f t="shared" si="17"/>
        <v>2766.6</v>
      </c>
    </row>
    <row r="539" spans="1:5" hidden="1" outlineLevel="1">
      <c r="A539" s="564" t="s">
        <v>489</v>
      </c>
      <c r="B539" s="565">
        <v>1</v>
      </c>
      <c r="C539" s="357"/>
      <c r="D539" s="357">
        <f t="shared" si="17"/>
        <v>0</v>
      </c>
      <c r="E539" s="42" t="s">
        <v>196</v>
      </c>
    </row>
    <row r="540" spans="1:5" hidden="1" outlineLevel="1">
      <c r="A540" s="564" t="s">
        <v>490</v>
      </c>
      <c r="B540" s="565">
        <v>2</v>
      </c>
      <c r="C540" s="357"/>
      <c r="D540" s="357">
        <f t="shared" si="17"/>
        <v>0</v>
      </c>
    </row>
    <row r="541" spans="1:5" hidden="1" outlineLevel="1">
      <c r="A541" s="566" t="s">
        <v>491</v>
      </c>
      <c r="B541" s="567">
        <v>2</v>
      </c>
      <c r="C541" s="357">
        <v>256.86</v>
      </c>
      <c r="D541" s="357">
        <f t="shared" si="17"/>
        <v>513.72</v>
      </c>
    </row>
    <row r="542" spans="1:5" hidden="1" outlineLevel="1">
      <c r="A542" s="564" t="s">
        <v>492</v>
      </c>
      <c r="B542" s="565">
        <v>43</v>
      </c>
      <c r="C542" s="436"/>
      <c r="D542" s="357">
        <f t="shared" si="17"/>
        <v>0</v>
      </c>
    </row>
    <row r="543" spans="1:5" hidden="1" outlineLevel="1">
      <c r="A543" s="566" t="s">
        <v>493</v>
      </c>
      <c r="B543" s="567">
        <v>1</v>
      </c>
      <c r="C543" s="357">
        <v>71.39</v>
      </c>
      <c r="D543" s="357">
        <f t="shared" si="17"/>
        <v>71.39</v>
      </c>
    </row>
    <row r="544" spans="1:5" hidden="1" outlineLevel="1">
      <c r="A544" s="566" t="s">
        <v>494</v>
      </c>
      <c r="B544" s="567">
        <v>3</v>
      </c>
      <c r="C544" s="357">
        <v>71.39</v>
      </c>
      <c r="D544" s="357">
        <f t="shared" si="17"/>
        <v>214.17000000000002</v>
      </c>
    </row>
    <row r="545" spans="1:5" hidden="1" outlineLevel="1">
      <c r="A545" s="566" t="s">
        <v>495</v>
      </c>
      <c r="B545" s="567">
        <v>29</v>
      </c>
      <c r="C545" s="357"/>
      <c r="D545" s="357">
        <f t="shared" si="17"/>
        <v>0</v>
      </c>
      <c r="E545" s="42" t="s">
        <v>196</v>
      </c>
    </row>
    <row r="546" spans="1:5" hidden="1" outlineLevel="1">
      <c r="A546" s="566" t="s">
        <v>496</v>
      </c>
      <c r="B546" s="567">
        <v>10</v>
      </c>
      <c r="C546" s="357"/>
      <c r="D546" s="357">
        <f t="shared" si="17"/>
        <v>0</v>
      </c>
      <c r="E546" s="42" t="s">
        <v>196</v>
      </c>
    </row>
    <row r="547" spans="1:5" hidden="1" outlineLevel="1">
      <c r="A547" s="564" t="s">
        <v>497</v>
      </c>
      <c r="B547" s="565">
        <v>15</v>
      </c>
      <c r="C547" s="357">
        <v>1.5</v>
      </c>
      <c r="D547" s="357">
        <f t="shared" si="17"/>
        <v>22.5</v>
      </c>
    </row>
    <row r="548" spans="1:5" hidden="1" outlineLevel="1">
      <c r="A548" s="564" t="s">
        <v>498</v>
      </c>
      <c r="B548" s="565">
        <v>13</v>
      </c>
      <c r="C548" s="357"/>
      <c r="D548" s="357">
        <f t="shared" si="17"/>
        <v>0</v>
      </c>
    </row>
    <row r="549" spans="1:5" hidden="1" outlineLevel="1">
      <c r="A549" s="566" t="s">
        <v>499</v>
      </c>
      <c r="B549" s="567">
        <v>13</v>
      </c>
      <c r="C549" s="357">
        <v>2716.61</v>
      </c>
      <c r="D549" s="357">
        <f t="shared" si="17"/>
        <v>35315.93</v>
      </c>
    </row>
    <row r="550" spans="1:5" hidden="1" outlineLevel="1">
      <c r="A550" s="564" t="s">
        <v>500</v>
      </c>
      <c r="B550" s="565">
        <v>7</v>
      </c>
      <c r="C550" s="436"/>
      <c r="D550" s="357">
        <f t="shared" si="17"/>
        <v>0</v>
      </c>
    </row>
    <row r="551" spans="1:5" hidden="1" outlineLevel="1">
      <c r="A551" s="566"/>
      <c r="B551" s="567">
        <v>1</v>
      </c>
      <c r="C551" s="357">
        <v>3500</v>
      </c>
      <c r="D551" s="357">
        <f t="shared" si="17"/>
        <v>3500</v>
      </c>
    </row>
    <row r="552" spans="1:5" hidden="1" outlineLevel="1">
      <c r="A552" s="566" t="s">
        <v>501</v>
      </c>
      <c r="B552" s="567">
        <v>6</v>
      </c>
      <c r="C552" s="357">
        <v>589.48</v>
      </c>
      <c r="D552" s="357">
        <f t="shared" si="17"/>
        <v>3536.88</v>
      </c>
    </row>
    <row r="553" spans="1:5" hidden="1" outlineLevel="1">
      <c r="A553" s="564" t="s">
        <v>502</v>
      </c>
      <c r="B553" s="565">
        <v>1</v>
      </c>
      <c r="C553" s="436"/>
      <c r="D553" s="357">
        <f t="shared" si="17"/>
        <v>0</v>
      </c>
    </row>
    <row r="554" spans="1:5" hidden="1" outlineLevel="1">
      <c r="A554" s="566" t="s">
        <v>503</v>
      </c>
      <c r="B554" s="567">
        <v>1</v>
      </c>
      <c r="C554" s="357">
        <v>3900</v>
      </c>
      <c r="D554" s="357">
        <f t="shared" si="17"/>
        <v>3900</v>
      </c>
    </row>
    <row r="555" spans="1:5" hidden="1" outlineLevel="1">
      <c r="A555" s="564" t="s">
        <v>504</v>
      </c>
      <c r="B555" s="565">
        <v>18</v>
      </c>
      <c r="C555" s="357"/>
      <c r="D555" s="357">
        <f t="shared" si="17"/>
        <v>0</v>
      </c>
    </row>
    <row r="556" spans="1:5" hidden="1" outlineLevel="1">
      <c r="A556" s="566"/>
      <c r="B556" s="567">
        <v>6</v>
      </c>
      <c r="C556" s="357">
        <v>1864.99</v>
      </c>
      <c r="D556" s="357">
        <f t="shared" si="17"/>
        <v>11189.94</v>
      </c>
    </row>
    <row r="557" spans="1:5" hidden="1" outlineLevel="1">
      <c r="A557" s="566" t="s">
        <v>505</v>
      </c>
      <c r="B557" s="567">
        <v>1</v>
      </c>
      <c r="C557" s="357">
        <v>11184.63</v>
      </c>
      <c r="D557" s="357">
        <f t="shared" si="17"/>
        <v>11184.63</v>
      </c>
    </row>
    <row r="558" spans="1:5" hidden="1" outlineLevel="1">
      <c r="A558" s="566" t="s">
        <v>507</v>
      </c>
      <c r="B558" s="567">
        <v>9</v>
      </c>
      <c r="C558" s="357">
        <v>3122.28</v>
      </c>
      <c r="D558" s="357">
        <f t="shared" si="17"/>
        <v>28100.52</v>
      </c>
    </row>
    <row r="559" spans="1:5" hidden="1" outlineLevel="1">
      <c r="A559" s="566" t="s">
        <v>508</v>
      </c>
      <c r="B559" s="567">
        <v>2</v>
      </c>
      <c r="C559" s="357">
        <v>887.95</v>
      </c>
      <c r="D559" s="357">
        <f t="shared" si="17"/>
        <v>1775.9</v>
      </c>
    </row>
    <row r="560" spans="1:5" hidden="1" outlineLevel="1">
      <c r="A560" s="564" t="s">
        <v>509</v>
      </c>
      <c r="B560" s="565">
        <v>31</v>
      </c>
      <c r="C560" s="436"/>
      <c r="D560" s="357">
        <f t="shared" si="17"/>
        <v>0</v>
      </c>
    </row>
    <row r="561" spans="1:4" hidden="1" outlineLevel="1">
      <c r="A561" s="566" t="s">
        <v>510</v>
      </c>
      <c r="B561" s="567">
        <v>10</v>
      </c>
      <c r="C561" s="357">
        <v>50</v>
      </c>
      <c r="D561" s="357">
        <f t="shared" si="17"/>
        <v>500</v>
      </c>
    </row>
    <row r="562" spans="1:4" hidden="1" outlineLevel="1">
      <c r="A562" s="566" t="s">
        <v>511</v>
      </c>
      <c r="B562" s="567">
        <v>3</v>
      </c>
      <c r="C562" s="357">
        <v>198</v>
      </c>
      <c r="D562" s="357">
        <f t="shared" si="17"/>
        <v>594</v>
      </c>
    </row>
    <row r="563" spans="1:4" hidden="1" outlineLevel="1">
      <c r="A563" s="566" t="s">
        <v>512</v>
      </c>
      <c r="B563" s="567">
        <v>1</v>
      </c>
      <c r="C563" s="357">
        <v>840</v>
      </c>
      <c r="D563" s="357">
        <f t="shared" si="17"/>
        <v>840</v>
      </c>
    </row>
    <row r="564" spans="1:4" hidden="1" outlineLevel="1">
      <c r="A564" s="566" t="s">
        <v>513</v>
      </c>
      <c r="B564" s="567">
        <v>14</v>
      </c>
      <c r="C564" s="357">
        <v>1030</v>
      </c>
      <c r="D564" s="357">
        <f t="shared" ref="D564:D627" si="18">B564*C564</f>
        <v>14420</v>
      </c>
    </row>
    <row r="565" spans="1:4" hidden="1" outlineLevel="1">
      <c r="A565" s="566" t="s">
        <v>514</v>
      </c>
      <c r="B565" s="567">
        <v>1</v>
      </c>
      <c r="C565" s="357">
        <v>1140</v>
      </c>
      <c r="D565" s="357">
        <f t="shared" si="18"/>
        <v>1140</v>
      </c>
    </row>
    <row r="566" spans="1:4" hidden="1" outlineLevel="1">
      <c r="A566" s="566" t="s">
        <v>1790</v>
      </c>
      <c r="B566" s="567">
        <v>1</v>
      </c>
      <c r="C566" s="357">
        <v>1200</v>
      </c>
      <c r="D566" s="357">
        <f t="shared" si="18"/>
        <v>1200</v>
      </c>
    </row>
    <row r="567" spans="1:4" hidden="1" outlineLevel="1">
      <c r="A567" s="566" t="s">
        <v>515</v>
      </c>
      <c r="B567" s="567">
        <v>1</v>
      </c>
      <c r="C567" s="357">
        <v>1400</v>
      </c>
      <c r="D567" s="357">
        <f t="shared" si="18"/>
        <v>1400</v>
      </c>
    </row>
    <row r="568" spans="1:4" hidden="1" outlineLevel="1">
      <c r="A568" s="564" t="s">
        <v>516</v>
      </c>
      <c r="B568" s="565">
        <v>190</v>
      </c>
      <c r="C568" s="357"/>
      <c r="D568" s="357">
        <f t="shared" si="18"/>
        <v>0</v>
      </c>
    </row>
    <row r="569" spans="1:4" hidden="1" outlineLevel="1">
      <c r="A569" s="566" t="s">
        <v>517</v>
      </c>
      <c r="B569" s="567">
        <v>10</v>
      </c>
      <c r="C569" s="357">
        <v>130</v>
      </c>
      <c r="D569" s="357">
        <f t="shared" si="18"/>
        <v>1300</v>
      </c>
    </row>
    <row r="570" spans="1:4" hidden="1" outlineLevel="1">
      <c r="A570" s="566" t="s">
        <v>518</v>
      </c>
      <c r="B570" s="567">
        <v>10</v>
      </c>
      <c r="C570" s="357">
        <v>130</v>
      </c>
      <c r="D570" s="357">
        <f t="shared" si="18"/>
        <v>1300</v>
      </c>
    </row>
    <row r="571" spans="1:4" hidden="1" outlineLevel="1">
      <c r="A571" s="566" t="s">
        <v>519</v>
      </c>
      <c r="B571" s="567">
        <v>20</v>
      </c>
      <c r="C571" s="357">
        <v>130</v>
      </c>
      <c r="D571" s="357">
        <f t="shared" si="18"/>
        <v>2600</v>
      </c>
    </row>
    <row r="572" spans="1:4" hidden="1" outlineLevel="1">
      <c r="A572" s="566" t="s">
        <v>520</v>
      </c>
      <c r="B572" s="567">
        <v>20</v>
      </c>
      <c r="C572" s="357">
        <v>130</v>
      </c>
      <c r="D572" s="357">
        <f t="shared" si="18"/>
        <v>2600</v>
      </c>
    </row>
    <row r="573" spans="1:4" hidden="1" outlineLevel="1">
      <c r="A573" s="566" t="s">
        <v>521</v>
      </c>
      <c r="B573" s="567">
        <v>30</v>
      </c>
      <c r="C573" s="357">
        <v>130</v>
      </c>
      <c r="D573" s="357">
        <f t="shared" si="18"/>
        <v>3900</v>
      </c>
    </row>
    <row r="574" spans="1:4" hidden="1" outlineLevel="1">
      <c r="A574" s="566" t="s">
        <v>522</v>
      </c>
      <c r="B574" s="567">
        <v>40</v>
      </c>
      <c r="C574" s="357">
        <v>130</v>
      </c>
      <c r="D574" s="357">
        <f t="shared" si="18"/>
        <v>5200</v>
      </c>
    </row>
    <row r="575" spans="1:4" hidden="1" outlineLevel="1">
      <c r="A575" s="566" t="s">
        <v>523</v>
      </c>
      <c r="B575" s="567">
        <v>10</v>
      </c>
      <c r="C575" s="357">
        <v>130</v>
      </c>
      <c r="D575" s="357">
        <f t="shared" si="18"/>
        <v>1300</v>
      </c>
    </row>
    <row r="576" spans="1:4" hidden="1" outlineLevel="1">
      <c r="A576" s="566" t="s">
        <v>524</v>
      </c>
      <c r="B576" s="567">
        <v>30</v>
      </c>
      <c r="C576" s="357">
        <v>130</v>
      </c>
      <c r="D576" s="357">
        <f t="shared" si="18"/>
        <v>3900</v>
      </c>
    </row>
    <row r="577" spans="1:5" hidden="1" outlineLevel="1">
      <c r="A577" s="566" t="s">
        <v>525</v>
      </c>
      <c r="B577" s="567">
        <v>10</v>
      </c>
      <c r="C577" s="357">
        <v>150</v>
      </c>
      <c r="D577" s="357">
        <f t="shared" si="18"/>
        <v>1500</v>
      </c>
    </row>
    <row r="578" spans="1:5" hidden="1" outlineLevel="1">
      <c r="A578" s="566" t="s">
        <v>526</v>
      </c>
      <c r="B578" s="567">
        <v>10</v>
      </c>
      <c r="C578" s="357">
        <v>150</v>
      </c>
      <c r="D578" s="357">
        <f t="shared" si="18"/>
        <v>1500</v>
      </c>
    </row>
    <row r="579" spans="1:5" ht="25.5" hidden="1" outlineLevel="1">
      <c r="A579" s="564" t="s">
        <v>527</v>
      </c>
      <c r="B579" s="565">
        <v>5</v>
      </c>
      <c r="C579" s="357"/>
      <c r="D579" s="357">
        <f t="shared" si="18"/>
        <v>0</v>
      </c>
    </row>
    <row r="580" spans="1:5" hidden="1" outlineLevel="1">
      <c r="A580" s="566"/>
      <c r="B580" s="567">
        <v>3</v>
      </c>
      <c r="C580" s="357">
        <v>11563</v>
      </c>
      <c r="D580" s="357">
        <f t="shared" si="18"/>
        <v>34689</v>
      </c>
    </row>
    <row r="581" spans="1:5" hidden="1" outlineLevel="1">
      <c r="A581" s="566" t="s">
        <v>528</v>
      </c>
      <c r="B581" s="567">
        <v>1</v>
      </c>
      <c r="C581" s="357">
        <v>16742</v>
      </c>
      <c r="D581" s="357">
        <f t="shared" si="18"/>
        <v>16742</v>
      </c>
    </row>
    <row r="582" spans="1:5" hidden="1" outlineLevel="1">
      <c r="A582" s="566" t="s">
        <v>1791</v>
      </c>
      <c r="B582" s="567">
        <v>1</v>
      </c>
      <c r="C582" s="357">
        <v>12336.51</v>
      </c>
      <c r="D582" s="357">
        <f t="shared" si="18"/>
        <v>12336.51</v>
      </c>
    </row>
    <row r="583" spans="1:5" hidden="1" outlineLevel="1">
      <c r="A583" s="564" t="s">
        <v>529</v>
      </c>
      <c r="B583" s="565">
        <v>2</v>
      </c>
      <c r="C583" s="357"/>
      <c r="D583" s="357">
        <f t="shared" si="18"/>
        <v>0</v>
      </c>
    </row>
    <row r="584" spans="1:5" hidden="1" outlineLevel="1">
      <c r="A584" s="566" t="s">
        <v>530</v>
      </c>
      <c r="B584" s="567">
        <v>2</v>
      </c>
      <c r="C584" s="357">
        <v>32430</v>
      </c>
      <c r="D584" s="357">
        <f t="shared" si="18"/>
        <v>64860</v>
      </c>
    </row>
    <row r="585" spans="1:5" hidden="1" outlineLevel="1">
      <c r="A585" s="564" t="s">
        <v>532</v>
      </c>
      <c r="B585" s="565">
        <v>504</v>
      </c>
      <c r="C585" s="357"/>
      <c r="D585" s="357">
        <f t="shared" si="18"/>
        <v>0</v>
      </c>
    </row>
    <row r="586" spans="1:5" hidden="1" outlineLevel="1">
      <c r="A586" s="566" t="s">
        <v>533</v>
      </c>
      <c r="B586" s="567">
        <v>29</v>
      </c>
      <c r="C586" s="357">
        <v>190.25</v>
      </c>
      <c r="D586" s="357">
        <f t="shared" si="18"/>
        <v>5517.25</v>
      </c>
    </row>
    <row r="587" spans="1:5" hidden="1" outlineLevel="1">
      <c r="A587" s="566" t="s">
        <v>534</v>
      </c>
      <c r="B587" s="567">
        <v>51</v>
      </c>
      <c r="C587" s="362">
        <f>(11*333.18+50*228.19)/61</f>
        <v>247.12262295081968</v>
      </c>
      <c r="D587" s="357">
        <f t="shared" si="18"/>
        <v>12603.253770491803</v>
      </c>
    </row>
    <row r="588" spans="1:5" hidden="1" outlineLevel="1">
      <c r="A588" s="566" t="s">
        <v>535</v>
      </c>
      <c r="B588" s="567">
        <v>48</v>
      </c>
      <c r="C588" s="357">
        <v>158.69999999999999</v>
      </c>
      <c r="D588" s="357">
        <f t="shared" si="18"/>
        <v>7617.5999999999995</v>
      </c>
    </row>
    <row r="589" spans="1:5" hidden="1" outlineLevel="1">
      <c r="A589" s="566" t="s">
        <v>536</v>
      </c>
      <c r="B589" s="567">
        <v>65</v>
      </c>
      <c r="C589" s="362">
        <f>(15*206.02+50*142.62)/65</f>
        <v>157.25076923076921</v>
      </c>
      <c r="D589" s="357">
        <f t="shared" si="18"/>
        <v>10221.299999999999</v>
      </c>
    </row>
    <row r="590" spans="1:5" hidden="1" outlineLevel="1">
      <c r="A590" s="566" t="s">
        <v>537</v>
      </c>
      <c r="B590" s="567">
        <v>230</v>
      </c>
      <c r="C590" s="362">
        <f>(53*140.02+200*124.79)/253</f>
        <v>127.9804743083004</v>
      </c>
      <c r="D590" s="357">
        <f t="shared" si="18"/>
        <v>29435.509090909094</v>
      </c>
    </row>
    <row r="591" spans="1:5" hidden="1" outlineLevel="1">
      <c r="A591" s="566" t="s">
        <v>538</v>
      </c>
      <c r="B591" s="567">
        <v>34</v>
      </c>
      <c r="C591" s="357">
        <v>417.95</v>
      </c>
      <c r="D591" s="357">
        <f t="shared" si="18"/>
        <v>14210.3</v>
      </c>
    </row>
    <row r="592" spans="1:5" hidden="1" outlineLevel="1">
      <c r="A592" s="566" t="s">
        <v>96</v>
      </c>
      <c r="B592" s="567">
        <v>47</v>
      </c>
      <c r="C592" s="357"/>
      <c r="D592" s="357">
        <f t="shared" si="18"/>
        <v>0</v>
      </c>
      <c r="E592" s="42" t="s">
        <v>196</v>
      </c>
    </row>
    <row r="593" spans="1:4" hidden="1" outlineLevel="1">
      <c r="A593" s="564" t="s">
        <v>1792</v>
      </c>
      <c r="B593" s="565">
        <v>10</v>
      </c>
      <c r="C593" s="357">
        <v>561.20000000000005</v>
      </c>
      <c r="D593" s="357">
        <f t="shared" si="18"/>
        <v>5612</v>
      </c>
    </row>
    <row r="594" spans="1:4" hidden="1" outlineLevel="1">
      <c r="A594" s="564" t="s">
        <v>541</v>
      </c>
      <c r="B594" s="565">
        <v>2</v>
      </c>
      <c r="C594" s="436"/>
      <c r="D594" s="357">
        <f t="shared" si="18"/>
        <v>0</v>
      </c>
    </row>
    <row r="595" spans="1:4" hidden="1" outlineLevel="1">
      <c r="A595" s="566" t="s">
        <v>542</v>
      </c>
      <c r="B595" s="567">
        <v>2</v>
      </c>
      <c r="C595" s="357">
        <v>204.22</v>
      </c>
      <c r="D595" s="357">
        <f t="shared" si="18"/>
        <v>408.44</v>
      </c>
    </row>
    <row r="596" spans="1:4" hidden="1" outlineLevel="1">
      <c r="A596" s="564" t="s">
        <v>543</v>
      </c>
      <c r="B596" s="565">
        <v>2</v>
      </c>
      <c r="C596" s="357"/>
      <c r="D596" s="357">
        <f t="shared" si="18"/>
        <v>0</v>
      </c>
    </row>
    <row r="597" spans="1:4" hidden="1" outlineLevel="1">
      <c r="A597" s="566" t="s">
        <v>544</v>
      </c>
      <c r="B597" s="567">
        <v>2</v>
      </c>
      <c r="C597" s="357">
        <v>2893.95</v>
      </c>
      <c r="D597" s="357">
        <f t="shared" si="18"/>
        <v>5787.9</v>
      </c>
    </row>
    <row r="598" spans="1:4" hidden="1" outlineLevel="1">
      <c r="A598" s="564" t="s">
        <v>545</v>
      </c>
      <c r="B598" s="565">
        <v>132</v>
      </c>
      <c r="C598" s="357"/>
      <c r="D598" s="357">
        <f t="shared" si="18"/>
        <v>0</v>
      </c>
    </row>
    <row r="599" spans="1:4" hidden="1" outlineLevel="1">
      <c r="A599" s="566"/>
      <c r="B599" s="567">
        <v>12</v>
      </c>
      <c r="C599" s="357">
        <v>110.36</v>
      </c>
      <c r="D599" s="357">
        <f t="shared" si="18"/>
        <v>1324.32</v>
      </c>
    </row>
    <row r="600" spans="1:4" hidden="1" outlineLevel="1">
      <c r="A600" s="566" t="s">
        <v>546</v>
      </c>
      <c r="B600" s="567">
        <v>40</v>
      </c>
      <c r="C600" s="357">
        <v>156.22</v>
      </c>
      <c r="D600" s="357">
        <f t="shared" si="18"/>
        <v>6248.8</v>
      </c>
    </row>
    <row r="601" spans="1:4" hidden="1" outlineLevel="1">
      <c r="A601" s="566" t="s">
        <v>547</v>
      </c>
      <c r="B601" s="567">
        <v>42</v>
      </c>
      <c r="C601" s="357">
        <v>154.91999999999999</v>
      </c>
      <c r="D601" s="357">
        <f t="shared" si="18"/>
        <v>6506.6399999999994</v>
      </c>
    </row>
    <row r="602" spans="1:4" hidden="1" outlineLevel="1">
      <c r="A602" s="566" t="s">
        <v>548</v>
      </c>
      <c r="B602" s="567">
        <v>1</v>
      </c>
      <c r="C602" s="357">
        <v>650</v>
      </c>
      <c r="D602" s="357">
        <f t="shared" si="18"/>
        <v>650</v>
      </c>
    </row>
    <row r="603" spans="1:4" hidden="1" outlineLevel="1">
      <c r="A603" s="566" t="s">
        <v>549</v>
      </c>
      <c r="B603" s="567">
        <v>9</v>
      </c>
      <c r="C603" s="357">
        <v>794.38</v>
      </c>
      <c r="D603" s="357">
        <f t="shared" si="18"/>
        <v>7149.42</v>
      </c>
    </row>
    <row r="604" spans="1:4" hidden="1" outlineLevel="1">
      <c r="A604" s="566" t="s">
        <v>550</v>
      </c>
      <c r="B604" s="567">
        <v>5</v>
      </c>
      <c r="C604" s="357">
        <v>190</v>
      </c>
      <c r="D604" s="357">
        <f t="shared" si="18"/>
        <v>950</v>
      </c>
    </row>
    <row r="605" spans="1:4" hidden="1" outlineLevel="1">
      <c r="A605" s="566" t="s">
        <v>551</v>
      </c>
      <c r="B605" s="567">
        <v>3</v>
      </c>
      <c r="C605" s="357">
        <v>3350.02</v>
      </c>
      <c r="D605" s="357">
        <f t="shared" si="18"/>
        <v>10050.06</v>
      </c>
    </row>
    <row r="606" spans="1:4" hidden="1" outlineLevel="1">
      <c r="A606" s="566" t="s">
        <v>552</v>
      </c>
      <c r="B606" s="567">
        <v>20</v>
      </c>
      <c r="C606" s="357">
        <v>391.17</v>
      </c>
      <c r="D606" s="357">
        <f t="shared" si="18"/>
        <v>7823.4000000000005</v>
      </c>
    </row>
    <row r="607" spans="1:4" hidden="1" outlineLevel="1">
      <c r="A607" s="564" t="s">
        <v>553</v>
      </c>
      <c r="B607" s="565">
        <v>24</v>
      </c>
      <c r="C607" s="432"/>
      <c r="D607" s="357">
        <f t="shared" si="18"/>
        <v>0</v>
      </c>
    </row>
    <row r="608" spans="1:4" hidden="1" outlineLevel="1">
      <c r="A608" s="566" t="s">
        <v>554</v>
      </c>
      <c r="B608" s="567">
        <v>6</v>
      </c>
      <c r="C608" s="357">
        <v>300</v>
      </c>
      <c r="D608" s="357">
        <f t="shared" si="18"/>
        <v>1800</v>
      </c>
    </row>
    <row r="609" spans="1:4" hidden="1" outlineLevel="1">
      <c r="A609" s="566" t="s">
        <v>555</v>
      </c>
      <c r="B609" s="567">
        <v>4</v>
      </c>
      <c r="C609" s="357">
        <v>330</v>
      </c>
      <c r="D609" s="357">
        <f t="shared" si="18"/>
        <v>1320</v>
      </c>
    </row>
    <row r="610" spans="1:4" hidden="1" outlineLevel="1">
      <c r="A610" s="566" t="s">
        <v>556</v>
      </c>
      <c r="B610" s="567">
        <v>8</v>
      </c>
      <c r="C610" s="357">
        <v>370</v>
      </c>
      <c r="D610" s="357">
        <f t="shared" si="18"/>
        <v>2960</v>
      </c>
    </row>
    <row r="611" spans="1:4" hidden="1" outlineLevel="1">
      <c r="A611" s="566" t="s">
        <v>557</v>
      </c>
      <c r="B611" s="567">
        <v>6</v>
      </c>
      <c r="C611" s="357">
        <v>240</v>
      </c>
      <c r="D611" s="357">
        <f t="shared" si="18"/>
        <v>1440</v>
      </c>
    </row>
    <row r="612" spans="1:4" hidden="1" outlineLevel="1">
      <c r="A612" s="564" t="s">
        <v>1793</v>
      </c>
      <c r="B612" s="565">
        <v>8</v>
      </c>
      <c r="C612" s="436"/>
      <c r="D612" s="357">
        <f t="shared" si="18"/>
        <v>0</v>
      </c>
    </row>
    <row r="613" spans="1:4" hidden="1" outlineLevel="1">
      <c r="A613" s="566" t="s">
        <v>1794</v>
      </c>
      <c r="B613" s="567">
        <v>8</v>
      </c>
      <c r="C613" s="357">
        <v>480</v>
      </c>
      <c r="D613" s="357">
        <f t="shared" si="18"/>
        <v>3840</v>
      </c>
    </row>
    <row r="614" spans="1:4" hidden="1" outlineLevel="1">
      <c r="A614" s="564" t="s">
        <v>559</v>
      </c>
      <c r="B614" s="565">
        <v>185</v>
      </c>
      <c r="C614" s="432"/>
      <c r="D614" s="357">
        <f t="shared" si="18"/>
        <v>0</v>
      </c>
    </row>
    <row r="615" spans="1:4" hidden="1" outlineLevel="1">
      <c r="A615" s="566" t="s">
        <v>561</v>
      </c>
      <c r="B615" s="567">
        <v>1</v>
      </c>
      <c r="C615" s="357">
        <v>4750</v>
      </c>
      <c r="D615" s="357">
        <f t="shared" si="18"/>
        <v>4750</v>
      </c>
    </row>
    <row r="616" spans="1:4" hidden="1" outlineLevel="1">
      <c r="A616" s="566" t="s">
        <v>562</v>
      </c>
      <c r="B616" s="567">
        <v>9</v>
      </c>
      <c r="C616" s="357">
        <v>1069.9000000000001</v>
      </c>
      <c r="D616" s="357">
        <f t="shared" si="18"/>
        <v>9629.1</v>
      </c>
    </row>
    <row r="617" spans="1:4" hidden="1" outlineLevel="1">
      <c r="A617" s="566" t="s">
        <v>563</v>
      </c>
      <c r="B617" s="567">
        <v>1</v>
      </c>
      <c r="C617" s="357">
        <v>1850</v>
      </c>
      <c r="D617" s="357">
        <f t="shared" si="18"/>
        <v>1850</v>
      </c>
    </row>
    <row r="618" spans="1:4" hidden="1" outlineLevel="1">
      <c r="A618" s="566" t="s">
        <v>564</v>
      </c>
      <c r="B618" s="567">
        <v>1</v>
      </c>
      <c r="C618" s="357">
        <v>2100</v>
      </c>
      <c r="D618" s="357">
        <f t="shared" si="18"/>
        <v>2100</v>
      </c>
    </row>
    <row r="619" spans="1:4" hidden="1" outlineLevel="1">
      <c r="A619" s="566" t="s">
        <v>565</v>
      </c>
      <c r="B619" s="567">
        <v>4</v>
      </c>
      <c r="C619" s="357">
        <v>3950</v>
      </c>
      <c r="D619" s="357">
        <f t="shared" si="18"/>
        <v>15800</v>
      </c>
    </row>
    <row r="620" spans="1:4" hidden="1" outlineLevel="1">
      <c r="A620" s="566" t="s">
        <v>566</v>
      </c>
      <c r="B620" s="567">
        <v>6</v>
      </c>
      <c r="C620" s="357">
        <v>3850</v>
      </c>
      <c r="D620" s="357">
        <f t="shared" si="18"/>
        <v>23100</v>
      </c>
    </row>
    <row r="621" spans="1:4" hidden="1" outlineLevel="1">
      <c r="A621" s="566" t="s">
        <v>567</v>
      </c>
      <c r="B621" s="567">
        <v>2</v>
      </c>
      <c r="C621" s="357">
        <v>5025.8100000000004</v>
      </c>
      <c r="D621" s="357">
        <f t="shared" si="18"/>
        <v>10051.620000000001</v>
      </c>
    </row>
    <row r="622" spans="1:4" hidden="1" outlineLevel="1">
      <c r="A622" s="566" t="s">
        <v>568</v>
      </c>
      <c r="B622" s="567">
        <v>10</v>
      </c>
      <c r="C622" s="357">
        <v>668.93</v>
      </c>
      <c r="D622" s="357">
        <f t="shared" si="18"/>
        <v>6689.2999999999993</v>
      </c>
    </row>
    <row r="623" spans="1:4" hidden="1" outlineLevel="1">
      <c r="A623" s="566" t="s">
        <v>569</v>
      </c>
      <c r="B623" s="567">
        <v>10</v>
      </c>
      <c r="C623" s="357">
        <v>898.42</v>
      </c>
      <c r="D623" s="357">
        <f t="shared" si="18"/>
        <v>8984.1999999999989</v>
      </c>
    </row>
    <row r="624" spans="1:4" hidden="1" outlineLevel="1">
      <c r="A624" s="566" t="s">
        <v>570</v>
      </c>
      <c r="B624" s="567">
        <v>4</v>
      </c>
      <c r="C624" s="357">
        <v>4969.43</v>
      </c>
      <c r="D624" s="357">
        <f t="shared" si="18"/>
        <v>19877.72</v>
      </c>
    </row>
    <row r="625" spans="1:4" hidden="1" outlineLevel="1">
      <c r="A625" s="566" t="s">
        <v>571</v>
      </c>
      <c r="B625" s="567">
        <v>1</v>
      </c>
      <c r="C625" s="357">
        <v>5700</v>
      </c>
      <c r="D625" s="357">
        <f t="shared" si="18"/>
        <v>5700</v>
      </c>
    </row>
    <row r="626" spans="1:4" hidden="1" outlineLevel="1">
      <c r="A626" s="566" t="s">
        <v>572</v>
      </c>
      <c r="B626" s="567">
        <v>5</v>
      </c>
      <c r="C626" s="357">
        <v>2832</v>
      </c>
      <c r="D626" s="357">
        <f t="shared" si="18"/>
        <v>14160</v>
      </c>
    </row>
    <row r="627" spans="1:4" hidden="1" outlineLevel="1">
      <c r="A627" s="566" t="s">
        <v>573</v>
      </c>
      <c r="B627" s="567">
        <v>1</v>
      </c>
      <c r="C627" s="357">
        <v>2838.13</v>
      </c>
      <c r="D627" s="357">
        <f t="shared" si="18"/>
        <v>2838.13</v>
      </c>
    </row>
    <row r="628" spans="1:4" hidden="1" outlineLevel="1">
      <c r="A628" s="566" t="s">
        <v>574</v>
      </c>
      <c r="B628" s="567">
        <v>7</v>
      </c>
      <c r="C628" s="357">
        <v>7000</v>
      </c>
      <c r="D628" s="357">
        <f t="shared" ref="D628:D691" si="19">B628*C628</f>
        <v>49000</v>
      </c>
    </row>
    <row r="629" spans="1:4" hidden="1" outlineLevel="1">
      <c r="A629" s="566" t="s">
        <v>575</v>
      </c>
      <c r="B629" s="567">
        <v>10</v>
      </c>
      <c r="C629" s="357">
        <v>1582.92</v>
      </c>
      <c r="D629" s="357">
        <f t="shared" si="19"/>
        <v>15829.2</v>
      </c>
    </row>
    <row r="630" spans="1:4" hidden="1" outlineLevel="1">
      <c r="A630" s="566" t="s">
        <v>576</v>
      </c>
      <c r="B630" s="567">
        <v>1</v>
      </c>
      <c r="C630" s="357">
        <v>3073.18</v>
      </c>
      <c r="D630" s="357">
        <f t="shared" si="19"/>
        <v>3073.18</v>
      </c>
    </row>
    <row r="631" spans="1:4" hidden="1" outlineLevel="1">
      <c r="A631" s="566" t="s">
        <v>577</v>
      </c>
      <c r="B631" s="567">
        <v>1</v>
      </c>
      <c r="C631" s="357">
        <v>20000</v>
      </c>
      <c r="D631" s="357">
        <f t="shared" si="19"/>
        <v>20000</v>
      </c>
    </row>
    <row r="632" spans="1:4" hidden="1" outlineLevel="1">
      <c r="A632" s="566" t="s">
        <v>578</v>
      </c>
      <c r="B632" s="567">
        <v>10</v>
      </c>
      <c r="C632" s="357">
        <v>1866.34</v>
      </c>
      <c r="D632" s="357">
        <f t="shared" si="19"/>
        <v>18663.399999999998</v>
      </c>
    </row>
    <row r="633" spans="1:4" hidden="1" outlineLevel="1">
      <c r="A633" s="566" t="s">
        <v>579</v>
      </c>
      <c r="B633" s="567">
        <v>7</v>
      </c>
      <c r="C633" s="357">
        <v>3227.75</v>
      </c>
      <c r="D633" s="357">
        <f t="shared" si="19"/>
        <v>22594.25</v>
      </c>
    </row>
    <row r="634" spans="1:4" hidden="1" outlineLevel="1">
      <c r="A634" s="566" t="s">
        <v>580</v>
      </c>
      <c r="B634" s="567">
        <v>6</v>
      </c>
      <c r="C634" s="357">
        <v>2152.4299999999998</v>
      </c>
      <c r="D634" s="357">
        <f t="shared" si="19"/>
        <v>12914.579999999998</v>
      </c>
    </row>
    <row r="635" spans="1:4" hidden="1" outlineLevel="1">
      <c r="A635" s="566" t="s">
        <v>581</v>
      </c>
      <c r="B635" s="567">
        <v>4</v>
      </c>
      <c r="C635" s="357">
        <v>4387</v>
      </c>
      <c r="D635" s="357">
        <f t="shared" si="19"/>
        <v>17548</v>
      </c>
    </row>
    <row r="636" spans="1:4" hidden="1" outlineLevel="1">
      <c r="A636" s="566" t="s">
        <v>582</v>
      </c>
      <c r="B636" s="567">
        <v>8</v>
      </c>
      <c r="C636" s="357">
        <v>2636.5</v>
      </c>
      <c r="D636" s="357">
        <f t="shared" si="19"/>
        <v>21092</v>
      </c>
    </row>
    <row r="637" spans="1:4" hidden="1" outlineLevel="1">
      <c r="A637" s="566" t="s">
        <v>583</v>
      </c>
      <c r="B637" s="567">
        <v>2</v>
      </c>
      <c r="C637" s="357">
        <v>7065.8</v>
      </c>
      <c r="D637" s="357">
        <f t="shared" si="19"/>
        <v>14131.6</v>
      </c>
    </row>
    <row r="638" spans="1:4" hidden="1" outlineLevel="1">
      <c r="A638" s="566" t="s">
        <v>584</v>
      </c>
      <c r="B638" s="567">
        <v>2</v>
      </c>
      <c r="C638" s="357">
        <v>6768.65</v>
      </c>
      <c r="D638" s="357">
        <f t="shared" si="19"/>
        <v>13537.3</v>
      </c>
    </row>
    <row r="639" spans="1:4" hidden="1" outlineLevel="1">
      <c r="A639" s="566" t="s">
        <v>585</v>
      </c>
      <c r="B639" s="567">
        <v>1</v>
      </c>
      <c r="C639" s="357">
        <v>10300</v>
      </c>
      <c r="D639" s="357">
        <f t="shared" si="19"/>
        <v>10300</v>
      </c>
    </row>
    <row r="640" spans="1:4" hidden="1" outlineLevel="1">
      <c r="A640" s="566" t="s">
        <v>586</v>
      </c>
      <c r="B640" s="567">
        <v>5</v>
      </c>
      <c r="C640" s="357">
        <v>5512.55</v>
      </c>
      <c r="D640" s="357">
        <f t="shared" si="19"/>
        <v>27562.75</v>
      </c>
    </row>
    <row r="641" spans="1:4" hidden="1" outlineLevel="1">
      <c r="A641" s="566" t="s">
        <v>587</v>
      </c>
      <c r="B641" s="567">
        <v>8</v>
      </c>
      <c r="C641" s="357">
        <v>3847.69</v>
      </c>
      <c r="D641" s="357">
        <f t="shared" si="19"/>
        <v>30781.52</v>
      </c>
    </row>
    <row r="642" spans="1:4" hidden="1" outlineLevel="1">
      <c r="A642" s="566" t="s">
        <v>588</v>
      </c>
      <c r="B642" s="567">
        <v>3</v>
      </c>
      <c r="C642" s="357">
        <v>7798.68</v>
      </c>
      <c r="D642" s="357">
        <f t="shared" si="19"/>
        <v>23396.04</v>
      </c>
    </row>
    <row r="643" spans="1:4" hidden="1" outlineLevel="1">
      <c r="A643" s="566" t="s">
        <v>589</v>
      </c>
      <c r="B643" s="567">
        <v>7</v>
      </c>
      <c r="C643" s="357">
        <v>3790.16</v>
      </c>
      <c r="D643" s="357">
        <f t="shared" si="19"/>
        <v>26531.119999999999</v>
      </c>
    </row>
    <row r="644" spans="1:4" hidden="1" outlineLevel="1">
      <c r="A644" s="566" t="s">
        <v>590</v>
      </c>
      <c r="B644" s="567">
        <v>1</v>
      </c>
      <c r="C644" s="357">
        <v>5692.06</v>
      </c>
      <c r="D644" s="357">
        <f t="shared" si="19"/>
        <v>5692.06</v>
      </c>
    </row>
    <row r="645" spans="1:4" hidden="1" outlineLevel="1">
      <c r="A645" s="566" t="s">
        <v>591</v>
      </c>
      <c r="B645" s="567">
        <v>1</v>
      </c>
      <c r="C645" s="357">
        <v>7366.42</v>
      </c>
      <c r="D645" s="357">
        <f t="shared" si="19"/>
        <v>7366.42</v>
      </c>
    </row>
    <row r="646" spans="1:4" hidden="1" outlineLevel="1">
      <c r="A646" s="566" t="s">
        <v>592</v>
      </c>
      <c r="B646" s="567">
        <v>1</v>
      </c>
      <c r="C646" s="357">
        <v>7592.69</v>
      </c>
      <c r="D646" s="357">
        <f t="shared" si="19"/>
        <v>7592.69</v>
      </c>
    </row>
    <row r="647" spans="1:4" hidden="1" outlineLevel="1">
      <c r="A647" s="566" t="s">
        <v>593</v>
      </c>
      <c r="B647" s="567">
        <v>1</v>
      </c>
      <c r="C647" s="357">
        <v>7705.82</v>
      </c>
      <c r="D647" s="357">
        <f t="shared" si="19"/>
        <v>7705.82</v>
      </c>
    </row>
    <row r="648" spans="1:4" hidden="1" outlineLevel="1">
      <c r="A648" s="566" t="s">
        <v>594</v>
      </c>
      <c r="B648" s="567">
        <v>1</v>
      </c>
      <c r="C648" s="357">
        <v>8045.22</v>
      </c>
      <c r="D648" s="357">
        <f t="shared" si="19"/>
        <v>8045.22</v>
      </c>
    </row>
    <row r="649" spans="1:4" hidden="1" outlineLevel="1">
      <c r="A649" s="566" t="s">
        <v>595</v>
      </c>
      <c r="B649" s="567">
        <v>1</v>
      </c>
      <c r="C649" s="357">
        <v>9402.81</v>
      </c>
      <c r="D649" s="357">
        <f t="shared" si="19"/>
        <v>9402.81</v>
      </c>
    </row>
    <row r="650" spans="1:4" hidden="1" outlineLevel="1">
      <c r="A650" s="566" t="s">
        <v>596</v>
      </c>
      <c r="B650" s="567">
        <v>1</v>
      </c>
      <c r="C650" s="357">
        <v>9629.07</v>
      </c>
      <c r="D650" s="357">
        <f t="shared" si="19"/>
        <v>9629.07</v>
      </c>
    </row>
    <row r="651" spans="1:4" hidden="1" outlineLevel="1">
      <c r="A651" s="566" t="s">
        <v>597</v>
      </c>
      <c r="B651" s="567">
        <v>1</v>
      </c>
      <c r="C651" s="357">
        <v>9742.2000000000007</v>
      </c>
      <c r="D651" s="357">
        <f t="shared" si="19"/>
        <v>9742.2000000000007</v>
      </c>
    </row>
    <row r="652" spans="1:4" hidden="1" outlineLevel="1">
      <c r="A652" s="566" t="s">
        <v>598</v>
      </c>
      <c r="B652" s="567">
        <v>2</v>
      </c>
      <c r="C652" s="357">
        <v>13249.31</v>
      </c>
      <c r="D652" s="357">
        <f t="shared" si="19"/>
        <v>26498.62</v>
      </c>
    </row>
    <row r="653" spans="1:4" hidden="1" outlineLevel="1">
      <c r="A653" s="566" t="s">
        <v>599</v>
      </c>
      <c r="B653" s="567">
        <v>1</v>
      </c>
      <c r="C653" s="357">
        <v>3406.78</v>
      </c>
      <c r="D653" s="357">
        <f t="shared" si="19"/>
        <v>3406.78</v>
      </c>
    </row>
    <row r="654" spans="1:4" hidden="1" outlineLevel="1">
      <c r="A654" s="566" t="s">
        <v>600</v>
      </c>
      <c r="B654" s="567">
        <v>1</v>
      </c>
      <c r="C654" s="357">
        <v>3519.92</v>
      </c>
      <c r="D654" s="357">
        <f t="shared" si="19"/>
        <v>3519.92</v>
      </c>
    </row>
    <row r="655" spans="1:4" hidden="1" outlineLevel="1">
      <c r="A655" s="566" t="s">
        <v>601</v>
      </c>
      <c r="B655" s="567">
        <v>1</v>
      </c>
      <c r="C655" s="357">
        <v>3633.05</v>
      </c>
      <c r="D655" s="357">
        <f t="shared" si="19"/>
        <v>3633.05</v>
      </c>
    </row>
    <row r="656" spans="1:4" hidden="1" outlineLevel="1">
      <c r="A656" s="566" t="s">
        <v>602</v>
      </c>
      <c r="B656" s="567">
        <v>4</v>
      </c>
      <c r="C656" s="357">
        <v>15106.21</v>
      </c>
      <c r="D656" s="357">
        <f t="shared" si="19"/>
        <v>60424.84</v>
      </c>
    </row>
    <row r="657" spans="1:4" hidden="1" outlineLevel="1">
      <c r="A657" s="566" t="s">
        <v>603</v>
      </c>
      <c r="B657" s="567">
        <v>2</v>
      </c>
      <c r="C657" s="357">
        <v>4279.74</v>
      </c>
      <c r="D657" s="357">
        <f t="shared" si="19"/>
        <v>8559.48</v>
      </c>
    </row>
    <row r="658" spans="1:4" hidden="1" outlineLevel="1">
      <c r="A658" s="566" t="s">
        <v>604</v>
      </c>
      <c r="B658" s="567">
        <v>3</v>
      </c>
      <c r="C658" s="357">
        <v>7030</v>
      </c>
      <c r="D658" s="357">
        <f t="shared" si="19"/>
        <v>21090</v>
      </c>
    </row>
    <row r="659" spans="1:4" hidden="1" outlineLevel="1">
      <c r="A659" s="566" t="s">
        <v>605</v>
      </c>
      <c r="B659" s="567">
        <v>6</v>
      </c>
      <c r="C659" s="357">
        <v>3821.44</v>
      </c>
      <c r="D659" s="357">
        <f t="shared" si="19"/>
        <v>22928.639999999999</v>
      </c>
    </row>
    <row r="660" spans="1:4" hidden="1" outlineLevel="1">
      <c r="A660" s="566" t="s">
        <v>606</v>
      </c>
      <c r="B660" s="567">
        <v>8</v>
      </c>
      <c r="C660" s="357">
        <v>8523</v>
      </c>
      <c r="D660" s="357">
        <f t="shared" si="19"/>
        <v>68184</v>
      </c>
    </row>
    <row r="661" spans="1:4" hidden="1" outlineLevel="1">
      <c r="A661" s="566" t="s">
        <v>607</v>
      </c>
      <c r="B661" s="567">
        <v>5</v>
      </c>
      <c r="C661" s="357">
        <v>800</v>
      </c>
      <c r="D661" s="357">
        <f t="shared" si="19"/>
        <v>4000</v>
      </c>
    </row>
    <row r="662" spans="1:4" hidden="1" outlineLevel="1">
      <c r="A662" s="566" t="s">
        <v>608</v>
      </c>
      <c r="B662" s="567">
        <v>2</v>
      </c>
      <c r="C662" s="357">
        <v>2500</v>
      </c>
      <c r="D662" s="357">
        <f t="shared" si="19"/>
        <v>5000</v>
      </c>
    </row>
    <row r="663" spans="1:4" hidden="1" outlineLevel="1">
      <c r="A663" s="566" t="s">
        <v>609</v>
      </c>
      <c r="B663" s="567">
        <v>3</v>
      </c>
      <c r="C663" s="357">
        <v>2500</v>
      </c>
      <c r="D663" s="357">
        <f t="shared" si="19"/>
        <v>7500</v>
      </c>
    </row>
    <row r="664" spans="1:4" hidden="1" outlineLevel="1">
      <c r="A664" s="566" t="s">
        <v>1864</v>
      </c>
      <c r="B664" s="567">
        <v>1</v>
      </c>
      <c r="C664" s="357">
        <v>550</v>
      </c>
      <c r="D664" s="357">
        <f t="shared" si="19"/>
        <v>550</v>
      </c>
    </row>
    <row r="665" spans="1:4" hidden="1" outlineLevel="1">
      <c r="A665" s="566" t="s">
        <v>610</v>
      </c>
      <c r="B665" s="567">
        <v>1</v>
      </c>
      <c r="C665" s="357">
        <v>820</v>
      </c>
      <c r="D665" s="357">
        <f t="shared" si="19"/>
        <v>820</v>
      </c>
    </row>
    <row r="666" spans="1:4" hidden="1" outlineLevel="1">
      <c r="A666" s="564" t="s">
        <v>611</v>
      </c>
      <c r="B666" s="565">
        <v>6</v>
      </c>
      <c r="C666" s="436"/>
      <c r="D666" s="357">
        <f t="shared" si="19"/>
        <v>0</v>
      </c>
    </row>
    <row r="667" spans="1:4" hidden="1" outlineLevel="1">
      <c r="A667" s="566" t="s">
        <v>612</v>
      </c>
      <c r="B667" s="567">
        <v>4</v>
      </c>
      <c r="C667" s="357">
        <v>75</v>
      </c>
      <c r="D667" s="357">
        <f t="shared" si="19"/>
        <v>300</v>
      </c>
    </row>
    <row r="668" spans="1:4" hidden="1" outlineLevel="1">
      <c r="A668" s="566" t="s">
        <v>613</v>
      </c>
      <c r="B668" s="567">
        <v>2</v>
      </c>
      <c r="C668" s="357">
        <v>105</v>
      </c>
      <c r="D668" s="357">
        <f t="shared" si="19"/>
        <v>210</v>
      </c>
    </row>
    <row r="669" spans="1:4" hidden="1" outlineLevel="1">
      <c r="A669" s="564" t="s">
        <v>1746</v>
      </c>
      <c r="B669" s="565">
        <v>6</v>
      </c>
      <c r="C669" s="357"/>
      <c r="D669" s="357">
        <f t="shared" si="19"/>
        <v>0</v>
      </c>
    </row>
    <row r="670" spans="1:4" hidden="1" outlineLevel="1">
      <c r="A670" s="566" t="s">
        <v>1747</v>
      </c>
      <c r="B670" s="567">
        <v>6</v>
      </c>
      <c r="C670" s="357">
        <v>8042.2</v>
      </c>
      <c r="D670" s="357">
        <f t="shared" si="19"/>
        <v>48253.2</v>
      </c>
    </row>
    <row r="671" spans="1:4" hidden="1" outlineLevel="1">
      <c r="A671" s="564" t="s">
        <v>167</v>
      </c>
      <c r="B671" s="565">
        <v>220</v>
      </c>
      <c r="C671" s="436"/>
      <c r="D671" s="357">
        <f t="shared" si="19"/>
        <v>0</v>
      </c>
    </row>
    <row r="672" spans="1:4" hidden="1" outlineLevel="1">
      <c r="A672" s="570">
        <v>346</v>
      </c>
      <c r="B672" s="567">
        <v>220</v>
      </c>
      <c r="C672" s="362">
        <f>(331.84*80+358.05*400)/480</f>
        <v>353.68166666666667</v>
      </c>
      <c r="D672" s="357">
        <f t="shared" si="19"/>
        <v>77809.966666666674</v>
      </c>
    </row>
    <row r="673" spans="1:4" hidden="1" outlineLevel="1">
      <c r="A673" s="564" t="s">
        <v>617</v>
      </c>
      <c r="B673" s="565">
        <v>29</v>
      </c>
      <c r="C673" s="432"/>
      <c r="D673" s="357">
        <f t="shared" si="19"/>
        <v>0</v>
      </c>
    </row>
    <row r="674" spans="1:4" hidden="1" outlineLevel="1">
      <c r="A674" s="566" t="s">
        <v>618</v>
      </c>
      <c r="B674" s="567">
        <v>1</v>
      </c>
      <c r="C674" s="357">
        <v>8398</v>
      </c>
      <c r="D674" s="357">
        <f t="shared" si="19"/>
        <v>8398</v>
      </c>
    </row>
    <row r="675" spans="1:4" hidden="1" outlineLevel="1">
      <c r="A675" s="566" t="s">
        <v>619</v>
      </c>
      <c r="B675" s="567">
        <v>2</v>
      </c>
      <c r="C675" s="357">
        <v>6577.5</v>
      </c>
      <c r="D675" s="357">
        <f t="shared" si="19"/>
        <v>13155</v>
      </c>
    </row>
    <row r="676" spans="1:4" hidden="1" outlineLevel="1">
      <c r="A676" s="566" t="s">
        <v>620</v>
      </c>
      <c r="B676" s="567">
        <v>10</v>
      </c>
      <c r="C676" s="357">
        <v>392.6</v>
      </c>
      <c r="D676" s="357">
        <f t="shared" si="19"/>
        <v>3926</v>
      </c>
    </row>
    <row r="677" spans="1:4" hidden="1" outlineLevel="1">
      <c r="A677" s="566" t="s">
        <v>621</v>
      </c>
      <c r="B677" s="567">
        <v>16</v>
      </c>
      <c r="C677" s="357">
        <v>68</v>
      </c>
      <c r="D677" s="357">
        <f t="shared" si="19"/>
        <v>1088</v>
      </c>
    </row>
    <row r="678" spans="1:4" hidden="1" outlineLevel="1">
      <c r="A678" s="564" t="s">
        <v>622</v>
      </c>
      <c r="B678" s="565">
        <v>5</v>
      </c>
      <c r="C678" s="436"/>
      <c r="D678" s="357">
        <f t="shared" si="19"/>
        <v>0</v>
      </c>
    </row>
    <row r="679" spans="1:4" hidden="1" outlineLevel="1">
      <c r="A679" s="566" t="s">
        <v>623</v>
      </c>
      <c r="B679" s="567">
        <v>3</v>
      </c>
      <c r="C679" s="357">
        <v>9267.76</v>
      </c>
      <c r="D679" s="357">
        <f t="shared" si="19"/>
        <v>27803.279999999999</v>
      </c>
    </row>
    <row r="680" spans="1:4" hidden="1" outlineLevel="1">
      <c r="A680" s="566" t="s">
        <v>624</v>
      </c>
      <c r="B680" s="567">
        <v>2</v>
      </c>
      <c r="C680" s="357">
        <v>9267.76</v>
      </c>
      <c r="D680" s="357">
        <f t="shared" si="19"/>
        <v>18535.52</v>
      </c>
    </row>
    <row r="681" spans="1:4" hidden="1" outlineLevel="1">
      <c r="A681" s="564" t="s">
        <v>625</v>
      </c>
      <c r="B681" s="565">
        <v>17</v>
      </c>
      <c r="C681" s="357"/>
      <c r="D681" s="357">
        <f t="shared" si="19"/>
        <v>0</v>
      </c>
    </row>
    <row r="682" spans="1:4" hidden="1" outlineLevel="1">
      <c r="A682" s="566" t="s">
        <v>626</v>
      </c>
      <c r="B682" s="567">
        <v>1</v>
      </c>
      <c r="C682" s="357">
        <v>489.7</v>
      </c>
      <c r="D682" s="357">
        <f t="shared" si="19"/>
        <v>489.7</v>
      </c>
    </row>
    <row r="683" spans="1:4" hidden="1" outlineLevel="1">
      <c r="A683" s="566" t="s">
        <v>627</v>
      </c>
      <c r="B683" s="567">
        <v>4</v>
      </c>
      <c r="C683" s="357">
        <v>1106.94</v>
      </c>
      <c r="D683" s="357">
        <f t="shared" si="19"/>
        <v>4427.76</v>
      </c>
    </row>
    <row r="684" spans="1:4" hidden="1" outlineLevel="1">
      <c r="A684" s="566" t="s">
        <v>628</v>
      </c>
      <c r="B684" s="567">
        <v>10</v>
      </c>
      <c r="C684" s="357">
        <v>536.30999999999995</v>
      </c>
      <c r="D684" s="357">
        <f t="shared" si="19"/>
        <v>5363.0999999999995</v>
      </c>
    </row>
    <row r="685" spans="1:4" hidden="1" outlineLevel="1">
      <c r="A685" s="566" t="s">
        <v>629</v>
      </c>
      <c r="B685" s="567">
        <v>2</v>
      </c>
      <c r="C685" s="357">
        <v>183.49</v>
      </c>
      <c r="D685" s="357">
        <f t="shared" si="19"/>
        <v>366.98</v>
      </c>
    </row>
    <row r="686" spans="1:4" hidden="1" outlineLevel="1">
      <c r="A686" s="564" t="s">
        <v>630</v>
      </c>
      <c r="B686" s="565">
        <v>19</v>
      </c>
      <c r="C686" s="357">
        <v>41.45</v>
      </c>
      <c r="D686" s="357">
        <f t="shared" si="19"/>
        <v>787.55000000000007</v>
      </c>
    </row>
    <row r="687" spans="1:4" hidden="1" outlineLevel="1">
      <c r="A687" s="564" t="s">
        <v>633</v>
      </c>
      <c r="B687" s="565">
        <v>9.1</v>
      </c>
      <c r="C687" s="357"/>
      <c r="D687" s="357">
        <f t="shared" si="19"/>
        <v>0</v>
      </c>
    </row>
    <row r="688" spans="1:4" hidden="1" outlineLevel="1">
      <c r="A688" s="566" t="s">
        <v>634</v>
      </c>
      <c r="B688" s="567">
        <v>9.1</v>
      </c>
      <c r="C688" s="357">
        <v>487.34</v>
      </c>
      <c r="D688" s="357">
        <f t="shared" si="19"/>
        <v>4434.7939999999999</v>
      </c>
    </row>
    <row r="689" spans="1:5" hidden="1" outlineLevel="1">
      <c r="A689" s="564" t="s">
        <v>1914</v>
      </c>
      <c r="B689" s="565">
        <v>2</v>
      </c>
      <c r="C689" s="357"/>
      <c r="D689" s="357">
        <f t="shared" si="19"/>
        <v>0</v>
      </c>
    </row>
    <row r="690" spans="1:5" hidden="1" outlineLevel="1">
      <c r="A690" s="566" t="s">
        <v>1915</v>
      </c>
      <c r="B690" s="567">
        <v>2</v>
      </c>
      <c r="C690" s="357">
        <v>140</v>
      </c>
      <c r="D690" s="357">
        <f t="shared" si="19"/>
        <v>280</v>
      </c>
    </row>
    <row r="691" spans="1:5" hidden="1" outlineLevel="1">
      <c r="A691" s="564" t="s">
        <v>635</v>
      </c>
      <c r="B691" s="565">
        <v>6</v>
      </c>
      <c r="C691" s="357"/>
      <c r="D691" s="357">
        <f t="shared" si="19"/>
        <v>0</v>
      </c>
    </row>
    <row r="692" spans="1:5" hidden="1" outlineLevel="1">
      <c r="A692" s="566"/>
      <c r="B692" s="567">
        <v>3</v>
      </c>
      <c r="C692" s="357"/>
      <c r="D692" s="357">
        <f t="shared" ref="D692:D755" si="20">B692*C692</f>
        <v>0</v>
      </c>
      <c r="E692" s="42" t="s">
        <v>196</v>
      </c>
    </row>
    <row r="693" spans="1:5" hidden="1" outlineLevel="1">
      <c r="A693" s="566" t="s">
        <v>636</v>
      </c>
      <c r="B693" s="567">
        <v>3</v>
      </c>
      <c r="C693" s="357"/>
      <c r="D693" s="357">
        <f t="shared" si="20"/>
        <v>0</v>
      </c>
      <c r="E693" s="42" t="s">
        <v>196</v>
      </c>
    </row>
    <row r="694" spans="1:5" hidden="1" outlineLevel="1">
      <c r="A694" s="564" t="s">
        <v>637</v>
      </c>
      <c r="B694" s="565">
        <v>289</v>
      </c>
      <c r="C694" s="357"/>
      <c r="D694" s="357">
        <f t="shared" si="20"/>
        <v>0</v>
      </c>
    </row>
    <row r="695" spans="1:5" hidden="1" outlineLevel="1">
      <c r="A695" s="566" t="s">
        <v>638</v>
      </c>
      <c r="B695" s="567">
        <v>80</v>
      </c>
      <c r="C695" s="357">
        <v>300.31</v>
      </c>
      <c r="D695" s="357">
        <f t="shared" si="20"/>
        <v>24024.799999999999</v>
      </c>
    </row>
    <row r="696" spans="1:5" hidden="1" outlineLevel="1">
      <c r="A696" s="566" t="s">
        <v>639</v>
      </c>
      <c r="B696" s="567">
        <v>80</v>
      </c>
      <c r="C696" s="357">
        <v>348.1</v>
      </c>
      <c r="D696" s="357">
        <f t="shared" si="20"/>
        <v>27848</v>
      </c>
    </row>
    <row r="697" spans="1:5" hidden="1" outlineLevel="1">
      <c r="A697" s="566" t="s">
        <v>640</v>
      </c>
      <c r="B697" s="567">
        <v>30</v>
      </c>
      <c r="C697" s="357">
        <v>851.96</v>
      </c>
      <c r="D697" s="357">
        <f t="shared" si="20"/>
        <v>25558.800000000003</v>
      </c>
    </row>
    <row r="698" spans="1:5" hidden="1" outlineLevel="1">
      <c r="A698" s="566" t="s">
        <v>641</v>
      </c>
      <c r="B698" s="567">
        <v>10</v>
      </c>
      <c r="C698" s="357">
        <v>107.97</v>
      </c>
      <c r="D698" s="357">
        <f t="shared" si="20"/>
        <v>1079.7</v>
      </c>
    </row>
    <row r="699" spans="1:5" hidden="1" outlineLevel="1">
      <c r="A699" s="566" t="s">
        <v>1865</v>
      </c>
      <c r="B699" s="567">
        <v>20</v>
      </c>
      <c r="C699" s="357">
        <v>80.38</v>
      </c>
      <c r="D699" s="357">
        <f t="shared" si="20"/>
        <v>1607.6</v>
      </c>
    </row>
    <row r="700" spans="1:5" hidden="1" outlineLevel="1">
      <c r="A700" s="566" t="s">
        <v>642</v>
      </c>
      <c r="B700" s="567">
        <v>16</v>
      </c>
      <c r="C700" s="357">
        <v>47.79</v>
      </c>
      <c r="D700" s="357">
        <f t="shared" si="20"/>
        <v>764.64</v>
      </c>
    </row>
    <row r="701" spans="1:5" hidden="1" outlineLevel="1">
      <c r="A701" s="566" t="s">
        <v>643</v>
      </c>
      <c r="B701" s="567">
        <v>5</v>
      </c>
      <c r="C701" s="357">
        <v>64.78</v>
      </c>
      <c r="D701" s="357">
        <f t="shared" si="20"/>
        <v>323.89999999999998</v>
      </c>
    </row>
    <row r="702" spans="1:5" hidden="1" outlineLevel="1">
      <c r="A702" s="566" t="s">
        <v>645</v>
      </c>
      <c r="B702" s="567">
        <v>10</v>
      </c>
      <c r="C702" s="357">
        <v>716.26</v>
      </c>
      <c r="D702" s="357">
        <f t="shared" si="20"/>
        <v>7162.6</v>
      </c>
    </row>
    <row r="703" spans="1:5" hidden="1" outlineLevel="1">
      <c r="A703" s="566" t="s">
        <v>1866</v>
      </c>
      <c r="B703" s="567">
        <v>38</v>
      </c>
      <c r="C703" s="357">
        <v>109.08</v>
      </c>
      <c r="D703" s="357">
        <f t="shared" si="20"/>
        <v>4145.04</v>
      </c>
    </row>
    <row r="704" spans="1:5" hidden="1" outlineLevel="1">
      <c r="A704" s="564" t="s">
        <v>646</v>
      </c>
      <c r="B704" s="565">
        <v>45</v>
      </c>
      <c r="C704" s="357"/>
      <c r="D704" s="357">
        <f t="shared" si="20"/>
        <v>0</v>
      </c>
    </row>
    <row r="705" spans="1:5" hidden="1" outlineLevel="1">
      <c r="A705" s="566" t="s">
        <v>647</v>
      </c>
      <c r="B705" s="567">
        <v>8</v>
      </c>
      <c r="C705" s="357">
        <v>1387.68</v>
      </c>
      <c r="D705" s="357">
        <f t="shared" si="20"/>
        <v>11101.44</v>
      </c>
    </row>
    <row r="706" spans="1:5" hidden="1" outlineLevel="1">
      <c r="A706" s="566" t="s">
        <v>648</v>
      </c>
      <c r="B706" s="567">
        <v>3</v>
      </c>
      <c r="C706" s="357">
        <v>1499.78</v>
      </c>
      <c r="D706" s="357">
        <f t="shared" si="20"/>
        <v>4499.34</v>
      </c>
    </row>
    <row r="707" spans="1:5" hidden="1" outlineLevel="1">
      <c r="A707" s="566" t="s">
        <v>649</v>
      </c>
      <c r="B707" s="567">
        <v>16</v>
      </c>
      <c r="C707" s="357">
        <v>1600</v>
      </c>
      <c r="D707" s="357">
        <f t="shared" si="20"/>
        <v>25600</v>
      </c>
    </row>
    <row r="708" spans="1:5" hidden="1" outlineLevel="1">
      <c r="A708" s="566" t="s">
        <v>650</v>
      </c>
      <c r="B708" s="567">
        <v>6</v>
      </c>
      <c r="C708" s="357">
        <v>3499.88</v>
      </c>
      <c r="D708" s="357">
        <f t="shared" si="20"/>
        <v>20999.279999999999</v>
      </c>
    </row>
    <row r="709" spans="1:5" hidden="1" outlineLevel="1">
      <c r="A709" s="566" t="s">
        <v>651</v>
      </c>
      <c r="B709" s="567">
        <v>5</v>
      </c>
      <c r="C709" s="362">
        <f>(3999.61*4+1*915)/5</f>
        <v>3382.6880000000006</v>
      </c>
      <c r="D709" s="357">
        <f t="shared" si="20"/>
        <v>16913.440000000002</v>
      </c>
    </row>
    <row r="710" spans="1:5" hidden="1" outlineLevel="1">
      <c r="A710" s="566" t="s">
        <v>652</v>
      </c>
      <c r="B710" s="567">
        <v>2</v>
      </c>
      <c r="C710" s="357">
        <v>1325</v>
      </c>
      <c r="D710" s="357">
        <f t="shared" si="20"/>
        <v>2650</v>
      </c>
    </row>
    <row r="711" spans="1:5" hidden="1" outlineLevel="1">
      <c r="A711" s="566" t="s">
        <v>653</v>
      </c>
      <c r="B711" s="567">
        <v>2</v>
      </c>
      <c r="C711" s="357">
        <v>1295</v>
      </c>
      <c r="D711" s="357">
        <f t="shared" si="20"/>
        <v>2590</v>
      </c>
    </row>
    <row r="712" spans="1:5" hidden="1" outlineLevel="1">
      <c r="A712" s="566" t="s">
        <v>654</v>
      </c>
      <c r="B712" s="567">
        <v>1</v>
      </c>
      <c r="C712" s="357">
        <v>16248.6</v>
      </c>
      <c r="D712" s="357">
        <f t="shared" si="20"/>
        <v>16248.6</v>
      </c>
    </row>
    <row r="713" spans="1:5" hidden="1" outlineLevel="1">
      <c r="A713" s="566" t="s">
        <v>655</v>
      </c>
      <c r="B713" s="567">
        <v>2</v>
      </c>
      <c r="C713" s="357"/>
      <c r="D713" s="357">
        <f t="shared" si="20"/>
        <v>0</v>
      </c>
      <c r="E713" s="42" t="s">
        <v>196</v>
      </c>
    </row>
    <row r="714" spans="1:5" hidden="1" outlineLevel="1">
      <c r="A714" s="564" t="s">
        <v>656</v>
      </c>
      <c r="B714" s="565">
        <v>495</v>
      </c>
      <c r="C714" s="357"/>
      <c r="D714" s="357">
        <f t="shared" si="20"/>
        <v>0</v>
      </c>
    </row>
    <row r="715" spans="1:5" hidden="1" outlineLevel="1">
      <c r="A715" s="566" t="s">
        <v>657</v>
      </c>
      <c r="B715" s="567">
        <v>10</v>
      </c>
      <c r="C715" s="357">
        <v>3.35</v>
      </c>
      <c r="D715" s="357">
        <f t="shared" si="20"/>
        <v>33.5</v>
      </c>
    </row>
    <row r="716" spans="1:5" hidden="1" outlineLevel="1">
      <c r="A716" s="566" t="s">
        <v>658</v>
      </c>
      <c r="B716" s="567">
        <v>8</v>
      </c>
      <c r="C716" s="357">
        <v>3.7</v>
      </c>
      <c r="D716" s="357">
        <f t="shared" si="20"/>
        <v>29.6</v>
      </c>
    </row>
    <row r="717" spans="1:5" hidden="1" outlineLevel="1">
      <c r="A717" s="566" t="s">
        <v>659</v>
      </c>
      <c r="B717" s="567">
        <v>8</v>
      </c>
      <c r="C717" s="357">
        <v>3.9</v>
      </c>
      <c r="D717" s="357">
        <f t="shared" si="20"/>
        <v>31.2</v>
      </c>
    </row>
    <row r="718" spans="1:5" hidden="1" outlineLevel="1">
      <c r="A718" s="566" t="s">
        <v>660</v>
      </c>
      <c r="B718" s="567">
        <v>19</v>
      </c>
      <c r="C718" s="357">
        <v>0.96</v>
      </c>
      <c r="D718" s="357">
        <f t="shared" si="20"/>
        <v>18.239999999999998</v>
      </c>
    </row>
    <row r="719" spans="1:5" hidden="1" outlineLevel="1">
      <c r="A719" s="566" t="s">
        <v>661</v>
      </c>
      <c r="B719" s="567">
        <v>10</v>
      </c>
      <c r="C719" s="357">
        <v>3.35</v>
      </c>
      <c r="D719" s="357">
        <f t="shared" si="20"/>
        <v>33.5</v>
      </c>
    </row>
    <row r="720" spans="1:5" hidden="1" outlineLevel="1">
      <c r="A720" s="566" t="s">
        <v>662</v>
      </c>
      <c r="B720" s="567">
        <v>9</v>
      </c>
      <c r="C720" s="357">
        <v>2.12</v>
      </c>
      <c r="D720" s="357">
        <f t="shared" si="20"/>
        <v>19.080000000000002</v>
      </c>
    </row>
    <row r="721" spans="1:4" hidden="1" outlineLevel="1">
      <c r="A721" s="566" t="s">
        <v>663</v>
      </c>
      <c r="B721" s="567">
        <v>10</v>
      </c>
      <c r="C721" s="357">
        <v>3.08</v>
      </c>
      <c r="D721" s="357">
        <f t="shared" si="20"/>
        <v>30.8</v>
      </c>
    </row>
    <row r="722" spans="1:4" hidden="1" outlineLevel="1">
      <c r="A722" s="566" t="s">
        <v>664</v>
      </c>
      <c r="B722" s="567">
        <v>20</v>
      </c>
      <c r="C722" s="357">
        <v>363.24</v>
      </c>
      <c r="D722" s="357">
        <f t="shared" si="20"/>
        <v>7264.8</v>
      </c>
    </row>
    <row r="723" spans="1:4" hidden="1" outlineLevel="1">
      <c r="A723" s="566" t="s">
        <v>665</v>
      </c>
      <c r="B723" s="567">
        <v>4</v>
      </c>
      <c r="C723" s="357">
        <v>4.0599999999999996</v>
      </c>
      <c r="D723" s="357">
        <f t="shared" si="20"/>
        <v>16.239999999999998</v>
      </c>
    </row>
    <row r="724" spans="1:4" hidden="1" outlineLevel="1">
      <c r="A724" s="566" t="s">
        <v>666</v>
      </c>
      <c r="B724" s="567">
        <v>2</v>
      </c>
      <c r="C724" s="357">
        <v>2.65</v>
      </c>
      <c r="D724" s="357">
        <f t="shared" si="20"/>
        <v>5.3</v>
      </c>
    </row>
    <row r="725" spans="1:4" hidden="1" outlineLevel="1">
      <c r="A725" s="566" t="s">
        <v>667</v>
      </c>
      <c r="B725" s="567">
        <v>10</v>
      </c>
      <c r="C725" s="357">
        <v>3.96</v>
      </c>
      <c r="D725" s="357">
        <f t="shared" si="20"/>
        <v>39.6</v>
      </c>
    </row>
    <row r="726" spans="1:4" hidden="1" outlineLevel="1">
      <c r="A726" s="566" t="s">
        <v>668</v>
      </c>
      <c r="B726" s="567">
        <v>8</v>
      </c>
      <c r="C726" s="357">
        <v>5.83</v>
      </c>
      <c r="D726" s="357">
        <f t="shared" si="20"/>
        <v>46.64</v>
      </c>
    </row>
    <row r="727" spans="1:4" hidden="1" outlineLevel="1">
      <c r="A727" s="566" t="s">
        <v>669</v>
      </c>
      <c r="B727" s="567">
        <v>10</v>
      </c>
      <c r="C727" s="357">
        <v>6.54</v>
      </c>
      <c r="D727" s="357">
        <f t="shared" si="20"/>
        <v>65.400000000000006</v>
      </c>
    </row>
    <row r="728" spans="1:4" hidden="1" outlineLevel="1">
      <c r="A728" s="566" t="s">
        <v>670</v>
      </c>
      <c r="B728" s="567">
        <v>86</v>
      </c>
      <c r="C728" s="357">
        <v>8.0399999999999991</v>
      </c>
      <c r="D728" s="357">
        <f t="shared" si="20"/>
        <v>691.43999999999994</v>
      </c>
    </row>
    <row r="729" spans="1:4" hidden="1" outlineLevel="1">
      <c r="A729" s="566" t="s">
        <v>671</v>
      </c>
      <c r="B729" s="567">
        <v>3</v>
      </c>
      <c r="C729" s="357">
        <v>53.32</v>
      </c>
      <c r="D729" s="357">
        <f t="shared" si="20"/>
        <v>159.96</v>
      </c>
    </row>
    <row r="730" spans="1:4" hidden="1" outlineLevel="1">
      <c r="A730" s="566" t="s">
        <v>672</v>
      </c>
      <c r="B730" s="567">
        <v>8</v>
      </c>
      <c r="C730" s="357">
        <v>8.3000000000000007</v>
      </c>
      <c r="D730" s="357">
        <f t="shared" si="20"/>
        <v>66.400000000000006</v>
      </c>
    </row>
    <row r="731" spans="1:4" hidden="1" outlineLevel="1">
      <c r="A731" s="566" t="s">
        <v>673</v>
      </c>
      <c r="B731" s="567">
        <v>29</v>
      </c>
      <c r="C731" s="357">
        <v>5</v>
      </c>
      <c r="D731" s="357">
        <f t="shared" si="20"/>
        <v>145</v>
      </c>
    </row>
    <row r="732" spans="1:4" hidden="1" outlineLevel="1">
      <c r="A732" s="566" t="s">
        <v>674</v>
      </c>
      <c r="B732" s="567">
        <v>2</v>
      </c>
      <c r="C732" s="357">
        <v>725</v>
      </c>
      <c r="D732" s="357">
        <f t="shared" si="20"/>
        <v>1450</v>
      </c>
    </row>
    <row r="733" spans="1:4" hidden="1" outlineLevel="1">
      <c r="A733" s="566" t="s">
        <v>675</v>
      </c>
      <c r="B733" s="567">
        <v>3</v>
      </c>
      <c r="C733" s="357">
        <v>589.48</v>
      </c>
      <c r="D733" s="357">
        <f t="shared" si="20"/>
        <v>1768.44</v>
      </c>
    </row>
    <row r="734" spans="1:4" hidden="1" outlineLevel="1">
      <c r="A734" s="566" t="s">
        <v>676</v>
      </c>
      <c r="B734" s="567">
        <v>6</v>
      </c>
      <c r="C734" s="357">
        <v>589.48</v>
      </c>
      <c r="D734" s="357">
        <f t="shared" si="20"/>
        <v>3536.88</v>
      </c>
    </row>
    <row r="735" spans="1:4" hidden="1" outlineLevel="1">
      <c r="A735" s="566" t="s">
        <v>677</v>
      </c>
      <c r="B735" s="567">
        <v>3</v>
      </c>
      <c r="C735" s="357">
        <v>589.48</v>
      </c>
      <c r="D735" s="357">
        <f t="shared" si="20"/>
        <v>1768.44</v>
      </c>
    </row>
    <row r="736" spans="1:4" hidden="1" outlineLevel="1">
      <c r="A736" s="566" t="s">
        <v>678</v>
      </c>
      <c r="B736" s="567">
        <v>6</v>
      </c>
      <c r="C736" s="357">
        <v>589.48</v>
      </c>
      <c r="D736" s="357">
        <f t="shared" si="20"/>
        <v>3536.88</v>
      </c>
    </row>
    <row r="737" spans="1:4" ht="25.5" hidden="1" outlineLevel="1">
      <c r="A737" s="566" t="s">
        <v>679</v>
      </c>
      <c r="B737" s="567">
        <v>2</v>
      </c>
      <c r="C737" s="357">
        <v>7417.75</v>
      </c>
      <c r="D737" s="357">
        <f t="shared" si="20"/>
        <v>14835.5</v>
      </c>
    </row>
    <row r="738" spans="1:4" hidden="1" outlineLevel="1">
      <c r="A738" s="566" t="s">
        <v>680</v>
      </c>
      <c r="B738" s="567">
        <v>14</v>
      </c>
      <c r="C738" s="357">
        <v>1116.42</v>
      </c>
      <c r="D738" s="357">
        <f t="shared" si="20"/>
        <v>15629.880000000001</v>
      </c>
    </row>
    <row r="739" spans="1:4" hidden="1" outlineLevel="1">
      <c r="A739" s="566" t="s">
        <v>681</v>
      </c>
      <c r="B739" s="567">
        <v>3</v>
      </c>
      <c r="C739" s="357">
        <v>822.85</v>
      </c>
      <c r="D739" s="357">
        <f t="shared" si="20"/>
        <v>2468.5500000000002</v>
      </c>
    </row>
    <row r="740" spans="1:4" hidden="1" outlineLevel="1">
      <c r="A740" s="566" t="s">
        <v>682</v>
      </c>
      <c r="B740" s="567">
        <v>3</v>
      </c>
      <c r="C740" s="357">
        <v>948.1</v>
      </c>
      <c r="D740" s="357">
        <f t="shared" si="20"/>
        <v>2844.3</v>
      </c>
    </row>
    <row r="741" spans="1:4" hidden="1" outlineLevel="1">
      <c r="A741" s="566" t="s">
        <v>683</v>
      </c>
      <c r="B741" s="567">
        <v>15</v>
      </c>
      <c r="C741" s="357">
        <v>1198.18</v>
      </c>
      <c r="D741" s="357">
        <f t="shared" si="20"/>
        <v>17972.7</v>
      </c>
    </row>
    <row r="742" spans="1:4" hidden="1" outlineLevel="1">
      <c r="A742" s="566" t="s">
        <v>684</v>
      </c>
      <c r="B742" s="567">
        <v>3</v>
      </c>
      <c r="C742" s="357">
        <v>589.48</v>
      </c>
      <c r="D742" s="357">
        <f t="shared" si="20"/>
        <v>1768.44</v>
      </c>
    </row>
    <row r="743" spans="1:4" hidden="1" outlineLevel="1">
      <c r="A743" s="566" t="s">
        <v>685</v>
      </c>
      <c r="B743" s="567">
        <v>6</v>
      </c>
      <c r="C743" s="357">
        <v>619.07000000000005</v>
      </c>
      <c r="D743" s="357">
        <f t="shared" si="20"/>
        <v>3714.42</v>
      </c>
    </row>
    <row r="744" spans="1:4" hidden="1" outlineLevel="1">
      <c r="A744" s="566" t="s">
        <v>686</v>
      </c>
      <c r="B744" s="567">
        <v>20</v>
      </c>
      <c r="C744" s="357">
        <v>147.71</v>
      </c>
      <c r="D744" s="357">
        <f t="shared" si="20"/>
        <v>2954.2000000000003</v>
      </c>
    </row>
    <row r="745" spans="1:4" hidden="1" outlineLevel="1">
      <c r="A745" s="566" t="s">
        <v>687</v>
      </c>
      <c r="B745" s="567">
        <v>18</v>
      </c>
      <c r="C745" s="357">
        <v>136.78</v>
      </c>
      <c r="D745" s="357">
        <f t="shared" si="20"/>
        <v>2462.04</v>
      </c>
    </row>
    <row r="746" spans="1:4" hidden="1" outlineLevel="1">
      <c r="A746" s="566" t="s">
        <v>688</v>
      </c>
      <c r="B746" s="567">
        <v>18</v>
      </c>
      <c r="C746" s="362">
        <v>659</v>
      </c>
      <c r="D746" s="357">
        <f t="shared" si="20"/>
        <v>11862</v>
      </c>
    </row>
    <row r="747" spans="1:4" hidden="1" outlineLevel="1">
      <c r="A747" s="566" t="s">
        <v>689</v>
      </c>
      <c r="B747" s="567">
        <v>3</v>
      </c>
      <c r="C747" s="357">
        <v>256.23</v>
      </c>
      <c r="D747" s="357">
        <f t="shared" si="20"/>
        <v>768.69</v>
      </c>
    </row>
    <row r="748" spans="1:4" hidden="1" outlineLevel="1">
      <c r="A748" s="566" t="s">
        <v>690</v>
      </c>
      <c r="B748" s="567">
        <v>6</v>
      </c>
      <c r="C748" s="357">
        <v>261.13</v>
      </c>
      <c r="D748" s="357">
        <f t="shared" si="20"/>
        <v>1566.78</v>
      </c>
    </row>
    <row r="749" spans="1:4" hidden="1" outlineLevel="1">
      <c r="A749" s="566" t="s">
        <v>691</v>
      </c>
      <c r="B749" s="567">
        <v>45</v>
      </c>
      <c r="C749" s="357">
        <v>153.26</v>
      </c>
      <c r="D749" s="357">
        <f t="shared" si="20"/>
        <v>6896.7</v>
      </c>
    </row>
    <row r="750" spans="1:4" hidden="1" outlineLevel="1">
      <c r="A750" s="566" t="s">
        <v>692</v>
      </c>
      <c r="B750" s="567">
        <v>15</v>
      </c>
      <c r="C750" s="357">
        <v>99.6</v>
      </c>
      <c r="D750" s="357">
        <f t="shared" si="20"/>
        <v>1494</v>
      </c>
    </row>
    <row r="751" spans="1:4" hidden="1" outlineLevel="1">
      <c r="A751" s="566" t="s">
        <v>693</v>
      </c>
      <c r="B751" s="567">
        <v>19</v>
      </c>
      <c r="C751" s="357">
        <v>147.71</v>
      </c>
      <c r="D751" s="357">
        <f t="shared" si="20"/>
        <v>2806.4900000000002</v>
      </c>
    </row>
    <row r="752" spans="1:4" hidden="1" outlineLevel="1">
      <c r="A752" s="566" t="s">
        <v>694</v>
      </c>
      <c r="B752" s="567">
        <v>3</v>
      </c>
      <c r="C752" s="357">
        <v>589.48</v>
      </c>
      <c r="D752" s="357">
        <f t="shared" si="20"/>
        <v>1768.44</v>
      </c>
    </row>
    <row r="753" spans="1:4" hidden="1" outlineLevel="1">
      <c r="A753" s="566" t="s">
        <v>695</v>
      </c>
      <c r="B753" s="567">
        <v>3</v>
      </c>
      <c r="C753" s="357">
        <v>589.48</v>
      </c>
      <c r="D753" s="357">
        <f t="shared" si="20"/>
        <v>1768.44</v>
      </c>
    </row>
    <row r="754" spans="1:4" hidden="1" outlineLevel="1">
      <c r="A754" s="566" t="s">
        <v>696</v>
      </c>
      <c r="B754" s="567">
        <v>5</v>
      </c>
      <c r="C754" s="357">
        <v>200.69</v>
      </c>
      <c r="D754" s="357">
        <f t="shared" si="20"/>
        <v>1003.45</v>
      </c>
    </row>
    <row r="755" spans="1:4" hidden="1" outlineLevel="1">
      <c r="A755" s="566" t="s">
        <v>697</v>
      </c>
      <c r="B755" s="567">
        <v>20</v>
      </c>
      <c r="C755" s="362">
        <v>178.56</v>
      </c>
      <c r="D755" s="357">
        <f t="shared" si="20"/>
        <v>3571.2</v>
      </c>
    </row>
    <row r="756" spans="1:4" hidden="1" outlineLevel="1">
      <c r="A756" s="564" t="s">
        <v>699</v>
      </c>
      <c r="B756" s="565">
        <v>3</v>
      </c>
      <c r="C756" s="357"/>
      <c r="D756" s="357">
        <f t="shared" ref="D756:D804" si="21">B756*C756</f>
        <v>0</v>
      </c>
    </row>
    <row r="757" spans="1:4" hidden="1" outlineLevel="1">
      <c r="A757" s="566" t="s">
        <v>700</v>
      </c>
      <c r="B757" s="567">
        <v>2</v>
      </c>
      <c r="C757" s="357">
        <v>4398.576</v>
      </c>
      <c r="D757" s="357">
        <f t="shared" si="21"/>
        <v>8797.152</v>
      </c>
    </row>
    <row r="758" spans="1:4" hidden="1" outlineLevel="1">
      <c r="A758" s="566" t="s">
        <v>701</v>
      </c>
      <c r="B758" s="567">
        <v>1</v>
      </c>
      <c r="C758" s="357">
        <v>4398.576</v>
      </c>
      <c r="D758" s="357">
        <f t="shared" si="21"/>
        <v>4398.576</v>
      </c>
    </row>
    <row r="759" spans="1:4" hidden="1" outlineLevel="1">
      <c r="A759" s="564" t="s">
        <v>702</v>
      </c>
      <c r="B759" s="565">
        <v>36</v>
      </c>
      <c r="C759" s="436"/>
      <c r="D759" s="357">
        <f t="shared" si="21"/>
        <v>0</v>
      </c>
    </row>
    <row r="760" spans="1:4" hidden="1" outlineLevel="1">
      <c r="A760" s="566" t="s">
        <v>703</v>
      </c>
      <c r="B760" s="567">
        <v>5</v>
      </c>
      <c r="C760" s="357">
        <v>2440.1</v>
      </c>
      <c r="D760" s="357">
        <f t="shared" si="21"/>
        <v>12200.5</v>
      </c>
    </row>
    <row r="761" spans="1:4" hidden="1" outlineLevel="1">
      <c r="A761" s="566" t="s">
        <v>704</v>
      </c>
      <c r="B761" s="567">
        <v>4</v>
      </c>
      <c r="C761" s="357">
        <v>601.97</v>
      </c>
      <c r="D761" s="357">
        <f t="shared" si="21"/>
        <v>2407.88</v>
      </c>
    </row>
    <row r="762" spans="1:4" hidden="1" outlineLevel="1">
      <c r="A762" s="566" t="s">
        <v>705</v>
      </c>
      <c r="B762" s="567">
        <v>13</v>
      </c>
      <c r="C762" s="362">
        <v>5334.3</v>
      </c>
      <c r="D762" s="357">
        <f t="shared" si="21"/>
        <v>69345.900000000009</v>
      </c>
    </row>
    <row r="763" spans="1:4" hidden="1" outlineLevel="1">
      <c r="A763" s="566" t="s">
        <v>706</v>
      </c>
      <c r="B763" s="567">
        <v>5</v>
      </c>
      <c r="C763" s="362">
        <v>5104.72</v>
      </c>
      <c r="D763" s="357">
        <f t="shared" si="21"/>
        <v>25523.600000000002</v>
      </c>
    </row>
    <row r="764" spans="1:4" hidden="1" outlineLevel="1">
      <c r="A764" s="566" t="s">
        <v>707</v>
      </c>
      <c r="B764" s="567">
        <v>1</v>
      </c>
      <c r="C764" s="357">
        <v>5276.82</v>
      </c>
      <c r="D764" s="357">
        <f t="shared" si="21"/>
        <v>5276.82</v>
      </c>
    </row>
    <row r="765" spans="1:4" hidden="1" outlineLevel="1">
      <c r="A765" s="566" t="s">
        <v>708</v>
      </c>
      <c r="B765" s="567">
        <v>2</v>
      </c>
      <c r="C765" s="362">
        <v>550.08000000000004</v>
      </c>
      <c r="D765" s="357">
        <f t="shared" si="21"/>
        <v>1100.1600000000001</v>
      </c>
    </row>
    <row r="766" spans="1:4" hidden="1" outlineLevel="1">
      <c r="A766" s="566" t="s">
        <v>709</v>
      </c>
      <c r="B766" s="567">
        <v>6</v>
      </c>
      <c r="C766" s="357">
        <v>1057.4100000000001</v>
      </c>
      <c r="D766" s="357">
        <f t="shared" si="21"/>
        <v>6344.4600000000009</v>
      </c>
    </row>
    <row r="767" spans="1:4" hidden="1" outlineLevel="1">
      <c r="A767" s="564" t="s">
        <v>710</v>
      </c>
      <c r="B767" s="565">
        <v>7</v>
      </c>
      <c r="C767" s="357"/>
      <c r="D767" s="357">
        <f t="shared" si="21"/>
        <v>0</v>
      </c>
    </row>
    <row r="768" spans="1:4" hidden="1" outlineLevel="1">
      <c r="A768" s="566" t="s">
        <v>711</v>
      </c>
      <c r="B768" s="567">
        <v>3</v>
      </c>
      <c r="C768" s="357">
        <v>7671.11</v>
      </c>
      <c r="D768" s="357">
        <f t="shared" si="21"/>
        <v>23013.329999999998</v>
      </c>
    </row>
    <row r="769" spans="1:5" hidden="1" outlineLevel="1">
      <c r="A769" s="566" t="s">
        <v>1797</v>
      </c>
      <c r="B769" s="567">
        <v>2</v>
      </c>
      <c r="C769" s="357">
        <v>980.55</v>
      </c>
      <c r="D769" s="357">
        <f t="shared" si="21"/>
        <v>1961.1</v>
      </c>
    </row>
    <row r="770" spans="1:5" hidden="1" outlineLevel="1">
      <c r="A770" s="566" t="s">
        <v>1798</v>
      </c>
      <c r="B770" s="567">
        <v>2</v>
      </c>
      <c r="C770" s="357">
        <v>1797.84</v>
      </c>
      <c r="D770" s="357">
        <f t="shared" si="21"/>
        <v>3595.68</v>
      </c>
    </row>
    <row r="771" spans="1:5" hidden="1" outlineLevel="1">
      <c r="A771" s="564" t="s">
        <v>712</v>
      </c>
      <c r="B771" s="565">
        <v>249</v>
      </c>
      <c r="C771" s="357"/>
      <c r="D771" s="357">
        <f t="shared" si="21"/>
        <v>0</v>
      </c>
    </row>
    <row r="772" spans="1:5" hidden="1" outlineLevel="1">
      <c r="A772" s="566" t="s">
        <v>713</v>
      </c>
      <c r="B772" s="567">
        <v>1</v>
      </c>
      <c r="C772" s="357"/>
      <c r="D772" s="357">
        <f t="shared" si="21"/>
        <v>0</v>
      </c>
      <c r="E772" s="42" t="s">
        <v>196</v>
      </c>
    </row>
    <row r="773" spans="1:5" hidden="1" outlineLevel="1">
      <c r="A773" s="566" t="s">
        <v>714</v>
      </c>
      <c r="B773" s="567">
        <v>3</v>
      </c>
      <c r="C773" s="357"/>
      <c r="D773" s="357">
        <f t="shared" si="21"/>
        <v>0</v>
      </c>
      <c r="E773" s="42" t="s">
        <v>196</v>
      </c>
    </row>
    <row r="774" spans="1:5" hidden="1" outlineLevel="1">
      <c r="A774" s="566" t="s">
        <v>715</v>
      </c>
      <c r="B774" s="567">
        <v>3</v>
      </c>
      <c r="C774" s="357">
        <v>98.53</v>
      </c>
      <c r="D774" s="357">
        <f t="shared" si="21"/>
        <v>295.59000000000003</v>
      </c>
      <c r="E774" s="333"/>
    </row>
    <row r="775" spans="1:5" hidden="1" outlineLevel="1">
      <c r="A775" s="566" t="s">
        <v>716</v>
      </c>
      <c r="B775" s="567">
        <v>7</v>
      </c>
      <c r="C775" s="357"/>
      <c r="D775" s="357">
        <f t="shared" si="21"/>
        <v>0</v>
      </c>
      <c r="E775" s="42" t="s">
        <v>196</v>
      </c>
    </row>
    <row r="776" spans="1:5" hidden="1" outlineLevel="1">
      <c r="A776" s="566" t="s">
        <v>717</v>
      </c>
      <c r="B776" s="567">
        <v>1</v>
      </c>
      <c r="C776" s="357">
        <v>143.37</v>
      </c>
      <c r="D776" s="357">
        <f t="shared" si="21"/>
        <v>143.37</v>
      </c>
    </row>
    <row r="777" spans="1:5" hidden="1" outlineLevel="1">
      <c r="A777" s="566" t="s">
        <v>718</v>
      </c>
      <c r="B777" s="567">
        <v>5</v>
      </c>
      <c r="C777" s="357">
        <v>146.91</v>
      </c>
      <c r="D777" s="357">
        <f t="shared" si="21"/>
        <v>734.55</v>
      </c>
      <c r="E777" s="333"/>
    </row>
    <row r="778" spans="1:5" hidden="1" outlineLevel="1">
      <c r="A778" s="566" t="s">
        <v>719</v>
      </c>
      <c r="B778" s="567">
        <v>15</v>
      </c>
      <c r="C778" s="357">
        <v>84.37</v>
      </c>
      <c r="D778" s="357">
        <f t="shared" si="21"/>
        <v>1265.5500000000002</v>
      </c>
      <c r="E778" s="333"/>
    </row>
    <row r="779" spans="1:5" hidden="1" outlineLevel="1">
      <c r="A779" s="566" t="s">
        <v>720</v>
      </c>
      <c r="B779" s="567">
        <v>10</v>
      </c>
      <c r="C779" s="357">
        <v>67.260000000000005</v>
      </c>
      <c r="D779" s="357">
        <f t="shared" si="21"/>
        <v>672.6</v>
      </c>
      <c r="E779" s="333"/>
    </row>
    <row r="780" spans="1:5" hidden="1" outlineLevel="1">
      <c r="A780" s="566" t="s">
        <v>721</v>
      </c>
      <c r="B780" s="567">
        <v>14</v>
      </c>
      <c r="C780" s="357">
        <v>107.38</v>
      </c>
      <c r="D780" s="357">
        <f t="shared" si="21"/>
        <v>1503.32</v>
      </c>
      <c r="E780" s="333"/>
    </row>
    <row r="781" spans="1:5" hidden="1" outlineLevel="1">
      <c r="A781" s="566" t="s">
        <v>722</v>
      </c>
      <c r="B781" s="567">
        <v>23</v>
      </c>
      <c r="C781" s="357"/>
      <c r="D781" s="357">
        <f t="shared" si="21"/>
        <v>0</v>
      </c>
      <c r="E781" s="42" t="s">
        <v>196</v>
      </c>
    </row>
    <row r="782" spans="1:5" hidden="1" outlineLevel="1">
      <c r="A782" s="566" t="s">
        <v>723</v>
      </c>
      <c r="B782" s="567">
        <v>23</v>
      </c>
      <c r="C782" s="362">
        <v>183.98</v>
      </c>
      <c r="D782" s="357">
        <f t="shared" si="21"/>
        <v>4231.54</v>
      </c>
      <c r="E782" s="333"/>
    </row>
    <row r="783" spans="1:5" hidden="1" outlineLevel="1">
      <c r="A783" s="566" t="s">
        <v>724</v>
      </c>
      <c r="B783" s="567">
        <v>5</v>
      </c>
      <c r="C783" s="472"/>
      <c r="D783" s="357">
        <f t="shared" si="21"/>
        <v>0</v>
      </c>
      <c r="E783" s="42" t="s">
        <v>196</v>
      </c>
    </row>
    <row r="784" spans="1:5" hidden="1" outlineLevel="1">
      <c r="A784" s="566" t="s">
        <v>725</v>
      </c>
      <c r="B784" s="567">
        <v>7</v>
      </c>
      <c r="C784" s="357">
        <v>94.99</v>
      </c>
      <c r="D784" s="357">
        <f t="shared" si="21"/>
        <v>664.93</v>
      </c>
      <c r="E784" s="333"/>
    </row>
    <row r="785" spans="1:5" hidden="1" outlineLevel="1">
      <c r="A785" s="566" t="s">
        <v>726</v>
      </c>
      <c r="B785" s="567">
        <v>5</v>
      </c>
      <c r="C785" s="357">
        <v>125.67</v>
      </c>
      <c r="D785" s="357">
        <f t="shared" si="21"/>
        <v>628.35</v>
      </c>
      <c r="E785" s="333"/>
    </row>
    <row r="786" spans="1:5" hidden="1" outlineLevel="1">
      <c r="A786" s="566" t="s">
        <v>727</v>
      </c>
      <c r="B786" s="567">
        <v>8</v>
      </c>
      <c r="C786" s="357">
        <v>130.84</v>
      </c>
      <c r="D786" s="357">
        <f t="shared" si="21"/>
        <v>1046.72</v>
      </c>
      <c r="E786" s="333"/>
    </row>
    <row r="787" spans="1:5" hidden="1" outlineLevel="1">
      <c r="A787" s="566" t="s">
        <v>728</v>
      </c>
      <c r="B787" s="567">
        <v>10</v>
      </c>
      <c r="C787" s="357">
        <v>341.02</v>
      </c>
      <c r="D787" s="357">
        <f t="shared" si="21"/>
        <v>3410.2</v>
      </c>
      <c r="E787" s="333"/>
    </row>
    <row r="788" spans="1:5" hidden="1" outlineLevel="1">
      <c r="A788" s="566" t="s">
        <v>729</v>
      </c>
      <c r="B788" s="567">
        <v>5</v>
      </c>
      <c r="C788" s="357"/>
      <c r="D788" s="357">
        <f t="shared" si="21"/>
        <v>0</v>
      </c>
      <c r="E788" s="333" t="s">
        <v>196</v>
      </c>
    </row>
    <row r="789" spans="1:5" hidden="1" outlineLevel="1">
      <c r="A789" s="566" t="s">
        <v>730</v>
      </c>
      <c r="B789" s="567">
        <v>10</v>
      </c>
      <c r="C789" s="357">
        <v>122.13</v>
      </c>
      <c r="D789" s="357">
        <f t="shared" si="21"/>
        <v>1221.3</v>
      </c>
      <c r="E789" s="333"/>
    </row>
    <row r="790" spans="1:5" hidden="1" outlineLevel="1">
      <c r="A790" s="566" t="s">
        <v>731</v>
      </c>
      <c r="B790" s="567">
        <v>22</v>
      </c>
      <c r="C790" s="362">
        <f>(142.78*2+208.86*20)/22</f>
        <v>202.85272727272732</v>
      </c>
      <c r="D790" s="357">
        <f t="shared" si="21"/>
        <v>4462.7600000000011</v>
      </c>
    </row>
    <row r="791" spans="1:5" hidden="1" outlineLevel="1">
      <c r="A791" s="566" t="s">
        <v>732</v>
      </c>
      <c r="B791" s="567">
        <v>16</v>
      </c>
      <c r="C791" s="357">
        <v>224.79</v>
      </c>
      <c r="D791" s="357">
        <f t="shared" si="21"/>
        <v>3596.64</v>
      </c>
      <c r="E791" s="333"/>
    </row>
    <row r="792" spans="1:5" hidden="1" outlineLevel="1">
      <c r="A792" s="566" t="s">
        <v>733</v>
      </c>
      <c r="B792" s="567">
        <v>15</v>
      </c>
      <c r="C792" s="357">
        <v>218.3</v>
      </c>
      <c r="D792" s="357">
        <f t="shared" si="21"/>
        <v>3274.5</v>
      </c>
      <c r="E792" s="333"/>
    </row>
    <row r="793" spans="1:5" hidden="1" outlineLevel="1">
      <c r="A793" s="566" t="s">
        <v>734</v>
      </c>
      <c r="B793" s="567">
        <v>2</v>
      </c>
      <c r="C793" s="357"/>
      <c r="D793" s="357">
        <f t="shared" si="21"/>
        <v>0</v>
      </c>
      <c r="E793" s="42" t="s">
        <v>196</v>
      </c>
    </row>
    <row r="794" spans="1:5" hidden="1" outlineLevel="1">
      <c r="A794" s="566" t="s">
        <v>735</v>
      </c>
      <c r="B794" s="567">
        <v>1</v>
      </c>
      <c r="C794" s="357"/>
      <c r="D794" s="357">
        <f t="shared" si="21"/>
        <v>0</v>
      </c>
      <c r="E794" s="42" t="s">
        <v>196</v>
      </c>
    </row>
    <row r="795" spans="1:5" hidden="1" outlineLevel="1">
      <c r="A795" s="566" t="s">
        <v>736</v>
      </c>
      <c r="B795" s="567">
        <v>11</v>
      </c>
      <c r="C795" s="357">
        <v>273.76</v>
      </c>
      <c r="D795" s="357">
        <f t="shared" si="21"/>
        <v>3011.3599999999997</v>
      </c>
      <c r="E795" s="42" t="s">
        <v>1800</v>
      </c>
    </row>
    <row r="796" spans="1:5" hidden="1" outlineLevel="1">
      <c r="A796" s="566" t="s">
        <v>737</v>
      </c>
      <c r="B796" s="567">
        <v>3</v>
      </c>
      <c r="C796" s="357"/>
      <c r="D796" s="357">
        <f t="shared" si="21"/>
        <v>0</v>
      </c>
      <c r="E796" s="42" t="s">
        <v>196</v>
      </c>
    </row>
    <row r="797" spans="1:5" hidden="1" outlineLevel="1">
      <c r="A797" s="566" t="s">
        <v>1965</v>
      </c>
      <c r="B797" s="567">
        <v>10</v>
      </c>
      <c r="C797" s="357">
        <v>436.6</v>
      </c>
      <c r="D797" s="357">
        <f t="shared" si="21"/>
        <v>4366</v>
      </c>
      <c r="E797" s="42" t="s">
        <v>1800</v>
      </c>
    </row>
    <row r="798" spans="1:5" hidden="1" outlineLevel="1">
      <c r="A798" s="566" t="s">
        <v>738</v>
      </c>
      <c r="B798" s="567">
        <v>1</v>
      </c>
      <c r="C798" s="357">
        <v>418.9</v>
      </c>
      <c r="D798" s="357">
        <f t="shared" si="21"/>
        <v>418.9</v>
      </c>
    </row>
    <row r="799" spans="1:5" hidden="1" outlineLevel="1">
      <c r="A799" s="566" t="s">
        <v>740</v>
      </c>
      <c r="B799" s="567">
        <v>9</v>
      </c>
      <c r="C799" s="357">
        <v>127.44</v>
      </c>
      <c r="D799" s="357">
        <f t="shared" si="21"/>
        <v>1146.96</v>
      </c>
    </row>
    <row r="800" spans="1:5" hidden="1" outlineLevel="1">
      <c r="A800" s="566" t="s">
        <v>741</v>
      </c>
      <c r="B800" s="567">
        <v>4</v>
      </c>
      <c r="C800" s="357">
        <v>134.52000000000001</v>
      </c>
      <c r="D800" s="357">
        <f t="shared" si="21"/>
        <v>538.08000000000004</v>
      </c>
    </row>
    <row r="801" spans="1:5" hidden="1" outlineLevel="1">
      <c r="A801" s="564" t="s">
        <v>742</v>
      </c>
      <c r="B801" s="565">
        <v>2</v>
      </c>
      <c r="C801" s="357"/>
      <c r="D801" s="357">
        <f t="shared" si="21"/>
        <v>0</v>
      </c>
    </row>
    <row r="802" spans="1:5" hidden="1" outlineLevel="1">
      <c r="A802" s="566" t="s">
        <v>743</v>
      </c>
      <c r="B802" s="567">
        <v>2</v>
      </c>
      <c r="C802" s="357">
        <v>4800</v>
      </c>
      <c r="D802" s="357">
        <f>'апрель 2018'!B794*C802</f>
        <v>9600</v>
      </c>
    </row>
    <row r="803" spans="1:5" hidden="1" outlineLevel="1">
      <c r="A803" s="564" t="s">
        <v>1966</v>
      </c>
      <c r="B803" s="565">
        <v>6</v>
      </c>
      <c r="C803" s="357"/>
      <c r="D803" s="357">
        <f t="shared" si="21"/>
        <v>0</v>
      </c>
    </row>
    <row r="804" spans="1:5" hidden="1" outlineLevel="1">
      <c r="A804" s="566" t="s">
        <v>1967</v>
      </c>
      <c r="B804" s="567">
        <v>6</v>
      </c>
      <c r="C804" s="357">
        <v>15573.52</v>
      </c>
      <c r="D804" s="357">
        <f t="shared" si="21"/>
        <v>93441.12</v>
      </c>
    </row>
    <row r="805" spans="1:5" hidden="1" outlineLevel="1">
      <c r="A805" s="564" t="s">
        <v>744</v>
      </c>
      <c r="B805" s="565">
        <v>8</v>
      </c>
      <c r="C805" s="357">
        <v>48.03</v>
      </c>
      <c r="D805" s="357">
        <f t="shared" ref="D805:D822" si="22">B805*C805</f>
        <v>384.24</v>
      </c>
    </row>
    <row r="806" spans="1:5" hidden="1" outlineLevel="1">
      <c r="A806" s="564" t="s">
        <v>745</v>
      </c>
      <c r="B806" s="565">
        <v>4</v>
      </c>
      <c r="C806" s="357"/>
      <c r="D806" s="357">
        <f t="shared" si="22"/>
        <v>0</v>
      </c>
    </row>
    <row r="807" spans="1:5" hidden="1" outlineLevel="1">
      <c r="A807" s="566" t="s">
        <v>746</v>
      </c>
      <c r="B807" s="567">
        <v>3</v>
      </c>
      <c r="C807" s="357">
        <v>750</v>
      </c>
      <c r="D807" s="357">
        <f t="shared" si="22"/>
        <v>2250</v>
      </c>
    </row>
    <row r="808" spans="1:5" hidden="1" outlineLevel="1">
      <c r="A808" s="566" t="s">
        <v>747</v>
      </c>
      <c r="B808" s="567">
        <v>1</v>
      </c>
      <c r="C808" s="357">
        <v>5200</v>
      </c>
      <c r="D808" s="357">
        <f t="shared" si="22"/>
        <v>5200</v>
      </c>
      <c r="E808" s="42" t="s">
        <v>1919</v>
      </c>
    </row>
    <row r="809" spans="1:5" hidden="1" outlineLevel="1">
      <c r="A809" s="564" t="s">
        <v>748</v>
      </c>
      <c r="B809" s="565">
        <v>1</v>
      </c>
      <c r="C809" s="357"/>
      <c r="D809" s="357">
        <f t="shared" si="22"/>
        <v>0</v>
      </c>
    </row>
    <row r="810" spans="1:5" hidden="1" outlineLevel="1">
      <c r="A810" s="566" t="s">
        <v>749</v>
      </c>
      <c r="B810" s="567">
        <v>1</v>
      </c>
      <c r="C810" s="436"/>
      <c r="D810" s="357">
        <f t="shared" si="22"/>
        <v>0</v>
      </c>
      <c r="E810" s="42" t="s">
        <v>196</v>
      </c>
    </row>
    <row r="811" spans="1:5" hidden="1" outlineLevel="1">
      <c r="A811" s="564" t="s">
        <v>750</v>
      </c>
      <c r="B811" s="565">
        <v>1</v>
      </c>
      <c r="C811" s="357">
        <v>3540</v>
      </c>
      <c r="D811" s="357">
        <f t="shared" si="22"/>
        <v>3540</v>
      </c>
    </row>
    <row r="812" spans="1:5" hidden="1" outlineLevel="1">
      <c r="A812" s="564" t="s">
        <v>752</v>
      </c>
      <c r="B812" s="565">
        <v>5</v>
      </c>
      <c r="C812" s="357"/>
      <c r="D812" s="357">
        <f t="shared" si="22"/>
        <v>0</v>
      </c>
    </row>
    <row r="813" spans="1:5" hidden="1" outlineLevel="1">
      <c r="A813" s="571">
        <v>2</v>
      </c>
      <c r="B813" s="567">
        <v>5</v>
      </c>
      <c r="C813" s="357">
        <v>700</v>
      </c>
      <c r="D813" s="357">
        <f t="shared" si="22"/>
        <v>3500</v>
      </c>
    </row>
    <row r="814" spans="1:5" hidden="1" outlineLevel="1">
      <c r="A814" s="564" t="s">
        <v>753</v>
      </c>
      <c r="B814" s="565">
        <v>7</v>
      </c>
      <c r="C814" s="436"/>
      <c r="D814" s="357">
        <f t="shared" si="22"/>
        <v>0</v>
      </c>
    </row>
    <row r="815" spans="1:5" hidden="1" outlineLevel="1">
      <c r="A815" s="566" t="s">
        <v>754</v>
      </c>
      <c r="B815" s="567">
        <v>3</v>
      </c>
      <c r="C815" s="357">
        <v>491.91</v>
      </c>
      <c r="D815" s="357">
        <f t="shared" si="22"/>
        <v>1475.73</v>
      </c>
    </row>
    <row r="816" spans="1:5" hidden="1" outlineLevel="1">
      <c r="A816" s="566" t="s">
        <v>755</v>
      </c>
      <c r="B816" s="567">
        <v>4</v>
      </c>
      <c r="C816" s="357">
        <v>305</v>
      </c>
      <c r="D816" s="357">
        <f t="shared" si="22"/>
        <v>1220</v>
      </c>
    </row>
    <row r="817" spans="1:5" hidden="1" outlineLevel="1">
      <c r="A817" s="564" t="s">
        <v>756</v>
      </c>
      <c r="B817" s="565">
        <v>17</v>
      </c>
      <c r="C817" s="357">
        <v>447.37</v>
      </c>
      <c r="D817" s="357">
        <f t="shared" si="22"/>
        <v>7605.29</v>
      </c>
    </row>
    <row r="818" spans="1:5" hidden="1" outlineLevel="1">
      <c r="A818" s="564" t="s">
        <v>757</v>
      </c>
      <c r="B818" s="565">
        <v>8</v>
      </c>
      <c r="C818" s="357"/>
      <c r="D818" s="357">
        <f t="shared" si="22"/>
        <v>0</v>
      </c>
    </row>
    <row r="819" spans="1:5" hidden="1" outlineLevel="1">
      <c r="A819" s="566" t="s">
        <v>759</v>
      </c>
      <c r="B819" s="567">
        <v>2</v>
      </c>
      <c r="C819" s="357">
        <v>97.35</v>
      </c>
      <c r="D819" s="357">
        <f t="shared" si="22"/>
        <v>194.7</v>
      </c>
    </row>
    <row r="820" spans="1:5" hidden="1" outlineLevel="1">
      <c r="A820" s="566" t="s">
        <v>760</v>
      </c>
      <c r="B820" s="567">
        <v>2</v>
      </c>
      <c r="C820" s="357">
        <v>97.35</v>
      </c>
      <c r="D820" s="357">
        <f t="shared" si="22"/>
        <v>194.7</v>
      </c>
    </row>
    <row r="821" spans="1:5" hidden="1" outlineLevel="1">
      <c r="A821" s="566" t="s">
        <v>761</v>
      </c>
      <c r="B821" s="567">
        <v>2</v>
      </c>
      <c r="C821" s="357">
        <v>1000</v>
      </c>
      <c r="D821" s="357">
        <f t="shared" si="22"/>
        <v>2000</v>
      </c>
    </row>
    <row r="822" spans="1:5" hidden="1" outlineLevel="1">
      <c r="A822" s="566" t="s">
        <v>762</v>
      </c>
      <c r="B822" s="567">
        <v>2</v>
      </c>
      <c r="C822" s="357">
        <v>1000</v>
      </c>
      <c r="D822" s="357">
        <f t="shared" si="22"/>
        <v>2000</v>
      </c>
    </row>
    <row r="823" spans="1:5" collapsed="1">
      <c r="A823" s="572" t="s">
        <v>121</v>
      </c>
      <c r="B823" s="462"/>
      <c r="C823" s="448"/>
      <c r="D823" s="461">
        <f>SUM(D371:D822)</f>
        <v>4154622.4115280667</v>
      </c>
    </row>
    <row r="825" spans="1:5">
      <c r="A825" s="474" t="s">
        <v>764</v>
      </c>
      <c r="B825" s="451" t="s">
        <v>2</v>
      </c>
      <c r="C825" s="454" t="s">
        <v>3</v>
      </c>
      <c r="D825" s="454" t="s">
        <v>4</v>
      </c>
    </row>
    <row r="826" spans="1:5" hidden="1" outlineLevel="1">
      <c r="A826" s="557" t="s">
        <v>292</v>
      </c>
      <c r="B826" s="561">
        <v>87000</v>
      </c>
      <c r="C826" s="357"/>
      <c r="D826" s="357">
        <f t="shared" ref="D826:D871" si="23">B826*C826</f>
        <v>0</v>
      </c>
    </row>
    <row r="827" spans="1:5" hidden="1" outlineLevel="1">
      <c r="A827" s="559" t="s">
        <v>293</v>
      </c>
      <c r="B827" s="563">
        <v>87000</v>
      </c>
      <c r="C827" s="425">
        <v>0.113</v>
      </c>
      <c r="D827" s="357">
        <f t="shared" si="23"/>
        <v>9831</v>
      </c>
      <c r="E827" s="42" t="s">
        <v>319</v>
      </c>
    </row>
    <row r="828" spans="1:5" hidden="1" outlineLevel="1">
      <c r="A828" s="557" t="s">
        <v>765</v>
      </c>
      <c r="B828" s="561">
        <v>44000</v>
      </c>
      <c r="C828" s="357"/>
      <c r="D828" s="357">
        <f t="shared" si="23"/>
        <v>0</v>
      </c>
    </row>
    <row r="829" spans="1:5" hidden="1" outlineLevel="1">
      <c r="A829" s="559" t="s">
        <v>766</v>
      </c>
      <c r="B829" s="562">
        <v>44000</v>
      </c>
      <c r="C829" s="357">
        <v>1.1000000000000001</v>
      </c>
      <c r="D829" s="357">
        <f t="shared" si="23"/>
        <v>48400.000000000007</v>
      </c>
    </row>
    <row r="830" spans="1:5" hidden="1" outlineLevel="1">
      <c r="A830" s="557" t="s">
        <v>297</v>
      </c>
      <c r="B830" s="561">
        <v>33600</v>
      </c>
      <c r="C830" s="357"/>
      <c r="D830" s="357">
        <f t="shared" si="23"/>
        <v>0</v>
      </c>
    </row>
    <row r="831" spans="1:5" hidden="1" outlineLevel="1">
      <c r="A831" s="559" t="s">
        <v>299</v>
      </c>
      <c r="B831" s="562">
        <v>10500</v>
      </c>
      <c r="C831" s="357">
        <v>1.64</v>
      </c>
      <c r="D831" s="357">
        <f t="shared" si="23"/>
        <v>17220</v>
      </c>
    </row>
    <row r="832" spans="1:5" hidden="1" outlineLevel="1">
      <c r="A832" s="559" t="s">
        <v>767</v>
      </c>
      <c r="B832" s="562">
        <v>23100</v>
      </c>
      <c r="C832" s="357">
        <v>0.25</v>
      </c>
      <c r="D832" s="357">
        <f t="shared" si="23"/>
        <v>5775</v>
      </c>
      <c r="E832" s="42" t="s">
        <v>319</v>
      </c>
    </row>
    <row r="833" spans="1:5" hidden="1" outlineLevel="1">
      <c r="A833" s="557" t="s">
        <v>166</v>
      </c>
      <c r="B833" s="558">
        <v>250</v>
      </c>
      <c r="C833" s="357">
        <v>2.9</v>
      </c>
      <c r="D833" s="357">
        <f t="shared" si="23"/>
        <v>725</v>
      </c>
    </row>
    <row r="834" spans="1:5" hidden="1" outlineLevel="1">
      <c r="A834" s="557" t="s">
        <v>857</v>
      </c>
      <c r="B834" s="561">
        <v>12500</v>
      </c>
      <c r="C834" s="357"/>
      <c r="D834" s="357">
        <f t="shared" si="23"/>
        <v>0</v>
      </c>
    </row>
    <row r="835" spans="1:5" hidden="1" outlineLevel="1">
      <c r="A835" s="573">
        <v>30</v>
      </c>
      <c r="B835" s="562">
        <v>2500</v>
      </c>
      <c r="C835" s="357">
        <v>0.18</v>
      </c>
      <c r="D835" s="357">
        <f t="shared" si="23"/>
        <v>450</v>
      </c>
    </row>
    <row r="836" spans="1:5" hidden="1" outlineLevel="1">
      <c r="A836" s="573">
        <v>31</v>
      </c>
      <c r="B836" s="562">
        <v>2500</v>
      </c>
      <c r="C836" s="357">
        <v>0.18</v>
      </c>
      <c r="D836" s="357">
        <f t="shared" si="23"/>
        <v>450</v>
      </c>
    </row>
    <row r="837" spans="1:5" hidden="1" outlineLevel="1">
      <c r="A837" s="573">
        <v>32</v>
      </c>
      <c r="B837" s="562">
        <v>2500</v>
      </c>
      <c r="C837" s="357">
        <v>0.18</v>
      </c>
      <c r="D837" s="357">
        <f t="shared" si="23"/>
        <v>450</v>
      </c>
    </row>
    <row r="838" spans="1:5" hidden="1" outlineLevel="1">
      <c r="A838" s="573">
        <v>33</v>
      </c>
      <c r="B838" s="562">
        <v>2500</v>
      </c>
      <c r="C838" s="357">
        <v>0.18</v>
      </c>
      <c r="D838" s="357">
        <f t="shared" si="23"/>
        <v>450</v>
      </c>
    </row>
    <row r="839" spans="1:5" hidden="1" outlineLevel="1">
      <c r="A839" s="573">
        <v>34</v>
      </c>
      <c r="B839" s="562">
        <v>2500</v>
      </c>
      <c r="C839" s="357">
        <v>0.18</v>
      </c>
      <c r="D839" s="357">
        <f t="shared" si="23"/>
        <v>450</v>
      </c>
    </row>
    <row r="840" spans="1:5" hidden="1" outlineLevel="1">
      <c r="A840" s="557" t="s">
        <v>168</v>
      </c>
      <c r="B840" s="558">
        <v>36</v>
      </c>
      <c r="C840" s="357">
        <v>24.12</v>
      </c>
      <c r="D840" s="357">
        <f t="shared" si="23"/>
        <v>868.32</v>
      </c>
    </row>
    <row r="841" spans="1:5" hidden="1" outlineLevel="1">
      <c r="A841" s="557" t="s">
        <v>303</v>
      </c>
      <c r="B841" s="558">
        <v>200</v>
      </c>
      <c r="C841" s="357"/>
      <c r="D841" s="357">
        <f t="shared" si="23"/>
        <v>0</v>
      </c>
    </row>
    <row r="842" spans="1:5" hidden="1" outlineLevel="1">
      <c r="A842" s="559" t="s">
        <v>65</v>
      </c>
      <c r="B842" s="560">
        <v>200</v>
      </c>
      <c r="C842" s="357">
        <v>46</v>
      </c>
      <c r="D842" s="357">
        <f t="shared" si="23"/>
        <v>9200</v>
      </c>
    </row>
    <row r="843" spans="1:5" hidden="1" outlineLevel="1">
      <c r="A843" s="557" t="s">
        <v>860</v>
      </c>
      <c r="B843" s="561">
        <v>2160</v>
      </c>
      <c r="C843" s="357">
        <v>0.6</v>
      </c>
      <c r="D843" s="357">
        <f t="shared" si="23"/>
        <v>1296</v>
      </c>
    </row>
    <row r="844" spans="1:5" hidden="1" outlineLevel="1">
      <c r="A844" s="557" t="s">
        <v>305</v>
      </c>
      <c r="B844" s="561">
        <v>39580</v>
      </c>
      <c r="C844" s="362">
        <f>(10050*0.54+29530*0.6)/39580</f>
        <v>0.58476503284487114</v>
      </c>
      <c r="D844" s="357">
        <f t="shared" si="23"/>
        <v>23145</v>
      </c>
      <c r="E844" s="42" t="s">
        <v>1968</v>
      </c>
    </row>
    <row r="845" spans="1:5" hidden="1" outlineLevel="1">
      <c r="A845" s="557" t="s">
        <v>306</v>
      </c>
      <c r="B845" s="561">
        <v>85028</v>
      </c>
      <c r="C845" s="357"/>
      <c r="D845" s="357">
        <f t="shared" si="23"/>
        <v>0</v>
      </c>
    </row>
    <row r="846" spans="1:5" hidden="1" outlineLevel="1">
      <c r="A846" s="559"/>
      <c r="B846" s="562">
        <v>8050</v>
      </c>
      <c r="C846" s="357">
        <v>0.6</v>
      </c>
      <c r="D846" s="357">
        <f t="shared" si="23"/>
        <v>4830</v>
      </c>
    </row>
    <row r="847" spans="1:5" hidden="1" outlineLevel="1">
      <c r="A847" s="559" t="s">
        <v>770</v>
      </c>
      <c r="B847" s="562">
        <v>16050</v>
      </c>
      <c r="C847" s="357">
        <v>0.7</v>
      </c>
      <c r="D847" s="357">
        <f t="shared" si="23"/>
        <v>11235</v>
      </c>
    </row>
    <row r="848" spans="1:5" hidden="1" outlineLevel="1">
      <c r="A848" s="559" t="s">
        <v>771</v>
      </c>
      <c r="B848" s="562">
        <v>3950</v>
      </c>
      <c r="C848" s="357">
        <v>0.6</v>
      </c>
      <c r="D848" s="357">
        <f t="shared" si="23"/>
        <v>2370</v>
      </c>
    </row>
    <row r="849" spans="1:5" hidden="1" outlineLevel="1">
      <c r="A849" s="559" t="s">
        <v>1880</v>
      </c>
      <c r="B849" s="562">
        <v>6300</v>
      </c>
      <c r="C849" s="357">
        <v>0.54</v>
      </c>
      <c r="D849" s="357">
        <f t="shared" si="23"/>
        <v>3402</v>
      </c>
    </row>
    <row r="850" spans="1:5" hidden="1" outlineLevel="1">
      <c r="A850" s="559" t="s">
        <v>1881</v>
      </c>
      <c r="B850" s="562">
        <v>6200</v>
      </c>
      <c r="C850" s="357">
        <v>0.54</v>
      </c>
      <c r="D850" s="357">
        <f t="shared" si="23"/>
        <v>3348</v>
      </c>
      <c r="E850" s="42" t="s">
        <v>319</v>
      </c>
    </row>
    <row r="851" spans="1:5" hidden="1" outlineLevel="1">
      <c r="A851" s="559" t="s">
        <v>772</v>
      </c>
      <c r="B851" s="560">
        <v>900</v>
      </c>
      <c r="C851" s="357">
        <v>0.6</v>
      </c>
      <c r="D851" s="357">
        <f t="shared" si="23"/>
        <v>540</v>
      </c>
    </row>
    <row r="852" spans="1:5" hidden="1" outlineLevel="1">
      <c r="A852" s="559" t="s">
        <v>773</v>
      </c>
      <c r="B852" s="560">
        <v>935</v>
      </c>
      <c r="C852" s="357">
        <v>0.6</v>
      </c>
      <c r="D852" s="357">
        <f t="shared" si="23"/>
        <v>561</v>
      </c>
    </row>
    <row r="853" spans="1:5" hidden="1" outlineLevel="1">
      <c r="A853" s="559" t="s">
        <v>774</v>
      </c>
      <c r="B853" s="562">
        <v>11200</v>
      </c>
      <c r="C853" s="357">
        <v>0.6</v>
      </c>
      <c r="D853" s="357">
        <f t="shared" si="23"/>
        <v>6720</v>
      </c>
    </row>
    <row r="854" spans="1:5" hidden="1" outlineLevel="1">
      <c r="A854" s="559" t="s">
        <v>775</v>
      </c>
      <c r="B854" s="560">
        <v>300</v>
      </c>
      <c r="C854" s="357">
        <v>0.6</v>
      </c>
      <c r="D854" s="357">
        <f t="shared" si="23"/>
        <v>180</v>
      </c>
    </row>
    <row r="855" spans="1:5" hidden="1" outlineLevel="1">
      <c r="A855" s="559" t="s">
        <v>776</v>
      </c>
      <c r="B855" s="562">
        <v>4985</v>
      </c>
      <c r="C855" s="357">
        <v>0.6</v>
      </c>
      <c r="D855" s="357">
        <f t="shared" si="23"/>
        <v>2991</v>
      </c>
    </row>
    <row r="856" spans="1:5" hidden="1" outlineLevel="1">
      <c r="A856" s="559" t="s">
        <v>777</v>
      </c>
      <c r="B856" s="560">
        <v>100</v>
      </c>
      <c r="C856" s="357">
        <v>0.6</v>
      </c>
      <c r="D856" s="357">
        <f t="shared" si="23"/>
        <v>60</v>
      </c>
    </row>
    <row r="857" spans="1:5" hidden="1" outlineLevel="1">
      <c r="A857" s="559" t="s">
        <v>778</v>
      </c>
      <c r="B857" s="560">
        <v>200</v>
      </c>
      <c r="C857" s="357">
        <v>0.6</v>
      </c>
      <c r="D857" s="357">
        <f t="shared" si="23"/>
        <v>120</v>
      </c>
    </row>
    <row r="858" spans="1:5" hidden="1" outlineLevel="1">
      <c r="A858" s="559" t="s">
        <v>779</v>
      </c>
      <c r="B858" s="562">
        <v>2200</v>
      </c>
      <c r="C858" s="357">
        <v>0.6</v>
      </c>
      <c r="D858" s="357">
        <f t="shared" si="23"/>
        <v>1320</v>
      </c>
    </row>
    <row r="859" spans="1:5" hidden="1" outlineLevel="1">
      <c r="A859" s="559" t="s">
        <v>780</v>
      </c>
      <c r="B859" s="562">
        <v>6390</v>
      </c>
      <c r="C859" s="357">
        <v>0.6</v>
      </c>
      <c r="D859" s="357">
        <f t="shared" si="23"/>
        <v>3834</v>
      </c>
    </row>
    <row r="860" spans="1:5" hidden="1" outlineLevel="1">
      <c r="A860" s="559" t="s">
        <v>781</v>
      </c>
      <c r="B860" s="560">
        <v>318</v>
      </c>
      <c r="C860" s="357">
        <v>0.6</v>
      </c>
      <c r="D860" s="357">
        <f t="shared" si="23"/>
        <v>190.79999999999998</v>
      </c>
    </row>
    <row r="861" spans="1:5" hidden="1" outlineLevel="1">
      <c r="A861" s="559" t="s">
        <v>782</v>
      </c>
      <c r="B861" s="562">
        <v>2200</v>
      </c>
      <c r="C861" s="357">
        <v>0.6</v>
      </c>
      <c r="D861" s="357">
        <f t="shared" si="23"/>
        <v>1320</v>
      </c>
    </row>
    <row r="862" spans="1:5" hidden="1" outlineLevel="1">
      <c r="A862" s="559" t="s">
        <v>783</v>
      </c>
      <c r="B862" s="562">
        <v>5500</v>
      </c>
      <c r="C862" s="357">
        <v>0.6</v>
      </c>
      <c r="D862" s="357">
        <f t="shared" si="23"/>
        <v>3300</v>
      </c>
    </row>
    <row r="863" spans="1:5" hidden="1" outlineLevel="1">
      <c r="A863" s="559" t="s">
        <v>784</v>
      </c>
      <c r="B863" s="562">
        <v>9250</v>
      </c>
      <c r="C863" s="357">
        <v>0.54</v>
      </c>
      <c r="D863" s="357">
        <f t="shared" si="23"/>
        <v>4995</v>
      </c>
    </row>
    <row r="864" spans="1:5" hidden="1" outlineLevel="1">
      <c r="A864" s="557" t="s">
        <v>308</v>
      </c>
      <c r="B864" s="561">
        <v>18150</v>
      </c>
      <c r="C864" s="357"/>
      <c r="D864" s="357">
        <f t="shared" si="23"/>
        <v>0</v>
      </c>
    </row>
    <row r="865" spans="1:5" hidden="1" outlineLevel="1">
      <c r="A865" s="559" t="s">
        <v>785</v>
      </c>
      <c r="B865" s="562">
        <v>16450</v>
      </c>
      <c r="C865" s="357">
        <v>2.2200000000000002</v>
      </c>
      <c r="D865" s="357">
        <f t="shared" si="23"/>
        <v>36519</v>
      </c>
      <c r="E865" s="42" t="s">
        <v>319</v>
      </c>
    </row>
    <row r="866" spans="1:5" hidden="1" outlineLevel="1">
      <c r="A866" s="559" t="s">
        <v>309</v>
      </c>
      <c r="B866" s="562">
        <v>1700</v>
      </c>
      <c r="C866" s="357">
        <v>5.43</v>
      </c>
      <c r="D866" s="357">
        <f t="shared" si="23"/>
        <v>9231</v>
      </c>
    </row>
    <row r="867" spans="1:5" hidden="1" outlineLevel="1">
      <c r="A867" s="557" t="s">
        <v>207</v>
      </c>
      <c r="B867" s="561">
        <v>5790</v>
      </c>
      <c r="C867" s="357"/>
      <c r="D867" s="357">
        <f t="shared" si="23"/>
        <v>0</v>
      </c>
    </row>
    <row r="868" spans="1:5" hidden="1" outlineLevel="1">
      <c r="A868" s="559" t="s">
        <v>208</v>
      </c>
      <c r="B868" s="560">
        <v>410</v>
      </c>
      <c r="C868" s="362">
        <v>31.75</v>
      </c>
      <c r="D868" s="357">
        <f t="shared" si="23"/>
        <v>13017.5</v>
      </c>
    </row>
    <row r="869" spans="1:5" hidden="1" outlineLevel="1">
      <c r="A869" s="559" t="s">
        <v>1622</v>
      </c>
      <c r="B869" s="560">
        <v>360</v>
      </c>
      <c r="C869" s="357">
        <v>23.4</v>
      </c>
      <c r="D869" s="357">
        <f t="shared" si="23"/>
        <v>8424</v>
      </c>
    </row>
    <row r="870" spans="1:5" hidden="1" outlineLevel="1">
      <c r="A870" s="559" t="s">
        <v>313</v>
      </c>
      <c r="B870" s="562">
        <v>4000</v>
      </c>
      <c r="C870" s="362">
        <f>(35.92*3000+37.35*1000)/4000</f>
        <v>36.277500000000003</v>
      </c>
      <c r="D870" s="357">
        <f t="shared" si="23"/>
        <v>145110</v>
      </c>
    </row>
    <row r="871" spans="1:5" hidden="1" outlineLevel="1">
      <c r="A871" s="559" t="s">
        <v>209</v>
      </c>
      <c r="B871" s="562">
        <v>1020</v>
      </c>
      <c r="C871" s="362">
        <f>(40.77*2460+760*42.25)/3220</f>
        <v>41.119316770186337</v>
      </c>
      <c r="D871" s="357">
        <f t="shared" si="23"/>
        <v>41941.703105590066</v>
      </c>
    </row>
    <row r="872" spans="1:5" collapsed="1">
      <c r="A872" s="463" t="s">
        <v>121</v>
      </c>
      <c r="B872" s="461"/>
      <c r="C872" s="448"/>
      <c r="D872" s="447">
        <f>SUM(D826:D871)</f>
        <v>424270.32310559007</v>
      </c>
    </row>
    <row r="873" spans="1:5">
      <c r="A873" s="450" t="s">
        <v>789</v>
      </c>
      <c r="B873" s="451" t="s">
        <v>2</v>
      </c>
      <c r="C873" s="454" t="s">
        <v>3</v>
      </c>
      <c r="D873" s="454" t="s">
        <v>4</v>
      </c>
    </row>
    <row r="874" spans="1:5" hidden="1" outlineLevel="1">
      <c r="A874" s="557" t="s">
        <v>1803</v>
      </c>
      <c r="B874" s="561">
        <v>19000</v>
      </c>
      <c r="C874" s="357"/>
      <c r="D874" s="357">
        <f t="shared" ref="D874:D931" si="24">B874*C874</f>
        <v>0</v>
      </c>
    </row>
    <row r="875" spans="1:5" hidden="1" outlineLevel="1">
      <c r="A875" s="559" t="s">
        <v>1804</v>
      </c>
      <c r="B875" s="562">
        <v>7200</v>
      </c>
      <c r="C875" s="362">
        <f>(5000*1.167+2200*1.1)/7200</f>
        <v>1.1465277777777778</v>
      </c>
      <c r="D875" s="357">
        <f t="shared" si="24"/>
        <v>8255</v>
      </c>
      <c r="E875" s="42" t="s">
        <v>319</v>
      </c>
    </row>
    <row r="876" spans="1:5" hidden="1" outlineLevel="1">
      <c r="A876" s="559" t="s">
        <v>1805</v>
      </c>
      <c r="B876" s="562">
        <v>11800</v>
      </c>
      <c r="C876" s="362">
        <f>(9000*1.2+2800*1.1)/11800</f>
        <v>1.1762711864406781</v>
      </c>
      <c r="D876" s="357">
        <f t="shared" si="24"/>
        <v>13880.000000000002</v>
      </c>
      <c r="E876" s="42" t="s">
        <v>319</v>
      </c>
    </row>
    <row r="877" spans="1:5" hidden="1" outlineLevel="1">
      <c r="A877" s="557" t="s">
        <v>790</v>
      </c>
      <c r="B877" s="561">
        <v>61012</v>
      </c>
      <c r="C877" s="357"/>
      <c r="D877" s="357">
        <f t="shared" si="24"/>
        <v>0</v>
      </c>
    </row>
    <row r="878" spans="1:5" hidden="1" outlineLevel="1">
      <c r="A878" s="559" t="s">
        <v>791</v>
      </c>
      <c r="B878" s="562">
        <v>2660</v>
      </c>
      <c r="C878" s="357">
        <v>0.14000000000000001</v>
      </c>
      <c r="D878" s="357">
        <f t="shared" si="24"/>
        <v>372.40000000000003</v>
      </c>
    </row>
    <row r="879" spans="1:5" hidden="1" outlineLevel="1">
      <c r="A879" s="559" t="s">
        <v>792</v>
      </c>
      <c r="B879" s="562">
        <v>58352</v>
      </c>
      <c r="C879" s="357">
        <v>0.24</v>
      </c>
      <c r="D879" s="357">
        <f t="shared" si="24"/>
        <v>14004.48</v>
      </c>
    </row>
    <row r="880" spans="1:5" hidden="1" outlineLevel="1">
      <c r="A880" s="557" t="s">
        <v>915</v>
      </c>
      <c r="B880" s="561">
        <v>1040</v>
      </c>
      <c r="C880" s="432"/>
      <c r="D880" s="357">
        <f t="shared" si="24"/>
        <v>0</v>
      </c>
    </row>
    <row r="881" spans="1:5" hidden="1" outlineLevel="1">
      <c r="A881" s="559" t="s">
        <v>916</v>
      </c>
      <c r="B881" s="560">
        <v>550</v>
      </c>
      <c r="C881" s="357">
        <v>8.2899999999999991</v>
      </c>
      <c r="D881" s="357">
        <f t="shared" si="24"/>
        <v>4559.4999999999991</v>
      </c>
    </row>
    <row r="882" spans="1:5" hidden="1" outlineLevel="1">
      <c r="A882" s="559" t="s">
        <v>917</v>
      </c>
      <c r="B882" s="560">
        <v>490</v>
      </c>
      <c r="C882" s="357">
        <v>9.92</v>
      </c>
      <c r="D882" s="357">
        <f t="shared" si="24"/>
        <v>4860.8</v>
      </c>
    </row>
    <row r="883" spans="1:5" hidden="1" outlineLevel="1">
      <c r="A883" s="557" t="s">
        <v>793</v>
      </c>
      <c r="B883" s="561">
        <v>4053.6</v>
      </c>
      <c r="C883" s="432"/>
      <c r="D883" s="357">
        <f t="shared" si="24"/>
        <v>0</v>
      </c>
    </row>
    <row r="884" spans="1:5" hidden="1" outlineLevel="1">
      <c r="A884" s="559"/>
      <c r="B884" s="562">
        <v>1353.6</v>
      </c>
      <c r="C884" s="357">
        <v>2.85</v>
      </c>
      <c r="D884" s="357">
        <f t="shared" si="24"/>
        <v>3857.7599999999998</v>
      </c>
    </row>
    <row r="885" spans="1:5" hidden="1" outlineLevel="1">
      <c r="A885" s="559" t="s">
        <v>794</v>
      </c>
      <c r="B885" s="562">
        <v>2700</v>
      </c>
      <c r="C885" s="357">
        <v>2.85</v>
      </c>
      <c r="D885" s="357">
        <f t="shared" si="24"/>
        <v>7695</v>
      </c>
    </row>
    <row r="886" spans="1:5" hidden="1" outlineLevel="1">
      <c r="A886" s="557" t="s">
        <v>182</v>
      </c>
      <c r="B886" s="558">
        <v>40.5</v>
      </c>
      <c r="C886" s="357"/>
      <c r="D886" s="357">
        <f t="shared" si="24"/>
        <v>0</v>
      </c>
    </row>
    <row r="887" spans="1:5" hidden="1" outlineLevel="1">
      <c r="A887" s="559" t="s">
        <v>795</v>
      </c>
      <c r="B887" s="560">
        <v>40.5</v>
      </c>
      <c r="C887" s="362">
        <v>213.28</v>
      </c>
      <c r="D887" s="357">
        <f t="shared" si="24"/>
        <v>8637.84</v>
      </c>
    </row>
    <row r="888" spans="1:5" hidden="1" outlineLevel="1">
      <c r="A888" s="557" t="s">
        <v>796</v>
      </c>
      <c r="B888" s="561">
        <v>11128</v>
      </c>
      <c r="C888" s="357">
        <v>0.88</v>
      </c>
      <c r="D888" s="357">
        <f t="shared" si="24"/>
        <v>9792.64</v>
      </c>
    </row>
    <row r="889" spans="1:5" hidden="1" outlineLevel="1">
      <c r="A889" s="557" t="s">
        <v>798</v>
      </c>
      <c r="B889" s="561">
        <v>27269.1</v>
      </c>
      <c r="C889" s="357"/>
      <c r="D889" s="357">
        <f t="shared" si="24"/>
        <v>0</v>
      </c>
    </row>
    <row r="890" spans="1:5" hidden="1" outlineLevel="1">
      <c r="A890" s="559" t="s">
        <v>799</v>
      </c>
      <c r="B890" s="562">
        <v>7094.2</v>
      </c>
      <c r="C890" s="357">
        <v>1.06</v>
      </c>
      <c r="D890" s="357">
        <f t="shared" si="24"/>
        <v>7519.8519999999999</v>
      </c>
    </row>
    <row r="891" spans="1:5" hidden="1" outlineLevel="1">
      <c r="A891" s="559" t="s">
        <v>800</v>
      </c>
      <c r="B891" s="560">
        <v>496.6</v>
      </c>
      <c r="C891" s="357">
        <v>1.53</v>
      </c>
      <c r="D891" s="357">
        <f t="shared" si="24"/>
        <v>759.798</v>
      </c>
    </row>
    <row r="892" spans="1:5" hidden="1" outlineLevel="1">
      <c r="A892" s="559" t="s">
        <v>1873</v>
      </c>
      <c r="B892" s="562">
        <v>6182</v>
      </c>
      <c r="C892" s="362">
        <f>(3500*3.75+2682*3.5)/6182</f>
        <v>3.6415399547072145</v>
      </c>
      <c r="D892" s="357">
        <f t="shared" si="24"/>
        <v>22512</v>
      </c>
      <c r="E892" s="42" t="s">
        <v>319</v>
      </c>
    </row>
    <row r="893" spans="1:5" hidden="1" outlineLevel="1">
      <c r="A893" s="559" t="s">
        <v>1874</v>
      </c>
      <c r="B893" s="562">
        <v>2700</v>
      </c>
      <c r="C893" s="362">
        <f>(1500*3.5+1200*3.67)/2700</f>
        <v>3.5755555555555554</v>
      </c>
      <c r="D893" s="357">
        <f t="shared" si="24"/>
        <v>9654</v>
      </c>
      <c r="E893" s="42" t="s">
        <v>319</v>
      </c>
    </row>
    <row r="894" spans="1:5" hidden="1" outlineLevel="1">
      <c r="A894" s="559" t="s">
        <v>938</v>
      </c>
      <c r="B894" s="560">
        <v>968</v>
      </c>
      <c r="C894" s="357">
        <v>1.78</v>
      </c>
      <c r="D894" s="357">
        <f t="shared" si="24"/>
        <v>1723.04</v>
      </c>
    </row>
    <row r="895" spans="1:5" hidden="1" outlineLevel="1">
      <c r="A895" s="559" t="s">
        <v>939</v>
      </c>
      <c r="B895" s="562">
        <v>1000</v>
      </c>
      <c r="C895" s="357">
        <v>1.78</v>
      </c>
      <c r="D895" s="357">
        <f t="shared" si="24"/>
        <v>1780</v>
      </c>
    </row>
    <row r="896" spans="1:5" hidden="1" outlineLevel="1">
      <c r="A896" s="559" t="s">
        <v>945</v>
      </c>
      <c r="B896" s="562">
        <v>8828.2999999999993</v>
      </c>
      <c r="C896" s="357">
        <v>2.76</v>
      </c>
      <c r="D896" s="357">
        <f t="shared" si="24"/>
        <v>24366.107999999997</v>
      </c>
    </row>
    <row r="897" spans="1:5" hidden="1" outlineLevel="1">
      <c r="A897" s="557" t="s">
        <v>802</v>
      </c>
      <c r="B897" s="561">
        <v>71018</v>
      </c>
      <c r="C897" s="357"/>
      <c r="D897" s="357">
        <f t="shared" si="24"/>
        <v>0</v>
      </c>
    </row>
    <row r="898" spans="1:5" hidden="1" outlineLevel="1">
      <c r="A898" s="559" t="s">
        <v>803</v>
      </c>
      <c r="B898" s="562">
        <v>27380</v>
      </c>
      <c r="C898" s="357">
        <v>0.62</v>
      </c>
      <c r="D898" s="357">
        <f t="shared" si="24"/>
        <v>16975.599999999999</v>
      </c>
    </row>
    <row r="899" spans="1:5" hidden="1" outlineLevel="1">
      <c r="A899" s="559" t="s">
        <v>804</v>
      </c>
      <c r="B899" s="562">
        <v>25638</v>
      </c>
      <c r="C899" s="357">
        <v>0.62</v>
      </c>
      <c r="D899" s="357">
        <f t="shared" si="24"/>
        <v>15895.56</v>
      </c>
    </row>
    <row r="900" spans="1:5" hidden="1" outlineLevel="1">
      <c r="A900" s="559" t="s">
        <v>805</v>
      </c>
      <c r="B900" s="562">
        <v>18000</v>
      </c>
      <c r="C900" s="357">
        <v>0.63</v>
      </c>
      <c r="D900" s="357">
        <f t="shared" si="24"/>
        <v>11340</v>
      </c>
    </row>
    <row r="901" spans="1:5" hidden="1" outlineLevel="1">
      <c r="A901" s="557" t="s">
        <v>806</v>
      </c>
      <c r="B901" s="561">
        <v>31610</v>
      </c>
      <c r="C901" s="357"/>
      <c r="D901" s="357">
        <f t="shared" si="24"/>
        <v>0</v>
      </c>
    </row>
    <row r="902" spans="1:5" hidden="1" outlineLevel="1">
      <c r="A902" s="559" t="s">
        <v>987</v>
      </c>
      <c r="B902" s="562">
        <v>6000</v>
      </c>
      <c r="C902" s="357">
        <v>2.36</v>
      </c>
      <c r="D902" s="357">
        <f t="shared" si="24"/>
        <v>14160</v>
      </c>
    </row>
    <row r="903" spans="1:5" hidden="1" outlineLevel="1">
      <c r="A903" s="559" t="s">
        <v>807</v>
      </c>
      <c r="B903" s="562">
        <v>12060</v>
      </c>
      <c r="C903" s="357">
        <v>2.36</v>
      </c>
      <c r="D903" s="357">
        <f t="shared" si="24"/>
        <v>28461.599999999999</v>
      </c>
    </row>
    <row r="904" spans="1:5" hidden="1" outlineLevel="1">
      <c r="A904" s="559" t="s">
        <v>991</v>
      </c>
      <c r="B904" s="562">
        <v>13550</v>
      </c>
      <c r="C904" s="357">
        <v>3.37</v>
      </c>
      <c r="D904" s="357">
        <f t="shared" si="24"/>
        <v>45663.5</v>
      </c>
    </row>
    <row r="905" spans="1:5" hidden="1" outlineLevel="1">
      <c r="A905" s="557" t="s">
        <v>1806</v>
      </c>
      <c r="B905" s="561">
        <v>13000</v>
      </c>
      <c r="C905" s="357"/>
      <c r="D905" s="357">
        <f t="shared" si="24"/>
        <v>0</v>
      </c>
    </row>
    <row r="906" spans="1:5" hidden="1" outlineLevel="1">
      <c r="A906" s="559" t="s">
        <v>1807</v>
      </c>
      <c r="B906" s="562">
        <v>7400</v>
      </c>
      <c r="C906" s="362">
        <f>(4000*5.3+3400*4.85)/7400</f>
        <v>5.0932432432432435</v>
      </c>
      <c r="D906" s="357">
        <f t="shared" si="24"/>
        <v>37690</v>
      </c>
      <c r="E906" s="42" t="s">
        <v>319</v>
      </c>
    </row>
    <row r="907" spans="1:5" hidden="1" outlineLevel="1">
      <c r="A907" s="559" t="s">
        <v>1808</v>
      </c>
      <c r="B907" s="562">
        <v>5600</v>
      </c>
      <c r="C907" s="362">
        <f>(3200*5.12+2400*4.85)/5600</f>
        <v>5.0042857142857144</v>
      </c>
      <c r="D907" s="357">
        <f t="shared" si="24"/>
        <v>28024</v>
      </c>
      <c r="E907" s="42" t="s">
        <v>319</v>
      </c>
    </row>
    <row r="908" spans="1:5" hidden="1" outlineLevel="1">
      <c r="A908" s="557" t="s">
        <v>809</v>
      </c>
      <c r="B908" s="561">
        <v>1000</v>
      </c>
      <c r="C908" s="357"/>
      <c r="D908" s="357">
        <f t="shared" si="24"/>
        <v>0</v>
      </c>
    </row>
    <row r="909" spans="1:5" hidden="1" outlineLevel="1">
      <c r="A909" s="559" t="s">
        <v>1021</v>
      </c>
      <c r="B909" s="562">
        <v>1000</v>
      </c>
      <c r="C909" s="476">
        <v>0.55000000000000004</v>
      </c>
      <c r="D909" s="357">
        <f t="shared" si="24"/>
        <v>550</v>
      </c>
    </row>
    <row r="910" spans="1:5" hidden="1" outlineLevel="1">
      <c r="A910" s="557" t="s">
        <v>1022</v>
      </c>
      <c r="B910" s="561">
        <v>3000</v>
      </c>
      <c r="C910" s="357">
        <v>3.1</v>
      </c>
      <c r="D910" s="357">
        <f t="shared" si="24"/>
        <v>9300</v>
      </c>
    </row>
    <row r="911" spans="1:5" hidden="1" outlineLevel="1">
      <c r="A911" s="557" t="s">
        <v>1023</v>
      </c>
      <c r="B911" s="561">
        <v>1660868</v>
      </c>
      <c r="D911" s="357">
        <f t="shared" si="24"/>
        <v>0</v>
      </c>
    </row>
    <row r="912" spans="1:5" hidden="1" outlineLevel="1">
      <c r="A912" s="559" t="s">
        <v>1028</v>
      </c>
      <c r="B912" s="560">
        <v>800</v>
      </c>
      <c r="C912" s="357">
        <v>0.02</v>
      </c>
      <c r="D912" s="357">
        <f t="shared" si="24"/>
        <v>16</v>
      </c>
    </row>
    <row r="913" spans="1:5" hidden="1" outlineLevel="1">
      <c r="A913" s="559" t="s">
        <v>1029</v>
      </c>
      <c r="B913" s="562">
        <v>64506</v>
      </c>
      <c r="C913" s="357">
        <v>0.02</v>
      </c>
      <c r="D913" s="357">
        <f t="shared" si="24"/>
        <v>1290.1200000000001</v>
      </c>
    </row>
    <row r="914" spans="1:5" hidden="1" outlineLevel="1">
      <c r="A914" s="559" t="s">
        <v>1034</v>
      </c>
      <c r="B914" s="562">
        <v>357600</v>
      </c>
      <c r="C914" s="357">
        <v>0.02</v>
      </c>
      <c r="D914" s="357">
        <f t="shared" si="24"/>
        <v>7152</v>
      </c>
    </row>
    <row r="915" spans="1:5" hidden="1" outlineLevel="1">
      <c r="A915" s="559" t="s">
        <v>1038</v>
      </c>
      <c r="B915" s="562">
        <v>1237962</v>
      </c>
      <c r="C915" s="357">
        <v>0.02</v>
      </c>
      <c r="D915" s="357">
        <f t="shared" si="24"/>
        <v>24759.24</v>
      </c>
    </row>
    <row r="916" spans="1:5" hidden="1" outlineLevel="1">
      <c r="A916" s="557" t="s">
        <v>163</v>
      </c>
      <c r="B916" s="561">
        <v>2029405</v>
      </c>
      <c r="C916" s="357"/>
      <c r="D916" s="357">
        <f t="shared" si="24"/>
        <v>0</v>
      </c>
    </row>
    <row r="917" spans="1:5" hidden="1" outlineLevel="1">
      <c r="A917" s="559" t="s">
        <v>811</v>
      </c>
      <c r="B917" s="562">
        <v>111975</v>
      </c>
      <c r="C917" s="425">
        <v>4.8000000000000001E-2</v>
      </c>
      <c r="D917" s="357">
        <f t="shared" si="24"/>
        <v>5374.8</v>
      </c>
    </row>
    <row r="918" spans="1:5" hidden="1" outlineLevel="1">
      <c r="A918" s="559" t="s">
        <v>164</v>
      </c>
      <c r="B918" s="562">
        <v>1917430</v>
      </c>
      <c r="C918" s="425">
        <v>4.8000000000000001E-2</v>
      </c>
      <c r="D918" s="357">
        <f t="shared" si="24"/>
        <v>92036.64</v>
      </c>
    </row>
    <row r="919" spans="1:5" hidden="1" outlineLevel="1">
      <c r="A919" s="557" t="s">
        <v>1053</v>
      </c>
      <c r="B919" s="561">
        <v>54897.35</v>
      </c>
      <c r="C919" s="357">
        <v>0.79</v>
      </c>
      <c r="D919" s="357">
        <f t="shared" si="24"/>
        <v>43368.906499999997</v>
      </c>
    </row>
    <row r="920" spans="1:5" hidden="1" outlineLevel="1">
      <c r="A920" s="557" t="s">
        <v>812</v>
      </c>
      <c r="B920" s="558">
        <v>532</v>
      </c>
      <c r="C920" s="357">
        <v>3.2</v>
      </c>
      <c r="D920" s="357">
        <f t="shared" si="24"/>
        <v>1702.4</v>
      </c>
    </row>
    <row r="921" spans="1:5" hidden="1" outlineLevel="1">
      <c r="A921" s="557" t="s">
        <v>813</v>
      </c>
      <c r="B921" s="561">
        <v>6800</v>
      </c>
      <c r="C921" s="357"/>
      <c r="D921" s="357">
        <f t="shared" si="24"/>
        <v>0</v>
      </c>
    </row>
    <row r="922" spans="1:5" hidden="1" outlineLevel="1">
      <c r="A922" s="559" t="s">
        <v>814</v>
      </c>
      <c r="B922" s="562">
        <v>6800</v>
      </c>
      <c r="C922" s="357">
        <v>0.38</v>
      </c>
      <c r="D922" s="357">
        <f t="shared" si="24"/>
        <v>2584</v>
      </c>
    </row>
    <row r="923" spans="1:5" hidden="1" outlineLevel="1">
      <c r="A923" s="557" t="s">
        <v>815</v>
      </c>
      <c r="B923" s="561">
        <v>34100</v>
      </c>
      <c r="C923" s="357"/>
      <c r="D923" s="357">
        <f t="shared" si="24"/>
        <v>0</v>
      </c>
      <c r="E923" s="42" t="s">
        <v>319</v>
      </c>
    </row>
    <row r="924" spans="1:5" hidden="1" outlineLevel="1">
      <c r="A924" s="559" t="s">
        <v>816</v>
      </c>
      <c r="B924" s="562">
        <v>34100</v>
      </c>
      <c r="C924" s="357">
        <v>0.63</v>
      </c>
      <c r="D924" s="357">
        <f t="shared" si="24"/>
        <v>21483</v>
      </c>
    </row>
    <row r="925" spans="1:5" hidden="1" outlineLevel="1">
      <c r="A925" s="557" t="s">
        <v>857</v>
      </c>
      <c r="B925" s="561">
        <v>12500</v>
      </c>
      <c r="C925" s="357"/>
      <c r="D925" s="357">
        <f t="shared" si="24"/>
        <v>0</v>
      </c>
    </row>
    <row r="926" spans="1:5" hidden="1" outlineLevel="1">
      <c r="A926" s="573">
        <v>41</v>
      </c>
      <c r="B926" s="562">
        <v>2500</v>
      </c>
      <c r="C926" s="476">
        <v>0.08</v>
      </c>
      <c r="D926" s="357">
        <f t="shared" si="24"/>
        <v>200</v>
      </c>
    </row>
    <row r="927" spans="1:5" hidden="1" outlineLevel="1">
      <c r="A927" s="573">
        <v>42</v>
      </c>
      <c r="B927" s="562">
        <v>2500</v>
      </c>
      <c r="C927" s="476">
        <v>0.08</v>
      </c>
      <c r="D927" s="357">
        <f t="shared" si="24"/>
        <v>200</v>
      </c>
    </row>
    <row r="928" spans="1:5" hidden="1" outlineLevel="1">
      <c r="A928" s="573">
        <v>43</v>
      </c>
      <c r="B928" s="562">
        <v>2500</v>
      </c>
      <c r="C928" s="476">
        <v>0.08</v>
      </c>
      <c r="D928" s="357">
        <f t="shared" si="24"/>
        <v>200</v>
      </c>
    </row>
    <row r="929" spans="1:4" hidden="1" outlineLevel="1">
      <c r="A929" s="573">
        <v>44</v>
      </c>
      <c r="B929" s="562">
        <v>2500</v>
      </c>
      <c r="C929" s="476">
        <v>0.08</v>
      </c>
      <c r="D929" s="357">
        <f t="shared" si="24"/>
        <v>200</v>
      </c>
    </row>
    <row r="930" spans="1:4" hidden="1" outlineLevel="1">
      <c r="A930" s="573">
        <v>45</v>
      </c>
      <c r="B930" s="562">
        <v>2500</v>
      </c>
      <c r="C930" s="476">
        <v>0.08</v>
      </c>
      <c r="D930" s="357">
        <f t="shared" si="24"/>
        <v>200</v>
      </c>
    </row>
    <row r="931" spans="1:4" hidden="1" outlineLevel="1">
      <c r="A931" s="557" t="s">
        <v>817</v>
      </c>
      <c r="B931" s="561">
        <v>14152</v>
      </c>
      <c r="C931" s="357"/>
      <c r="D931" s="357">
        <f t="shared" si="24"/>
        <v>0</v>
      </c>
    </row>
    <row r="932" spans="1:4" hidden="1" outlineLevel="1">
      <c r="A932" s="559" t="s">
        <v>818</v>
      </c>
      <c r="B932" s="562">
        <v>14152</v>
      </c>
      <c r="C932" s="476">
        <v>0.55000000000000004</v>
      </c>
      <c r="D932" s="357">
        <f t="shared" ref="D932:D964" si="25">B932*C932</f>
        <v>7783.6</v>
      </c>
    </row>
    <row r="933" spans="1:4" hidden="1" outlineLevel="1">
      <c r="A933" s="557" t="s">
        <v>819</v>
      </c>
      <c r="B933" s="561">
        <v>31364.23</v>
      </c>
      <c r="C933" s="477"/>
      <c r="D933" s="357">
        <f t="shared" si="25"/>
        <v>0</v>
      </c>
    </row>
    <row r="934" spans="1:4" hidden="1" outlineLevel="1">
      <c r="A934" s="559" t="s">
        <v>820</v>
      </c>
      <c r="B934" s="562">
        <v>3078</v>
      </c>
      <c r="C934" s="476">
        <v>1.58</v>
      </c>
      <c r="D934" s="357">
        <f t="shared" si="25"/>
        <v>4863.24</v>
      </c>
    </row>
    <row r="935" spans="1:4" hidden="1" outlineLevel="1">
      <c r="A935" s="559" t="s">
        <v>821</v>
      </c>
      <c r="B935" s="562">
        <v>15843.35</v>
      </c>
      <c r="C935" s="357">
        <v>2.2000000000000002</v>
      </c>
      <c r="D935" s="357">
        <f t="shared" si="25"/>
        <v>34855.370000000003</v>
      </c>
    </row>
    <row r="936" spans="1:4" hidden="1" outlineLevel="1">
      <c r="A936" s="559" t="s">
        <v>822</v>
      </c>
      <c r="B936" s="560">
        <v>42.88</v>
      </c>
      <c r="C936" s="357">
        <v>2.14</v>
      </c>
      <c r="D936" s="357">
        <f t="shared" si="25"/>
        <v>91.763200000000012</v>
      </c>
    </row>
    <row r="937" spans="1:4" hidden="1" outlineLevel="1">
      <c r="A937" s="559" t="s">
        <v>823</v>
      </c>
      <c r="B937" s="562">
        <v>10579</v>
      </c>
      <c r="C937" s="357">
        <v>1.56</v>
      </c>
      <c r="D937" s="357">
        <f t="shared" si="25"/>
        <v>16503.240000000002</v>
      </c>
    </row>
    <row r="938" spans="1:4" hidden="1" outlineLevel="1">
      <c r="A938" s="559" t="s">
        <v>824</v>
      </c>
      <c r="B938" s="560">
        <v>321</v>
      </c>
      <c r="C938" s="357">
        <v>1.19</v>
      </c>
      <c r="D938" s="357">
        <f t="shared" si="25"/>
        <v>381.99</v>
      </c>
    </row>
    <row r="939" spans="1:4" hidden="1" outlineLevel="1">
      <c r="A939" s="559" t="s">
        <v>1073</v>
      </c>
      <c r="B939" s="562">
        <v>1500</v>
      </c>
      <c r="C939" s="357">
        <v>1.19</v>
      </c>
      <c r="D939" s="357">
        <f t="shared" si="25"/>
        <v>1785</v>
      </c>
    </row>
    <row r="940" spans="1:4" hidden="1" outlineLevel="1">
      <c r="A940" s="557" t="s">
        <v>168</v>
      </c>
      <c r="B940" s="558">
        <v>72</v>
      </c>
      <c r="C940" s="357">
        <v>23.24</v>
      </c>
      <c r="D940" s="357">
        <f t="shared" si="25"/>
        <v>1673.28</v>
      </c>
    </row>
    <row r="941" spans="1:4" hidden="1" outlineLevel="1">
      <c r="A941" s="557" t="s">
        <v>825</v>
      </c>
      <c r="B941" s="558">
        <v>954.9</v>
      </c>
      <c r="C941" s="362">
        <f>(19*454.9+500*17.8)/954.9</f>
        <v>18.371661954131323</v>
      </c>
      <c r="D941" s="357">
        <f t="shared" si="25"/>
        <v>17543.099999999999</v>
      </c>
    </row>
    <row r="942" spans="1:4" hidden="1" outlineLevel="1">
      <c r="A942" s="557" t="s">
        <v>173</v>
      </c>
      <c r="B942" s="561">
        <v>162928.84</v>
      </c>
      <c r="C942" s="357"/>
      <c r="D942" s="357">
        <f t="shared" si="25"/>
        <v>0</v>
      </c>
    </row>
    <row r="943" spans="1:4" hidden="1" outlineLevel="1">
      <c r="A943" s="559" t="s">
        <v>811</v>
      </c>
      <c r="B943" s="562">
        <v>63950.64</v>
      </c>
      <c r="C943" s="357">
        <v>1.3</v>
      </c>
      <c r="D943" s="357">
        <f t="shared" si="25"/>
        <v>83135.831999999995</v>
      </c>
    </row>
    <row r="944" spans="1:4" hidden="1" outlineLevel="1">
      <c r="A944" s="559" t="s">
        <v>72</v>
      </c>
      <c r="B944" s="562">
        <v>13666.2</v>
      </c>
      <c r="C944" s="357">
        <v>1.3</v>
      </c>
      <c r="D944" s="357">
        <f t="shared" si="25"/>
        <v>17766.060000000001</v>
      </c>
    </row>
    <row r="945" spans="1:5" hidden="1" outlineLevel="1">
      <c r="A945" s="559" t="s">
        <v>1095</v>
      </c>
      <c r="B945" s="562">
        <v>3000</v>
      </c>
      <c r="C945" s="357">
        <v>1.3</v>
      </c>
      <c r="D945" s="357">
        <f t="shared" si="25"/>
        <v>3900</v>
      </c>
    </row>
    <row r="946" spans="1:5" hidden="1" outlineLevel="1">
      <c r="A946" s="559" t="s">
        <v>65</v>
      </c>
      <c r="B946" s="562">
        <v>2000</v>
      </c>
      <c r="C946" s="357">
        <v>1.23</v>
      </c>
      <c r="D946" s="357">
        <f t="shared" si="25"/>
        <v>2460</v>
      </c>
    </row>
    <row r="947" spans="1:5" hidden="1" outlineLevel="1">
      <c r="A947" s="559" t="s">
        <v>1096</v>
      </c>
      <c r="B947" s="562">
        <v>9379.2000000000007</v>
      </c>
      <c r="C947" s="357">
        <v>1.3</v>
      </c>
      <c r="D947" s="357">
        <f t="shared" si="25"/>
        <v>12192.960000000001</v>
      </c>
    </row>
    <row r="948" spans="1:5" hidden="1" outlineLevel="1">
      <c r="A948" s="559" t="s">
        <v>164</v>
      </c>
      <c r="B948" s="562">
        <v>70932.800000000003</v>
      </c>
      <c r="C948" s="357">
        <v>0.65</v>
      </c>
      <c r="D948" s="357">
        <f t="shared" si="25"/>
        <v>46106.320000000007</v>
      </c>
      <c r="E948" s="42" t="s">
        <v>319</v>
      </c>
    </row>
    <row r="949" spans="1:5" hidden="1" outlineLevel="1">
      <c r="A949" s="557" t="s">
        <v>174</v>
      </c>
      <c r="B949" s="561">
        <v>58558.2</v>
      </c>
      <c r="C949" s="357"/>
      <c r="D949" s="357">
        <f t="shared" si="25"/>
        <v>0</v>
      </c>
    </row>
    <row r="950" spans="1:5" hidden="1" outlineLevel="1">
      <c r="A950" s="559" t="s">
        <v>1098</v>
      </c>
      <c r="B950" s="562">
        <v>4000</v>
      </c>
      <c r="C950" s="357">
        <v>1.55</v>
      </c>
      <c r="D950" s="357">
        <f t="shared" si="25"/>
        <v>6200</v>
      </c>
    </row>
    <row r="951" spans="1:5" hidden="1" outlineLevel="1">
      <c r="A951" s="559" t="s">
        <v>1099</v>
      </c>
      <c r="B951" s="562">
        <v>14840</v>
      </c>
      <c r="C951" s="357">
        <v>1.55</v>
      </c>
      <c r="D951" s="357">
        <f t="shared" si="25"/>
        <v>23002</v>
      </c>
      <c r="E951" s="42" t="s">
        <v>319</v>
      </c>
    </row>
    <row r="952" spans="1:5" hidden="1" outlineLevel="1">
      <c r="A952" s="559" t="s">
        <v>826</v>
      </c>
      <c r="B952" s="562">
        <v>4963.2</v>
      </c>
      <c r="C952" s="357">
        <v>1.55</v>
      </c>
      <c r="D952" s="357">
        <f t="shared" si="25"/>
        <v>7692.96</v>
      </c>
    </row>
    <row r="953" spans="1:5" hidden="1" outlineLevel="1">
      <c r="A953" s="559" t="s">
        <v>175</v>
      </c>
      <c r="B953" s="562">
        <v>5980</v>
      </c>
      <c r="C953" s="357">
        <v>1.55</v>
      </c>
      <c r="D953" s="357">
        <f t="shared" si="25"/>
        <v>9269</v>
      </c>
    </row>
    <row r="954" spans="1:5" hidden="1" outlineLevel="1">
      <c r="A954" s="559" t="s">
        <v>1095</v>
      </c>
      <c r="B954" s="562">
        <v>6500</v>
      </c>
      <c r="C954" s="357">
        <v>1.3</v>
      </c>
      <c r="D954" s="357">
        <f t="shared" si="25"/>
        <v>8450</v>
      </c>
      <c r="E954" s="42" t="s">
        <v>319</v>
      </c>
    </row>
    <row r="955" spans="1:5" hidden="1" outlineLevel="1">
      <c r="A955" s="559" t="s">
        <v>176</v>
      </c>
      <c r="B955" s="562">
        <v>14275</v>
      </c>
      <c r="C955" s="357">
        <v>1.55</v>
      </c>
      <c r="D955" s="357">
        <f t="shared" si="25"/>
        <v>22126.25</v>
      </c>
    </row>
    <row r="956" spans="1:5" hidden="1" outlineLevel="1">
      <c r="A956" s="559" t="s">
        <v>1104</v>
      </c>
      <c r="B956" s="562">
        <v>4000</v>
      </c>
      <c r="C956" s="357">
        <v>1.55</v>
      </c>
      <c r="D956" s="357">
        <f t="shared" si="25"/>
        <v>6200</v>
      </c>
    </row>
    <row r="957" spans="1:5" hidden="1" outlineLevel="1">
      <c r="A957" s="559" t="s">
        <v>1107</v>
      </c>
      <c r="B957" s="562">
        <v>4000</v>
      </c>
      <c r="C957" s="357">
        <v>1.55</v>
      </c>
      <c r="D957" s="357">
        <f t="shared" si="25"/>
        <v>6200</v>
      </c>
    </row>
    <row r="958" spans="1:5" hidden="1" outlineLevel="1">
      <c r="A958" s="557" t="s">
        <v>827</v>
      </c>
      <c r="B958" s="561">
        <v>51892</v>
      </c>
      <c r="C958" s="357"/>
      <c r="D958" s="357">
        <f t="shared" si="25"/>
        <v>0</v>
      </c>
    </row>
    <row r="959" spans="1:5" hidden="1" outlineLevel="1">
      <c r="A959" s="559" t="s">
        <v>828</v>
      </c>
      <c r="B959" s="562">
        <v>15696</v>
      </c>
      <c r="C959" s="357">
        <v>0.64</v>
      </c>
      <c r="D959" s="357">
        <f t="shared" si="25"/>
        <v>10045.44</v>
      </c>
    </row>
    <row r="960" spans="1:5" hidden="1" outlineLevel="1">
      <c r="A960" s="559" t="s">
        <v>829</v>
      </c>
      <c r="B960" s="562">
        <v>1880</v>
      </c>
      <c r="C960" s="357">
        <v>0.64</v>
      </c>
      <c r="D960" s="357">
        <f t="shared" si="25"/>
        <v>1203.2</v>
      </c>
    </row>
    <row r="961" spans="1:4" hidden="1" outlineLevel="1">
      <c r="A961" s="559" t="s">
        <v>830</v>
      </c>
      <c r="B961" s="562">
        <v>6846</v>
      </c>
      <c r="C961" s="362">
        <v>0.57999999999999996</v>
      </c>
      <c r="D961" s="357">
        <f t="shared" si="25"/>
        <v>3970.68</v>
      </c>
    </row>
    <row r="962" spans="1:4" hidden="1" outlineLevel="1">
      <c r="A962" s="559" t="s">
        <v>831</v>
      </c>
      <c r="B962" s="562">
        <v>27470</v>
      </c>
      <c r="C962" s="362">
        <v>0.57999999999999996</v>
      </c>
      <c r="D962" s="357">
        <f t="shared" si="25"/>
        <v>15932.599999999999</v>
      </c>
    </row>
    <row r="963" spans="1:4" hidden="1" outlineLevel="1">
      <c r="A963" s="557" t="s">
        <v>832</v>
      </c>
      <c r="B963" s="561">
        <v>4340</v>
      </c>
      <c r="C963" s="357"/>
      <c r="D963" s="357">
        <f t="shared" si="25"/>
        <v>0</v>
      </c>
    </row>
    <row r="964" spans="1:4" hidden="1" outlineLevel="1">
      <c r="A964" s="559" t="s">
        <v>833</v>
      </c>
      <c r="B964" s="562">
        <v>4340</v>
      </c>
      <c r="C964" s="357">
        <v>2.2200000000000002</v>
      </c>
      <c r="D964" s="357">
        <f t="shared" si="25"/>
        <v>9634.8000000000011</v>
      </c>
    </row>
    <row r="965" spans="1:4" collapsed="1">
      <c r="A965" s="463" t="s">
        <v>121</v>
      </c>
      <c r="B965" s="461"/>
      <c r="C965" s="448"/>
      <c r="D965" s="447">
        <f>SUM(D874:D964)</f>
        <v>934026.26970000006</v>
      </c>
    </row>
    <row r="967" spans="1:4">
      <c r="A967" s="450" t="s">
        <v>141</v>
      </c>
      <c r="B967" s="451" t="s">
        <v>2</v>
      </c>
      <c r="C967" s="454" t="s">
        <v>3</v>
      </c>
      <c r="D967" s="454" t="s">
        <v>4</v>
      </c>
    </row>
    <row r="968" spans="1:4" hidden="1" outlineLevel="1">
      <c r="A968" s="557" t="s">
        <v>834</v>
      </c>
      <c r="B968" s="558">
        <v>1</v>
      </c>
      <c r="C968" s="357"/>
      <c r="D968" s="357">
        <f t="shared" ref="D968:D1027" si="26">B968*C968</f>
        <v>0</v>
      </c>
    </row>
    <row r="969" spans="1:4" hidden="1" outlineLevel="1">
      <c r="A969" s="559" t="s">
        <v>835</v>
      </c>
      <c r="B969" s="560">
        <v>1</v>
      </c>
      <c r="C969" s="425">
        <v>76000</v>
      </c>
      <c r="D969" s="357">
        <f t="shared" si="26"/>
        <v>76000</v>
      </c>
    </row>
    <row r="970" spans="1:4" hidden="1" outlineLevel="1">
      <c r="A970" s="557" t="s">
        <v>292</v>
      </c>
      <c r="B970" s="561">
        <v>80730</v>
      </c>
      <c r="C970" s="425"/>
      <c r="D970" s="357">
        <f t="shared" si="26"/>
        <v>0</v>
      </c>
    </row>
    <row r="971" spans="1:4" hidden="1" outlineLevel="1">
      <c r="A971" s="559" t="s">
        <v>293</v>
      </c>
      <c r="B971" s="562">
        <v>80730</v>
      </c>
      <c r="C971" s="425">
        <v>0.11309071868045556</v>
      </c>
      <c r="D971" s="357">
        <f t="shared" si="26"/>
        <v>9129.8137190731777</v>
      </c>
    </row>
    <row r="972" spans="1:4" hidden="1" outlineLevel="1">
      <c r="A972" s="557" t="s">
        <v>122</v>
      </c>
      <c r="B972" s="558">
        <v>4</v>
      </c>
      <c r="C972" s="357"/>
      <c r="D972" s="357">
        <f t="shared" si="26"/>
        <v>0</v>
      </c>
    </row>
    <row r="973" spans="1:4" hidden="1" outlineLevel="1">
      <c r="A973" s="559" t="s">
        <v>123</v>
      </c>
      <c r="B973" s="560">
        <v>4</v>
      </c>
      <c r="C973" s="357">
        <v>479</v>
      </c>
      <c r="D973" s="357">
        <f t="shared" si="26"/>
        <v>1916</v>
      </c>
    </row>
    <row r="974" spans="1:4" hidden="1" outlineLevel="1">
      <c r="A974" s="557" t="s">
        <v>198</v>
      </c>
      <c r="B974" s="558">
        <v>4</v>
      </c>
      <c r="C974" s="357"/>
      <c r="D974" s="357">
        <f t="shared" si="26"/>
        <v>0</v>
      </c>
    </row>
    <row r="975" spans="1:4" hidden="1" outlineLevel="1">
      <c r="A975" s="559" t="s">
        <v>199</v>
      </c>
      <c r="B975" s="560">
        <v>4</v>
      </c>
      <c r="C975" s="357">
        <v>25095</v>
      </c>
      <c r="D975" s="357">
        <f t="shared" si="26"/>
        <v>100380</v>
      </c>
    </row>
    <row r="976" spans="1:4" hidden="1" outlineLevel="1">
      <c r="A976" s="557" t="s">
        <v>296</v>
      </c>
      <c r="B976" s="558">
        <v>10</v>
      </c>
      <c r="C976" s="357">
        <v>97.47</v>
      </c>
      <c r="D976" s="357">
        <f t="shared" si="26"/>
        <v>974.7</v>
      </c>
    </row>
    <row r="977" spans="1:5" hidden="1" outlineLevel="1">
      <c r="A977" s="557" t="s">
        <v>836</v>
      </c>
      <c r="B977" s="558">
        <v>1</v>
      </c>
      <c r="C977" s="357"/>
      <c r="D977" s="357">
        <f t="shared" si="26"/>
        <v>0</v>
      </c>
    </row>
    <row r="978" spans="1:5" hidden="1" outlineLevel="1">
      <c r="A978" s="559" t="s">
        <v>837</v>
      </c>
      <c r="B978" s="560">
        <v>1</v>
      </c>
      <c r="C978" s="357">
        <v>1650</v>
      </c>
      <c r="D978" s="357">
        <f t="shared" si="26"/>
        <v>1650</v>
      </c>
    </row>
    <row r="979" spans="1:5" hidden="1" outlineLevel="1">
      <c r="A979" s="557" t="s">
        <v>838</v>
      </c>
      <c r="B979" s="561">
        <v>4425</v>
      </c>
      <c r="C979" s="357"/>
      <c r="D979" s="357">
        <f t="shared" si="26"/>
        <v>0</v>
      </c>
    </row>
    <row r="980" spans="1:5" hidden="1" outlineLevel="1">
      <c r="A980" s="559" t="s">
        <v>839</v>
      </c>
      <c r="B980" s="562">
        <v>4425</v>
      </c>
      <c r="C980" s="357">
        <v>0.32</v>
      </c>
      <c r="D980" s="357">
        <f t="shared" si="26"/>
        <v>1416</v>
      </c>
    </row>
    <row r="981" spans="1:5" hidden="1" outlineLevel="1">
      <c r="A981" s="557" t="s">
        <v>840</v>
      </c>
      <c r="B981" s="561">
        <v>1215</v>
      </c>
      <c r="C981" s="357"/>
      <c r="D981" s="357">
        <f t="shared" si="26"/>
        <v>0</v>
      </c>
    </row>
    <row r="982" spans="1:5" hidden="1" outlineLevel="1">
      <c r="A982" s="559"/>
      <c r="B982" s="562">
        <v>1176</v>
      </c>
      <c r="C982" s="357">
        <v>1</v>
      </c>
      <c r="D982" s="357">
        <f t="shared" si="26"/>
        <v>1176</v>
      </c>
    </row>
    <row r="983" spans="1:5" hidden="1" outlineLevel="1">
      <c r="A983" s="559" t="s">
        <v>841</v>
      </c>
      <c r="B983" s="560">
        <v>13</v>
      </c>
      <c r="C983" s="357">
        <v>880</v>
      </c>
      <c r="D983" s="357">
        <f t="shared" si="26"/>
        <v>11440</v>
      </c>
    </row>
    <row r="984" spans="1:5" hidden="1" outlineLevel="1">
      <c r="A984" s="559" t="s">
        <v>842</v>
      </c>
      <c r="B984" s="560">
        <v>26</v>
      </c>
      <c r="C984" s="357">
        <v>900</v>
      </c>
      <c r="D984" s="357">
        <f t="shared" si="26"/>
        <v>23400</v>
      </c>
    </row>
    <row r="985" spans="1:5" hidden="1" outlineLevel="1">
      <c r="A985" s="557" t="s">
        <v>32</v>
      </c>
      <c r="B985" s="558">
        <v>1</v>
      </c>
      <c r="C985" s="357"/>
      <c r="D985" s="357">
        <f t="shared" si="26"/>
        <v>0</v>
      </c>
    </row>
    <row r="986" spans="1:5" hidden="1" outlineLevel="1">
      <c r="A986" s="559" t="s">
        <v>33</v>
      </c>
      <c r="B986" s="560">
        <v>1</v>
      </c>
      <c r="C986" s="357">
        <v>272738.90999999997</v>
      </c>
      <c r="D986" s="357">
        <f t="shared" si="26"/>
        <v>272738.90999999997</v>
      </c>
    </row>
    <row r="987" spans="1:5" hidden="1" outlineLevel="1">
      <c r="A987" s="557" t="s">
        <v>161</v>
      </c>
      <c r="B987" s="561">
        <v>1455</v>
      </c>
      <c r="C987" s="425"/>
      <c r="D987" s="357">
        <f t="shared" si="26"/>
        <v>0</v>
      </c>
    </row>
    <row r="988" spans="1:5" hidden="1" outlineLevel="1">
      <c r="A988" s="559" t="s">
        <v>843</v>
      </c>
      <c r="B988" s="560">
        <v>300</v>
      </c>
      <c r="C988" s="357">
        <v>12.11</v>
      </c>
      <c r="D988" s="357">
        <f t="shared" si="26"/>
        <v>3633</v>
      </c>
    </row>
    <row r="989" spans="1:5" hidden="1" outlineLevel="1">
      <c r="A989" s="559" t="s">
        <v>162</v>
      </c>
      <c r="B989" s="560">
        <v>620</v>
      </c>
      <c r="C989" s="357">
        <v>16.3</v>
      </c>
      <c r="D989" s="357">
        <f t="shared" si="26"/>
        <v>10106</v>
      </c>
      <c r="E989" s="42" t="s">
        <v>319</v>
      </c>
    </row>
    <row r="990" spans="1:5" hidden="1" outlineLevel="1">
      <c r="A990" s="559" t="s">
        <v>201</v>
      </c>
      <c r="B990" s="560">
        <v>535</v>
      </c>
      <c r="C990" s="357">
        <v>19.3</v>
      </c>
      <c r="D990" s="357">
        <f t="shared" si="26"/>
        <v>10325.5</v>
      </c>
      <c r="E990" s="42" t="s">
        <v>319</v>
      </c>
    </row>
    <row r="991" spans="1:5" hidden="1" outlineLevel="1">
      <c r="A991" s="557" t="s">
        <v>765</v>
      </c>
      <c r="B991" s="561">
        <v>5744</v>
      </c>
      <c r="C991" s="357"/>
      <c r="D991" s="357">
        <f t="shared" si="26"/>
        <v>0</v>
      </c>
    </row>
    <row r="992" spans="1:5" hidden="1" outlineLevel="1">
      <c r="A992" s="559" t="s">
        <v>766</v>
      </c>
      <c r="B992" s="562">
        <v>5344</v>
      </c>
      <c r="C992" s="357">
        <v>1.1000000000000001</v>
      </c>
      <c r="D992" s="357">
        <f t="shared" si="26"/>
        <v>5878.4000000000005</v>
      </c>
    </row>
    <row r="993" spans="1:5" hidden="1" outlineLevel="1">
      <c r="A993" s="559" t="s">
        <v>844</v>
      </c>
      <c r="B993" s="560">
        <v>400</v>
      </c>
      <c r="C993" s="357">
        <v>1.5</v>
      </c>
      <c r="D993" s="357">
        <f t="shared" si="26"/>
        <v>600</v>
      </c>
      <c r="E993" s="42" t="s">
        <v>319</v>
      </c>
    </row>
    <row r="994" spans="1:5" hidden="1" outlineLevel="1">
      <c r="A994" s="557" t="s">
        <v>845</v>
      </c>
      <c r="B994" s="558">
        <v>1</v>
      </c>
      <c r="C994" s="357"/>
      <c r="D994" s="357">
        <f t="shared" si="26"/>
        <v>0</v>
      </c>
    </row>
    <row r="995" spans="1:5" hidden="1" outlineLevel="1">
      <c r="A995" s="559" t="s">
        <v>846</v>
      </c>
      <c r="B995" s="560">
        <v>1</v>
      </c>
      <c r="C995" s="357">
        <v>2600</v>
      </c>
      <c r="D995" s="357">
        <f t="shared" si="26"/>
        <v>2600</v>
      </c>
    </row>
    <row r="996" spans="1:5" hidden="1" outlineLevel="1">
      <c r="A996" s="557" t="s">
        <v>847</v>
      </c>
      <c r="B996" s="558">
        <v>6</v>
      </c>
      <c r="C996" s="477"/>
      <c r="D996" s="357">
        <f t="shared" si="26"/>
        <v>0</v>
      </c>
    </row>
    <row r="997" spans="1:5" hidden="1" outlineLevel="1">
      <c r="A997" s="559" t="s">
        <v>848</v>
      </c>
      <c r="B997" s="560">
        <v>6</v>
      </c>
      <c r="C997" s="357">
        <v>1058.33</v>
      </c>
      <c r="D997" s="357">
        <f t="shared" si="26"/>
        <v>6349.98</v>
      </c>
    </row>
    <row r="998" spans="1:5" hidden="1" outlineLevel="1">
      <c r="A998" s="557" t="s">
        <v>297</v>
      </c>
      <c r="B998" s="561">
        <v>1240</v>
      </c>
      <c r="C998" s="357"/>
      <c r="D998" s="357">
        <f t="shared" si="26"/>
        <v>0</v>
      </c>
    </row>
    <row r="999" spans="1:5" hidden="1" outlineLevel="1">
      <c r="A999" s="559" t="s">
        <v>849</v>
      </c>
      <c r="B999" s="560">
        <v>210</v>
      </c>
      <c r="C999" s="357">
        <v>0.75</v>
      </c>
      <c r="D999" s="357">
        <f t="shared" si="26"/>
        <v>157.5</v>
      </c>
    </row>
    <row r="1000" spans="1:5" hidden="1" outlineLevel="1">
      <c r="A1000" s="559" t="s">
        <v>850</v>
      </c>
      <c r="B1000" s="562">
        <v>1030</v>
      </c>
      <c r="C1000" s="357">
        <v>0.83</v>
      </c>
      <c r="D1000" s="357">
        <f t="shared" si="26"/>
        <v>854.9</v>
      </c>
    </row>
    <row r="1001" spans="1:5" hidden="1" outlineLevel="1">
      <c r="A1001" s="557" t="s">
        <v>302</v>
      </c>
      <c r="B1001" s="558">
        <v>186</v>
      </c>
      <c r="C1001" s="357">
        <v>48.5</v>
      </c>
      <c r="D1001" s="357">
        <f t="shared" si="26"/>
        <v>9021</v>
      </c>
      <c r="E1001" s="42" t="s">
        <v>319</v>
      </c>
    </row>
    <row r="1002" spans="1:5" hidden="1" outlineLevel="1">
      <c r="A1002" s="557" t="s">
        <v>851</v>
      </c>
      <c r="B1002" s="558">
        <v>6</v>
      </c>
      <c r="C1002" s="357">
        <v>355.16</v>
      </c>
      <c r="D1002" s="357">
        <f t="shared" si="26"/>
        <v>2130.96</v>
      </c>
    </row>
    <row r="1003" spans="1:5" hidden="1" outlineLevel="1">
      <c r="A1003" s="557" t="s">
        <v>852</v>
      </c>
      <c r="B1003" s="558">
        <v>3</v>
      </c>
      <c r="C1003" s="357"/>
      <c r="D1003" s="357">
        <f t="shared" si="26"/>
        <v>0</v>
      </c>
    </row>
    <row r="1004" spans="1:5" hidden="1" outlineLevel="1">
      <c r="A1004" s="559" t="s">
        <v>853</v>
      </c>
      <c r="B1004" s="560">
        <v>3</v>
      </c>
      <c r="C1004" s="357">
        <v>7022.8</v>
      </c>
      <c r="D1004" s="357">
        <f t="shared" si="26"/>
        <v>21068.400000000001</v>
      </c>
    </row>
    <row r="1005" spans="1:5" hidden="1" outlineLevel="1">
      <c r="A1005" s="557" t="s">
        <v>854</v>
      </c>
      <c r="B1005" s="558">
        <v>6</v>
      </c>
      <c r="C1005" s="357"/>
      <c r="D1005" s="357">
        <f t="shared" si="26"/>
        <v>0</v>
      </c>
    </row>
    <row r="1006" spans="1:5" hidden="1" outlineLevel="1">
      <c r="A1006" s="559" t="s">
        <v>855</v>
      </c>
      <c r="B1006" s="560">
        <v>6</v>
      </c>
      <c r="C1006" s="357">
        <v>1166.67</v>
      </c>
      <c r="D1006" s="357">
        <f t="shared" si="26"/>
        <v>7000.02</v>
      </c>
    </row>
    <row r="1007" spans="1:5" hidden="1" outlineLevel="1">
      <c r="A1007" s="557" t="s">
        <v>532</v>
      </c>
      <c r="B1007" s="558">
        <v>6</v>
      </c>
      <c r="C1007" s="357"/>
      <c r="D1007" s="357">
        <f t="shared" si="26"/>
        <v>0</v>
      </c>
    </row>
    <row r="1008" spans="1:5" hidden="1" outlineLevel="1">
      <c r="A1008" s="559" t="s">
        <v>856</v>
      </c>
      <c r="B1008" s="560">
        <v>6</v>
      </c>
      <c r="C1008" s="357">
        <v>450</v>
      </c>
      <c r="D1008" s="357">
        <f t="shared" si="26"/>
        <v>2700</v>
      </c>
    </row>
    <row r="1009" spans="1:5" hidden="1" outlineLevel="1">
      <c r="A1009" s="557" t="s">
        <v>857</v>
      </c>
      <c r="B1009" s="558">
        <v>202</v>
      </c>
      <c r="C1009" s="357"/>
      <c r="D1009" s="357">
        <f t="shared" si="26"/>
        <v>0</v>
      </c>
    </row>
    <row r="1010" spans="1:5" hidden="1" outlineLevel="1">
      <c r="A1010" s="559" t="s">
        <v>858</v>
      </c>
      <c r="B1010" s="560">
        <v>202</v>
      </c>
      <c r="C1010" s="357">
        <v>49.19</v>
      </c>
      <c r="D1010" s="357">
        <f t="shared" si="26"/>
        <v>9936.3799999999992</v>
      </c>
    </row>
    <row r="1011" spans="1:5" hidden="1" outlineLevel="1">
      <c r="A1011" s="557" t="s">
        <v>168</v>
      </c>
      <c r="B1011" s="558">
        <v>288</v>
      </c>
      <c r="C1011" s="357">
        <v>23</v>
      </c>
      <c r="D1011" s="357">
        <f t="shared" si="26"/>
        <v>6624</v>
      </c>
      <c r="E1011" s="42" t="s">
        <v>319</v>
      </c>
    </row>
    <row r="1012" spans="1:5" hidden="1" outlineLevel="1">
      <c r="A1012" s="557" t="s">
        <v>170</v>
      </c>
      <c r="B1012" s="561">
        <v>36960</v>
      </c>
      <c r="C1012" s="357">
        <v>0.31</v>
      </c>
      <c r="D1012" s="357">
        <f t="shared" si="26"/>
        <v>11457.6</v>
      </c>
    </row>
    <row r="1013" spans="1:5" hidden="1" outlineLevel="1">
      <c r="A1013" s="557" t="s">
        <v>206</v>
      </c>
      <c r="B1013" s="558">
        <v>19</v>
      </c>
      <c r="C1013" s="357">
        <v>787.13</v>
      </c>
      <c r="D1013" s="357">
        <f t="shared" si="26"/>
        <v>14955.47</v>
      </c>
    </row>
    <row r="1014" spans="1:5" hidden="1" outlineLevel="1">
      <c r="A1014" s="557" t="s">
        <v>860</v>
      </c>
      <c r="B1014" s="561">
        <v>6938</v>
      </c>
      <c r="C1014" s="357">
        <v>0.54</v>
      </c>
      <c r="D1014" s="357">
        <f t="shared" si="26"/>
        <v>3746.5200000000004</v>
      </c>
      <c r="E1014" s="42" t="s">
        <v>319</v>
      </c>
    </row>
    <row r="1015" spans="1:5" hidden="1" outlineLevel="1">
      <c r="A1015" s="557" t="s">
        <v>306</v>
      </c>
      <c r="B1015" s="561">
        <v>36782</v>
      </c>
      <c r="C1015" s="357"/>
      <c r="D1015" s="357">
        <f t="shared" si="26"/>
        <v>0</v>
      </c>
    </row>
    <row r="1016" spans="1:5" hidden="1" outlineLevel="1">
      <c r="A1016" s="559"/>
      <c r="B1016" s="560">
        <v>750</v>
      </c>
      <c r="C1016" s="357">
        <v>0.54</v>
      </c>
      <c r="D1016" s="357">
        <f t="shared" si="26"/>
        <v>405</v>
      </c>
      <c r="E1016" s="42" t="s">
        <v>319</v>
      </c>
    </row>
    <row r="1017" spans="1:5" hidden="1" outlineLevel="1">
      <c r="A1017" s="559" t="s">
        <v>770</v>
      </c>
      <c r="B1017" s="562">
        <v>1000</v>
      </c>
      <c r="C1017" s="357">
        <v>0.7</v>
      </c>
      <c r="D1017" s="357">
        <f t="shared" si="26"/>
        <v>700</v>
      </c>
      <c r="E1017" s="42" t="s">
        <v>319</v>
      </c>
    </row>
    <row r="1018" spans="1:5" hidden="1" outlineLevel="1">
      <c r="A1018" s="559" t="s">
        <v>1285</v>
      </c>
      <c r="B1018" s="562">
        <v>3485</v>
      </c>
      <c r="C1018" s="357">
        <v>0.6</v>
      </c>
      <c r="D1018" s="357">
        <f t="shared" si="26"/>
        <v>2091</v>
      </c>
    </row>
    <row r="1019" spans="1:5" hidden="1" outlineLevel="1">
      <c r="A1019" s="559" t="s">
        <v>864</v>
      </c>
      <c r="B1019" s="562">
        <v>2112</v>
      </c>
      <c r="C1019" s="357">
        <v>0.6</v>
      </c>
      <c r="D1019" s="357">
        <f t="shared" si="26"/>
        <v>1267.2</v>
      </c>
    </row>
    <row r="1020" spans="1:5" hidden="1" outlineLevel="1">
      <c r="A1020" s="559" t="s">
        <v>1296</v>
      </c>
      <c r="B1020" s="562">
        <v>2040</v>
      </c>
      <c r="C1020" s="357">
        <v>0.6</v>
      </c>
      <c r="D1020" s="357">
        <f t="shared" si="26"/>
        <v>1224</v>
      </c>
    </row>
    <row r="1021" spans="1:5" hidden="1" outlineLevel="1">
      <c r="A1021" s="559" t="s">
        <v>865</v>
      </c>
      <c r="B1021" s="562">
        <v>2760</v>
      </c>
      <c r="C1021" s="357">
        <v>0.6</v>
      </c>
      <c r="D1021" s="357">
        <f t="shared" si="26"/>
        <v>1656</v>
      </c>
    </row>
    <row r="1022" spans="1:5" hidden="1" outlineLevel="1">
      <c r="A1022" s="559" t="s">
        <v>1765</v>
      </c>
      <c r="B1022" s="562">
        <v>1240</v>
      </c>
      <c r="C1022" s="357">
        <v>0.54</v>
      </c>
      <c r="D1022" s="357">
        <f t="shared" si="26"/>
        <v>669.6</v>
      </c>
      <c r="E1022" s="42" t="s">
        <v>319</v>
      </c>
    </row>
    <row r="1023" spans="1:5" hidden="1" outlineLevel="1">
      <c r="A1023" s="559" t="s">
        <v>866</v>
      </c>
      <c r="B1023" s="560">
        <v>825</v>
      </c>
      <c r="C1023" s="357">
        <v>0.6</v>
      </c>
      <c r="D1023" s="357">
        <f t="shared" si="26"/>
        <v>495</v>
      </c>
    </row>
    <row r="1024" spans="1:5" hidden="1" outlineLevel="1">
      <c r="A1024" s="559" t="s">
        <v>867</v>
      </c>
      <c r="B1024" s="562">
        <v>3720</v>
      </c>
      <c r="C1024" s="357">
        <v>0.6</v>
      </c>
      <c r="D1024" s="357">
        <f t="shared" si="26"/>
        <v>2232</v>
      </c>
    </row>
    <row r="1025" spans="1:5" hidden="1" outlineLevel="1">
      <c r="A1025" s="559" t="s">
        <v>1300</v>
      </c>
      <c r="B1025" s="562">
        <v>4110</v>
      </c>
      <c r="C1025" s="357">
        <v>0.6</v>
      </c>
      <c r="D1025" s="357">
        <f t="shared" si="26"/>
        <v>2466</v>
      </c>
    </row>
    <row r="1026" spans="1:5" hidden="1" outlineLevel="1">
      <c r="A1026" s="559" t="s">
        <v>868</v>
      </c>
      <c r="B1026" s="560">
        <v>920</v>
      </c>
      <c r="C1026" s="357">
        <v>0.6</v>
      </c>
      <c r="D1026" s="357">
        <f t="shared" si="26"/>
        <v>552</v>
      </c>
    </row>
    <row r="1027" spans="1:5" hidden="1" outlineLevel="1">
      <c r="A1027" s="559" t="s">
        <v>869</v>
      </c>
      <c r="B1027" s="562">
        <v>6172</v>
      </c>
      <c r="C1027" s="357">
        <v>0.6</v>
      </c>
      <c r="D1027" s="357">
        <f t="shared" si="26"/>
        <v>3703.2</v>
      </c>
    </row>
    <row r="1028" spans="1:5" hidden="1" outlineLevel="1">
      <c r="A1028" s="559" t="s">
        <v>861</v>
      </c>
      <c r="B1028" s="562">
        <v>1778</v>
      </c>
      <c r="C1028" s="357">
        <v>0.54</v>
      </c>
      <c r="D1028" s="357">
        <f t="shared" ref="D1028:D1051" si="27">B1028*C1028</f>
        <v>960.12000000000012</v>
      </c>
      <c r="E1028" s="42" t="s">
        <v>319</v>
      </c>
    </row>
    <row r="1029" spans="1:5" hidden="1" outlineLevel="1">
      <c r="A1029" s="559" t="s">
        <v>862</v>
      </c>
      <c r="B1029" s="560">
        <v>750</v>
      </c>
      <c r="C1029" s="357">
        <v>0.6</v>
      </c>
      <c r="D1029" s="357">
        <f t="shared" si="27"/>
        <v>450</v>
      </c>
    </row>
    <row r="1030" spans="1:5" hidden="1" outlineLevel="1">
      <c r="A1030" s="559" t="s">
        <v>870</v>
      </c>
      <c r="B1030" s="562">
        <v>1800</v>
      </c>
      <c r="C1030" s="357">
        <v>0.6</v>
      </c>
      <c r="D1030" s="357">
        <f t="shared" si="27"/>
        <v>1080</v>
      </c>
    </row>
    <row r="1031" spans="1:5" hidden="1" outlineLevel="1">
      <c r="A1031" s="559" t="s">
        <v>859</v>
      </c>
      <c r="B1031" s="562">
        <v>3200</v>
      </c>
      <c r="C1031" s="357">
        <v>0.6</v>
      </c>
      <c r="D1031" s="357">
        <f t="shared" si="27"/>
        <v>1920</v>
      </c>
    </row>
    <row r="1032" spans="1:5" hidden="1" outlineLevel="1">
      <c r="A1032" s="559" t="s">
        <v>771</v>
      </c>
      <c r="B1032" s="560">
        <v>120</v>
      </c>
      <c r="C1032" s="357">
        <v>0.54</v>
      </c>
      <c r="D1032" s="357">
        <f t="shared" si="27"/>
        <v>64.800000000000011</v>
      </c>
    </row>
    <row r="1033" spans="1:5" hidden="1" outlineLevel="1">
      <c r="A1033" s="557" t="s">
        <v>307</v>
      </c>
      <c r="B1033" s="561">
        <v>6015</v>
      </c>
      <c r="C1033" s="357">
        <v>0.79</v>
      </c>
      <c r="D1033" s="357">
        <f t="shared" si="27"/>
        <v>4751.8500000000004</v>
      </c>
    </row>
    <row r="1034" spans="1:5" hidden="1" outlineLevel="1">
      <c r="A1034" s="557" t="s">
        <v>310</v>
      </c>
      <c r="B1034" s="561">
        <v>79670</v>
      </c>
      <c r="C1034" s="357"/>
      <c r="D1034" s="357">
        <f t="shared" si="27"/>
        <v>0</v>
      </c>
    </row>
    <row r="1035" spans="1:5" hidden="1" outlineLevel="1">
      <c r="A1035" s="559" t="s">
        <v>871</v>
      </c>
      <c r="B1035" s="562">
        <v>26720</v>
      </c>
      <c r="C1035" s="357">
        <v>0.39</v>
      </c>
      <c r="D1035" s="357">
        <f t="shared" si="27"/>
        <v>10420.800000000001</v>
      </c>
    </row>
    <row r="1036" spans="1:5" hidden="1" outlineLevel="1">
      <c r="A1036" s="559" t="s">
        <v>872</v>
      </c>
      <c r="B1036" s="562">
        <v>5763</v>
      </c>
      <c r="C1036" s="357">
        <v>0.39</v>
      </c>
      <c r="D1036" s="357">
        <f t="shared" si="27"/>
        <v>2247.5700000000002</v>
      </c>
      <c r="E1036" s="42" t="s">
        <v>319</v>
      </c>
    </row>
    <row r="1037" spans="1:5" hidden="1" outlineLevel="1">
      <c r="A1037" s="559" t="s">
        <v>873</v>
      </c>
      <c r="B1037" s="562">
        <v>11839</v>
      </c>
      <c r="C1037" s="357">
        <v>0.39</v>
      </c>
      <c r="D1037" s="357">
        <f t="shared" si="27"/>
        <v>4617.21</v>
      </c>
      <c r="E1037" s="42" t="s">
        <v>319</v>
      </c>
    </row>
    <row r="1038" spans="1:5" hidden="1" outlineLevel="1">
      <c r="A1038" s="559" t="s">
        <v>874</v>
      </c>
      <c r="B1038" s="562">
        <v>1666</v>
      </c>
      <c r="C1038" s="357">
        <v>0.39</v>
      </c>
      <c r="D1038" s="357">
        <f t="shared" si="27"/>
        <v>649.74</v>
      </c>
    </row>
    <row r="1039" spans="1:5" hidden="1" outlineLevel="1">
      <c r="A1039" s="559" t="s">
        <v>875</v>
      </c>
      <c r="B1039" s="562">
        <v>7000</v>
      </c>
      <c r="C1039" s="357">
        <v>0.42</v>
      </c>
      <c r="D1039" s="357">
        <f t="shared" si="27"/>
        <v>2940</v>
      </c>
    </row>
    <row r="1040" spans="1:5" hidden="1" outlineLevel="1">
      <c r="A1040" s="559" t="s">
        <v>876</v>
      </c>
      <c r="B1040" s="562">
        <v>9392</v>
      </c>
      <c r="C1040" s="357">
        <v>0.39</v>
      </c>
      <c r="D1040" s="357">
        <f t="shared" si="27"/>
        <v>3662.88</v>
      </c>
      <c r="E1040" s="42" t="s">
        <v>319</v>
      </c>
    </row>
    <row r="1041" spans="1:5" hidden="1" outlineLevel="1">
      <c r="A1041" s="559" t="s">
        <v>877</v>
      </c>
      <c r="B1041" s="562">
        <v>8110</v>
      </c>
      <c r="C1041" s="357">
        <v>0.39</v>
      </c>
      <c r="D1041" s="357">
        <f t="shared" si="27"/>
        <v>3162.9</v>
      </c>
      <c r="E1041" s="42" t="s">
        <v>319</v>
      </c>
    </row>
    <row r="1042" spans="1:5" hidden="1" outlineLevel="1">
      <c r="A1042" s="559" t="s">
        <v>878</v>
      </c>
      <c r="B1042" s="562">
        <v>9180</v>
      </c>
      <c r="C1042" s="357">
        <v>0.39</v>
      </c>
      <c r="D1042" s="357">
        <f t="shared" si="27"/>
        <v>3580.2000000000003</v>
      </c>
      <c r="E1042" s="42" t="s">
        <v>319</v>
      </c>
    </row>
    <row r="1043" spans="1:5" hidden="1" outlineLevel="1">
      <c r="A1043" s="557" t="s">
        <v>207</v>
      </c>
      <c r="B1043" s="561">
        <v>1660</v>
      </c>
      <c r="C1043" s="357"/>
      <c r="D1043" s="357">
        <f t="shared" si="27"/>
        <v>0</v>
      </c>
    </row>
    <row r="1044" spans="1:5" hidden="1" outlineLevel="1">
      <c r="A1044" s="559" t="s">
        <v>879</v>
      </c>
      <c r="B1044" s="560">
        <v>152</v>
      </c>
      <c r="C1044" s="357">
        <v>16.21</v>
      </c>
      <c r="D1044" s="357">
        <f t="shared" si="27"/>
        <v>2463.92</v>
      </c>
    </row>
    <row r="1045" spans="1:5" hidden="1" outlineLevel="1">
      <c r="A1045" s="559" t="s">
        <v>880</v>
      </c>
      <c r="B1045" s="560">
        <v>72</v>
      </c>
      <c r="C1045" s="357">
        <v>23.4</v>
      </c>
      <c r="D1045" s="357">
        <f t="shared" si="27"/>
        <v>1684.8</v>
      </c>
      <c r="E1045" s="42" t="s">
        <v>319</v>
      </c>
    </row>
    <row r="1046" spans="1:5" hidden="1" outlineLevel="1">
      <c r="A1046" s="559" t="s">
        <v>208</v>
      </c>
      <c r="B1046" s="560">
        <v>100</v>
      </c>
      <c r="C1046" s="357">
        <v>33.26</v>
      </c>
      <c r="D1046" s="357">
        <f t="shared" si="27"/>
        <v>3326</v>
      </c>
      <c r="E1046" s="42" t="s">
        <v>319</v>
      </c>
    </row>
    <row r="1047" spans="1:5" hidden="1" outlineLevel="1">
      <c r="A1047" s="559" t="s">
        <v>1307</v>
      </c>
      <c r="B1047" s="560">
        <v>125</v>
      </c>
      <c r="C1047" s="357">
        <v>35.22</v>
      </c>
      <c r="D1047" s="357">
        <f t="shared" si="27"/>
        <v>4402.5</v>
      </c>
    </row>
    <row r="1048" spans="1:5" hidden="1" outlineLevel="1">
      <c r="A1048" s="559" t="s">
        <v>312</v>
      </c>
      <c r="B1048" s="560">
        <v>736</v>
      </c>
      <c r="C1048" s="357">
        <v>34.729999999999997</v>
      </c>
      <c r="D1048" s="357">
        <f t="shared" si="27"/>
        <v>25561.279999999999</v>
      </c>
    </row>
    <row r="1049" spans="1:5" hidden="1" outlineLevel="1">
      <c r="A1049" s="559" t="s">
        <v>209</v>
      </c>
      <c r="B1049" s="560">
        <v>11</v>
      </c>
      <c r="C1049" s="357">
        <v>42.46</v>
      </c>
      <c r="D1049" s="357">
        <f t="shared" si="27"/>
        <v>467.06</v>
      </c>
    </row>
    <row r="1050" spans="1:5" hidden="1" outlineLevel="1">
      <c r="A1050" s="559" t="s">
        <v>315</v>
      </c>
      <c r="B1050" s="560">
        <v>164</v>
      </c>
      <c r="C1050" s="357">
        <v>62.46</v>
      </c>
      <c r="D1050" s="357">
        <f t="shared" si="27"/>
        <v>10243.44</v>
      </c>
      <c r="E1050" s="42" t="s">
        <v>319</v>
      </c>
    </row>
    <row r="1051" spans="1:5" hidden="1" outlineLevel="1">
      <c r="A1051" s="559" t="s">
        <v>210</v>
      </c>
      <c r="B1051" s="560">
        <v>300</v>
      </c>
      <c r="C1051" s="357">
        <v>69.12</v>
      </c>
      <c r="D1051" s="357">
        <f t="shared" si="27"/>
        <v>20736</v>
      </c>
      <c r="E1051" s="42" t="s">
        <v>319</v>
      </c>
    </row>
    <row r="1052" spans="1:5" collapsed="1">
      <c r="A1052" s="460" t="s">
        <v>763</v>
      </c>
      <c r="B1052" s="479"/>
      <c r="C1052" s="480"/>
      <c r="D1052" s="481">
        <f>SUM(D968:D1051)</f>
        <v>756221.12371907313</v>
      </c>
    </row>
    <row r="1054" spans="1:5" ht="15.75" customHeight="1">
      <c r="A1054" s="453" t="s">
        <v>883</v>
      </c>
      <c r="B1054" s="451" t="s">
        <v>2</v>
      </c>
      <c r="C1054" s="454" t="s">
        <v>3</v>
      </c>
      <c r="D1054" s="454" t="s">
        <v>4</v>
      </c>
    </row>
    <row r="1055" spans="1:5" hidden="1" outlineLevel="1">
      <c r="A1055" s="482" t="s">
        <v>179</v>
      </c>
      <c r="B1055" s="483">
        <v>1</v>
      </c>
      <c r="C1055" s="357"/>
      <c r="D1055" s="357"/>
    </row>
    <row r="1056" spans="1:5" hidden="1" outlineLevel="1">
      <c r="A1056" s="557" t="s">
        <v>884</v>
      </c>
      <c r="B1056" s="558">
        <v>1</v>
      </c>
      <c r="C1056" s="357"/>
      <c r="D1056" s="357"/>
    </row>
    <row r="1057" spans="1:5" hidden="1" outlineLevel="1">
      <c r="A1057" s="559" t="s">
        <v>885</v>
      </c>
      <c r="B1057" s="560">
        <v>1</v>
      </c>
      <c r="C1057" s="362">
        <v>17939.25</v>
      </c>
      <c r="D1057" s="357">
        <f>B1057*C1057</f>
        <v>17939.25</v>
      </c>
    </row>
    <row r="1058" spans="1:5" hidden="1" outlineLevel="1">
      <c r="A1058" s="482" t="s">
        <v>125</v>
      </c>
      <c r="B1058" s="483">
        <v>12</v>
      </c>
      <c r="C1058" s="357"/>
      <c r="D1058" s="357">
        <f t="shared" ref="D1058:D1075" si="28">B1058*C1058</f>
        <v>0</v>
      </c>
    </row>
    <row r="1059" spans="1:5" hidden="1" outlineLevel="1">
      <c r="A1059" s="557" t="s">
        <v>884</v>
      </c>
      <c r="B1059" s="558">
        <v>12</v>
      </c>
      <c r="C1059" s="357"/>
      <c r="D1059" s="357">
        <f t="shared" si="28"/>
        <v>0</v>
      </c>
    </row>
    <row r="1060" spans="1:5" hidden="1" outlineLevel="1">
      <c r="A1060" s="559" t="s">
        <v>886</v>
      </c>
      <c r="B1060" s="560">
        <v>4</v>
      </c>
      <c r="C1060" s="362">
        <f>(58033.69*2+70374.45*2)/4</f>
        <v>64204.07</v>
      </c>
      <c r="D1060" s="357">
        <f t="shared" si="28"/>
        <v>256816.28</v>
      </c>
    </row>
    <row r="1061" spans="1:5" hidden="1" outlineLevel="1">
      <c r="A1061" s="559" t="s">
        <v>887</v>
      </c>
      <c r="B1061" s="560">
        <v>5</v>
      </c>
      <c r="C1061" s="362">
        <f>(21401.87*3+2*19250)/5</f>
        <v>20541.121999999999</v>
      </c>
      <c r="D1061" s="357">
        <f t="shared" si="28"/>
        <v>102705.61</v>
      </c>
    </row>
    <row r="1062" spans="1:5" hidden="1" outlineLevel="1">
      <c r="A1062" s="559" t="s">
        <v>888</v>
      </c>
      <c r="B1062" s="560">
        <v>1</v>
      </c>
      <c r="C1062" s="357">
        <v>17664</v>
      </c>
      <c r="D1062" s="357">
        <f t="shared" si="28"/>
        <v>17664</v>
      </c>
    </row>
    <row r="1063" spans="1:5" hidden="1" outlineLevel="1">
      <c r="A1063" s="559" t="s">
        <v>889</v>
      </c>
      <c r="B1063" s="560">
        <v>1</v>
      </c>
      <c r="C1063" s="362">
        <v>28787.24</v>
      </c>
      <c r="D1063" s="357">
        <f t="shared" si="28"/>
        <v>28787.24</v>
      </c>
    </row>
    <row r="1064" spans="1:5" hidden="1" outlineLevel="1">
      <c r="A1064" s="559" t="s">
        <v>885</v>
      </c>
      <c r="B1064" s="560">
        <v>1</v>
      </c>
      <c r="C1064" s="357">
        <v>33534</v>
      </c>
      <c r="D1064" s="357">
        <f t="shared" si="28"/>
        <v>33534</v>
      </c>
    </row>
    <row r="1065" spans="1:5" hidden="1" outlineLevel="1">
      <c r="A1065" s="482" t="s">
        <v>890</v>
      </c>
      <c r="B1065" s="483">
        <v>22</v>
      </c>
      <c r="C1065" s="357"/>
      <c r="D1065" s="357">
        <f t="shared" si="28"/>
        <v>0</v>
      </c>
    </row>
    <row r="1066" spans="1:5" hidden="1" outlineLevel="1">
      <c r="A1066" s="557" t="s">
        <v>884</v>
      </c>
      <c r="B1066" s="558">
        <v>22</v>
      </c>
      <c r="C1066" s="357"/>
      <c r="D1066" s="357">
        <f t="shared" si="28"/>
        <v>0</v>
      </c>
    </row>
    <row r="1067" spans="1:5" hidden="1" outlineLevel="1">
      <c r="A1067" s="559" t="s">
        <v>887</v>
      </c>
      <c r="B1067" s="560">
        <v>3</v>
      </c>
      <c r="C1067" s="362">
        <f>(19000*3+19500*3)/6</f>
        <v>19250</v>
      </c>
      <c r="D1067" s="357">
        <f t="shared" si="28"/>
        <v>57750</v>
      </c>
    </row>
    <row r="1068" spans="1:5" hidden="1" outlineLevel="1">
      <c r="A1068" s="559" t="s">
        <v>891</v>
      </c>
      <c r="B1068" s="560">
        <v>14</v>
      </c>
      <c r="C1068" s="477"/>
      <c r="D1068" s="357">
        <f t="shared" si="28"/>
        <v>0</v>
      </c>
      <c r="E1068" s="42" t="s">
        <v>196</v>
      </c>
    </row>
    <row r="1069" spans="1:5" hidden="1" outlineLevel="1">
      <c r="A1069" s="559" t="s">
        <v>892</v>
      </c>
      <c r="B1069" s="560">
        <v>5</v>
      </c>
      <c r="C1069" s="477"/>
      <c r="D1069" s="357">
        <f t="shared" si="28"/>
        <v>0</v>
      </c>
      <c r="E1069" s="42" t="s">
        <v>196</v>
      </c>
    </row>
    <row r="1070" spans="1:5" hidden="1" outlineLevel="1">
      <c r="A1070" s="482" t="s">
        <v>893</v>
      </c>
      <c r="B1070" s="483">
        <v>6</v>
      </c>
      <c r="C1070" s="477"/>
      <c r="D1070" s="357">
        <f t="shared" si="28"/>
        <v>0</v>
      </c>
    </row>
    <row r="1071" spans="1:5" hidden="1" outlineLevel="1">
      <c r="A1071" s="557" t="s">
        <v>884</v>
      </c>
      <c r="B1071" s="558">
        <v>6</v>
      </c>
      <c r="C1071" s="477"/>
      <c r="D1071" s="357">
        <f t="shared" si="28"/>
        <v>0</v>
      </c>
    </row>
    <row r="1072" spans="1:5" hidden="1" outlineLevel="1">
      <c r="A1072" s="559" t="s">
        <v>887</v>
      </c>
      <c r="B1072" s="560">
        <v>6</v>
      </c>
      <c r="C1072" s="362">
        <f>(19000*5+19250*1)/6</f>
        <v>19041.666666666668</v>
      </c>
      <c r="D1072" s="357">
        <f t="shared" si="28"/>
        <v>114250</v>
      </c>
    </row>
    <row r="1073" spans="1:4" hidden="1" outlineLevel="1">
      <c r="A1073" s="482" t="s">
        <v>894</v>
      </c>
      <c r="B1073" s="483">
        <v>2</v>
      </c>
      <c r="C1073" s="357"/>
      <c r="D1073" s="357">
        <f t="shared" si="28"/>
        <v>0</v>
      </c>
    </row>
    <row r="1074" spans="1:4" hidden="1" outlineLevel="1">
      <c r="A1074" s="557" t="s">
        <v>884</v>
      </c>
      <c r="B1074" s="558">
        <v>2</v>
      </c>
      <c r="C1074" s="357"/>
      <c r="D1074" s="357">
        <f t="shared" si="28"/>
        <v>0</v>
      </c>
    </row>
    <row r="1075" spans="1:4" hidden="1" outlineLevel="1">
      <c r="A1075" s="559" t="s">
        <v>887</v>
      </c>
      <c r="B1075" s="560">
        <v>2</v>
      </c>
      <c r="C1075" s="357">
        <v>19000</v>
      </c>
      <c r="D1075" s="357">
        <f t="shared" si="28"/>
        <v>38000</v>
      </c>
    </row>
    <row r="1076" spans="1:4" collapsed="1">
      <c r="A1076" s="460" t="s">
        <v>763</v>
      </c>
      <c r="B1076" s="479">
        <f>B1055+B1058+B1065+B1070+B1073</f>
        <v>43</v>
      </c>
      <c r="C1076" s="480"/>
      <c r="D1076" s="481">
        <f>SUM(D1055:D1075)</f>
        <v>667446.38</v>
      </c>
    </row>
    <row r="1078" spans="1:4">
      <c r="A1078" s="450" t="s">
        <v>890</v>
      </c>
      <c r="B1078" s="451" t="s">
        <v>2</v>
      </c>
      <c r="C1078" s="454" t="s">
        <v>3</v>
      </c>
      <c r="D1078" s="454" t="s">
        <v>4</v>
      </c>
    </row>
    <row r="1079" spans="1:4" hidden="1" outlineLevel="1">
      <c r="A1079" s="557" t="s">
        <v>1803</v>
      </c>
      <c r="B1079" s="561">
        <v>6400</v>
      </c>
      <c r="C1079" s="357"/>
      <c r="D1079" s="357">
        <f t="shared" ref="D1079:D1142" si="29">B1079*C1079</f>
        <v>0</v>
      </c>
    </row>
    <row r="1080" spans="1:4" hidden="1" outlineLevel="1">
      <c r="A1080" s="559" t="s">
        <v>1804</v>
      </c>
      <c r="B1080" s="562">
        <v>5400</v>
      </c>
      <c r="C1080" s="487">
        <f>(10000*1.2+4900*1.1)/14900</f>
        <v>1.1671140939597315</v>
      </c>
      <c r="D1080" s="357">
        <f t="shared" si="29"/>
        <v>6302.4161073825499</v>
      </c>
    </row>
    <row r="1081" spans="1:4" hidden="1" outlineLevel="1">
      <c r="A1081" s="559" t="s">
        <v>1805</v>
      </c>
      <c r="B1081" s="562">
        <v>1000</v>
      </c>
      <c r="C1081" s="357">
        <v>1.2</v>
      </c>
      <c r="D1081" s="357">
        <f t="shared" si="29"/>
        <v>1200</v>
      </c>
    </row>
    <row r="1082" spans="1:4" hidden="1" outlineLevel="1">
      <c r="A1082" s="557" t="s">
        <v>292</v>
      </c>
      <c r="B1082" s="561">
        <v>2590450</v>
      </c>
      <c r="C1082" s="357"/>
      <c r="D1082" s="357">
        <f t="shared" si="29"/>
        <v>0</v>
      </c>
    </row>
    <row r="1083" spans="1:4" hidden="1" outlineLevel="1">
      <c r="A1083" s="559" t="s">
        <v>293</v>
      </c>
      <c r="B1083" s="562">
        <v>2455450</v>
      </c>
      <c r="C1083" s="487">
        <f>(2000000*0.12+1055600*0.1)/3055600</f>
        <v>0.11309071868045556</v>
      </c>
      <c r="D1083" s="357">
        <f t="shared" si="29"/>
        <v>277688.60518392461</v>
      </c>
    </row>
    <row r="1084" spans="1:4" hidden="1" outlineLevel="1">
      <c r="A1084" s="559" t="s">
        <v>897</v>
      </c>
      <c r="B1084" s="562">
        <v>15000</v>
      </c>
      <c r="C1084" s="357">
        <v>0.14000000000000001</v>
      </c>
      <c r="D1084" s="357">
        <f t="shared" si="29"/>
        <v>2100</v>
      </c>
    </row>
    <row r="1085" spans="1:4" hidden="1" outlineLevel="1">
      <c r="A1085" s="559" t="s">
        <v>898</v>
      </c>
      <c r="B1085" s="562">
        <v>120000</v>
      </c>
      <c r="C1085" s="357">
        <v>0.14000000000000001</v>
      </c>
      <c r="D1085" s="357">
        <f t="shared" si="29"/>
        <v>16800</v>
      </c>
    </row>
    <row r="1086" spans="1:4" hidden="1" outlineLevel="1">
      <c r="A1086" s="557" t="s">
        <v>790</v>
      </c>
      <c r="B1086" s="561">
        <v>136000</v>
      </c>
      <c r="C1086" s="357"/>
      <c r="D1086" s="357">
        <f t="shared" si="29"/>
        <v>0</v>
      </c>
    </row>
    <row r="1087" spans="1:4" hidden="1" outlineLevel="1">
      <c r="A1087" s="559" t="s">
        <v>791</v>
      </c>
      <c r="B1087" s="562">
        <v>65000</v>
      </c>
      <c r="C1087" s="357">
        <v>0.14000000000000001</v>
      </c>
      <c r="D1087" s="357">
        <f t="shared" si="29"/>
        <v>9100</v>
      </c>
    </row>
    <row r="1088" spans="1:4" hidden="1" outlineLevel="1">
      <c r="A1088" s="559" t="s">
        <v>792</v>
      </c>
      <c r="B1088" s="562">
        <v>50000</v>
      </c>
      <c r="C1088" s="357">
        <v>0.27</v>
      </c>
      <c r="D1088" s="357">
        <f t="shared" si="29"/>
        <v>13500</v>
      </c>
    </row>
    <row r="1089" spans="1:5" hidden="1" outlineLevel="1">
      <c r="A1089" s="559" t="s">
        <v>899</v>
      </c>
      <c r="B1089" s="562">
        <v>21000</v>
      </c>
      <c r="C1089" s="357">
        <v>0.1</v>
      </c>
      <c r="D1089" s="357">
        <f t="shared" si="29"/>
        <v>2100</v>
      </c>
    </row>
    <row r="1090" spans="1:5" hidden="1" outlineLevel="1">
      <c r="A1090" s="557" t="s">
        <v>900</v>
      </c>
      <c r="B1090" s="561">
        <v>1444.5</v>
      </c>
      <c r="C1090" s="357">
        <v>20</v>
      </c>
      <c r="D1090" s="357">
        <f t="shared" si="29"/>
        <v>28890</v>
      </c>
    </row>
    <row r="1091" spans="1:5" hidden="1" outlineLevel="1">
      <c r="A1091" s="557" t="s">
        <v>901</v>
      </c>
      <c r="B1091" s="561">
        <v>1294.26</v>
      </c>
      <c r="C1091" s="357">
        <v>408.68</v>
      </c>
      <c r="D1091" s="357">
        <f t="shared" si="29"/>
        <v>528938.17680000002</v>
      </c>
    </row>
    <row r="1092" spans="1:5" hidden="1" outlineLevel="1">
      <c r="A1092" s="557" t="s">
        <v>902</v>
      </c>
      <c r="B1092" s="561">
        <v>402924</v>
      </c>
      <c r="C1092" s="432"/>
      <c r="D1092" s="357">
        <f t="shared" si="29"/>
        <v>0</v>
      </c>
    </row>
    <row r="1093" spans="1:5" hidden="1" outlineLevel="1">
      <c r="A1093" s="559" t="s">
        <v>903</v>
      </c>
      <c r="B1093" s="562">
        <v>62496</v>
      </c>
      <c r="C1093" s="357">
        <v>1.61</v>
      </c>
      <c r="D1093" s="357">
        <f t="shared" si="29"/>
        <v>100618.56000000001</v>
      </c>
    </row>
    <row r="1094" spans="1:5" hidden="1" outlineLevel="1">
      <c r="A1094" s="559" t="s">
        <v>904</v>
      </c>
      <c r="B1094" s="562">
        <v>340428</v>
      </c>
      <c r="C1094" s="362">
        <f>(77340*1.59+263088*1.75)/340428</f>
        <v>1.7136504635341394</v>
      </c>
      <c r="D1094" s="357">
        <f t="shared" si="29"/>
        <v>583374.6</v>
      </c>
      <c r="E1094" s="42" t="s">
        <v>1979</v>
      </c>
    </row>
    <row r="1095" spans="1:5" hidden="1" outlineLevel="1">
      <c r="A1095" s="557" t="s">
        <v>1425</v>
      </c>
      <c r="B1095" s="558">
        <v>150</v>
      </c>
      <c r="C1095" s="357">
        <v>102.22</v>
      </c>
      <c r="D1095" s="357">
        <f t="shared" si="29"/>
        <v>15333</v>
      </c>
    </row>
    <row r="1096" spans="1:5" hidden="1" outlineLevel="1">
      <c r="A1096" s="557" t="s">
        <v>906</v>
      </c>
      <c r="B1096" s="558">
        <v>249</v>
      </c>
      <c r="C1096" s="357">
        <v>256.89999999999998</v>
      </c>
      <c r="D1096" s="357">
        <f t="shared" si="29"/>
        <v>63968.099999999991</v>
      </c>
    </row>
    <row r="1097" spans="1:5" hidden="1" outlineLevel="1">
      <c r="A1097" s="557" t="s">
        <v>907</v>
      </c>
      <c r="B1097" s="558">
        <v>22.35</v>
      </c>
      <c r="C1097" s="357">
        <v>170.27</v>
      </c>
      <c r="D1097" s="357">
        <f t="shared" si="29"/>
        <v>3805.5345000000007</v>
      </c>
    </row>
    <row r="1098" spans="1:5" hidden="1" outlineLevel="1">
      <c r="A1098" s="557" t="s">
        <v>908</v>
      </c>
      <c r="B1098" s="558">
        <v>160.5</v>
      </c>
      <c r="C1098" s="357"/>
      <c r="D1098" s="357">
        <f t="shared" si="29"/>
        <v>0</v>
      </c>
    </row>
    <row r="1099" spans="1:5" hidden="1" outlineLevel="1">
      <c r="A1099" s="559" t="s">
        <v>909</v>
      </c>
      <c r="B1099" s="560">
        <v>41</v>
      </c>
      <c r="C1099" s="357">
        <v>116.59</v>
      </c>
      <c r="D1099" s="357">
        <f t="shared" si="29"/>
        <v>4780.1900000000005</v>
      </c>
    </row>
    <row r="1100" spans="1:5" hidden="1" outlineLevel="1">
      <c r="A1100" s="559" t="s">
        <v>910</v>
      </c>
      <c r="B1100" s="560">
        <v>70</v>
      </c>
      <c r="C1100" s="357">
        <v>157.19</v>
      </c>
      <c r="D1100" s="357">
        <f t="shared" si="29"/>
        <v>11003.3</v>
      </c>
    </row>
    <row r="1101" spans="1:5" hidden="1" outlineLevel="1">
      <c r="A1101" s="559" t="s">
        <v>911</v>
      </c>
      <c r="B1101" s="560">
        <v>49.5</v>
      </c>
      <c r="C1101" s="357">
        <v>157.19</v>
      </c>
      <c r="D1101" s="357">
        <f t="shared" si="29"/>
        <v>7780.9049999999997</v>
      </c>
    </row>
    <row r="1102" spans="1:5" hidden="1" outlineLevel="1">
      <c r="A1102" s="557" t="s">
        <v>1460</v>
      </c>
      <c r="B1102" s="558">
        <v>160.30000000000001</v>
      </c>
      <c r="C1102" s="357">
        <v>273.89999999999998</v>
      </c>
      <c r="D1102" s="357">
        <f t="shared" si="29"/>
        <v>43906.17</v>
      </c>
    </row>
    <row r="1103" spans="1:5" hidden="1" outlineLevel="1">
      <c r="A1103" s="557" t="s">
        <v>1469</v>
      </c>
      <c r="B1103" s="558">
        <v>174.8</v>
      </c>
      <c r="C1103" s="357">
        <v>289.89</v>
      </c>
      <c r="D1103" s="357">
        <f t="shared" si="29"/>
        <v>50672.772000000004</v>
      </c>
    </row>
    <row r="1104" spans="1:5" hidden="1" outlineLevel="1">
      <c r="A1104" s="557" t="s">
        <v>914</v>
      </c>
      <c r="B1104" s="558">
        <v>164.1</v>
      </c>
      <c r="C1104" s="357">
        <v>93.23</v>
      </c>
      <c r="D1104" s="357">
        <f t="shared" si="29"/>
        <v>15299.043</v>
      </c>
    </row>
    <row r="1105" spans="1:4" hidden="1" outlineLevel="1">
      <c r="A1105" s="557" t="s">
        <v>296</v>
      </c>
      <c r="B1105" s="558">
        <v>925</v>
      </c>
      <c r="C1105" s="487">
        <v>90.62</v>
      </c>
      <c r="D1105" s="357">
        <f t="shared" si="29"/>
        <v>83823.5</v>
      </c>
    </row>
    <row r="1106" spans="1:4" hidden="1" outlineLevel="1">
      <c r="A1106" s="557" t="s">
        <v>793</v>
      </c>
      <c r="B1106" s="561">
        <v>8089</v>
      </c>
      <c r="C1106" s="432"/>
      <c r="D1106" s="357">
        <f t="shared" si="29"/>
        <v>0</v>
      </c>
    </row>
    <row r="1107" spans="1:4" hidden="1" outlineLevel="1">
      <c r="A1107" s="559"/>
      <c r="B1107" s="562">
        <v>1849</v>
      </c>
      <c r="C1107" s="357">
        <v>2.85</v>
      </c>
      <c r="D1107" s="357">
        <f t="shared" si="29"/>
        <v>5269.6500000000005</v>
      </c>
    </row>
    <row r="1108" spans="1:4" hidden="1" outlineLevel="1">
      <c r="A1108" s="559" t="s">
        <v>794</v>
      </c>
      <c r="B1108" s="562">
        <v>6240</v>
      </c>
      <c r="C1108" s="357">
        <v>2.85</v>
      </c>
      <c r="D1108" s="357">
        <f t="shared" si="29"/>
        <v>17784</v>
      </c>
    </row>
    <row r="1109" spans="1:4" hidden="1" outlineLevel="1">
      <c r="A1109" s="557" t="s">
        <v>838</v>
      </c>
      <c r="B1109" s="561">
        <v>248872</v>
      </c>
      <c r="C1109" s="357"/>
      <c r="D1109" s="357">
        <f t="shared" si="29"/>
        <v>0</v>
      </c>
    </row>
    <row r="1110" spans="1:4" hidden="1" outlineLevel="1">
      <c r="A1110" s="559" t="s">
        <v>839</v>
      </c>
      <c r="B1110" s="562">
        <v>100000</v>
      </c>
      <c r="C1110" s="357">
        <v>0.35654650201979959</v>
      </c>
      <c r="D1110" s="357">
        <f t="shared" si="29"/>
        <v>35654.650201979959</v>
      </c>
    </row>
    <row r="1111" spans="1:4" hidden="1" outlineLevel="1">
      <c r="A1111" s="559" t="s">
        <v>1762</v>
      </c>
      <c r="B1111" s="562">
        <v>148872</v>
      </c>
      <c r="C1111" s="357">
        <v>0.40646301230257154</v>
      </c>
      <c r="D1111" s="357">
        <f t="shared" si="29"/>
        <v>60510.961567508428</v>
      </c>
    </row>
    <row r="1112" spans="1:4" hidden="1" outlineLevel="1">
      <c r="A1112" s="557" t="s">
        <v>919</v>
      </c>
      <c r="B1112" s="561"/>
      <c r="C1112" s="357"/>
      <c r="D1112" s="357">
        <f t="shared" si="29"/>
        <v>0</v>
      </c>
    </row>
    <row r="1113" spans="1:4" hidden="1" outlineLevel="1">
      <c r="A1113" s="559" t="s">
        <v>922</v>
      </c>
      <c r="B1113" s="562">
        <v>13410</v>
      </c>
      <c r="C1113" s="362">
        <f>(270*228.74+13489*215.78)/13759</f>
        <v>216.03432080819826</v>
      </c>
      <c r="D1113" s="357">
        <f t="shared" si="29"/>
        <v>2897020.2420379384</v>
      </c>
    </row>
    <row r="1114" spans="1:4" hidden="1" outlineLevel="1">
      <c r="A1114" s="559" t="s">
        <v>923</v>
      </c>
      <c r="B1114" s="560">
        <v>150</v>
      </c>
      <c r="C1114" s="357">
        <v>227.58</v>
      </c>
      <c r="D1114" s="357">
        <f t="shared" si="29"/>
        <v>34137</v>
      </c>
    </row>
    <row r="1115" spans="1:4" hidden="1" outlineLevel="1">
      <c r="A1115" s="559" t="s">
        <v>924</v>
      </c>
      <c r="B1115" s="560">
        <v>741</v>
      </c>
      <c r="C1115" s="357">
        <v>227.58</v>
      </c>
      <c r="D1115" s="357">
        <f t="shared" si="29"/>
        <v>168636.78</v>
      </c>
    </row>
    <row r="1116" spans="1:4" hidden="1" outlineLevel="1">
      <c r="A1116" s="559" t="s">
        <v>925</v>
      </c>
      <c r="B1116" s="560">
        <v>502.8</v>
      </c>
      <c r="C1116" s="357">
        <v>227.58</v>
      </c>
      <c r="D1116" s="357">
        <f t="shared" si="29"/>
        <v>114427.224</v>
      </c>
    </row>
    <row r="1117" spans="1:4" hidden="1" outlineLevel="1">
      <c r="A1117" s="559" t="s">
        <v>926</v>
      </c>
      <c r="B1117" s="560">
        <v>380</v>
      </c>
      <c r="C1117" s="357">
        <v>227.58</v>
      </c>
      <c r="D1117" s="357">
        <f t="shared" si="29"/>
        <v>86480.400000000009</v>
      </c>
    </row>
    <row r="1118" spans="1:4" hidden="1" outlineLevel="1">
      <c r="A1118" s="557" t="s">
        <v>927</v>
      </c>
      <c r="B1118" s="561">
        <v>10934.9</v>
      </c>
      <c r="C1118" s="432"/>
      <c r="D1118" s="357">
        <f t="shared" si="29"/>
        <v>0</v>
      </c>
    </row>
    <row r="1119" spans="1:4" hidden="1" outlineLevel="1">
      <c r="A1119" s="559" t="s">
        <v>928</v>
      </c>
      <c r="B1119" s="562">
        <v>3301.9</v>
      </c>
      <c r="C1119" s="357">
        <v>220.05</v>
      </c>
      <c r="D1119" s="357">
        <f t="shared" si="29"/>
        <v>726583.09500000009</v>
      </c>
    </row>
    <row r="1120" spans="1:4" hidden="1" outlineLevel="1">
      <c r="A1120" s="559" t="s">
        <v>929</v>
      </c>
      <c r="B1120" s="562">
        <v>1682</v>
      </c>
      <c r="C1120" s="357">
        <v>187.53</v>
      </c>
      <c r="D1120" s="357">
        <f t="shared" si="29"/>
        <v>315425.46000000002</v>
      </c>
    </row>
    <row r="1121" spans="1:4" hidden="1" outlineLevel="1">
      <c r="A1121" s="559" t="s">
        <v>930</v>
      </c>
      <c r="B1121" s="562">
        <v>3965.8</v>
      </c>
      <c r="C1121" s="357">
        <v>214.56</v>
      </c>
      <c r="D1121" s="357">
        <f t="shared" si="29"/>
        <v>850902.04800000007</v>
      </c>
    </row>
    <row r="1122" spans="1:4" hidden="1" outlineLevel="1">
      <c r="A1122" s="559" t="s">
        <v>931</v>
      </c>
      <c r="B1122" s="560">
        <v>953.2</v>
      </c>
      <c r="C1122" s="357">
        <v>187.53</v>
      </c>
      <c r="D1122" s="357">
        <f t="shared" si="29"/>
        <v>178753.59600000002</v>
      </c>
    </row>
    <row r="1123" spans="1:4" hidden="1" outlineLevel="1">
      <c r="A1123" s="559" t="s">
        <v>932</v>
      </c>
      <c r="B1123" s="562">
        <v>1032</v>
      </c>
      <c r="C1123" s="357">
        <v>187.53</v>
      </c>
      <c r="D1123" s="357">
        <f t="shared" si="29"/>
        <v>193530.96</v>
      </c>
    </row>
    <row r="1124" spans="1:4" hidden="1" outlineLevel="1">
      <c r="A1124" s="557" t="s">
        <v>796</v>
      </c>
      <c r="B1124" s="561">
        <v>144648</v>
      </c>
      <c r="C1124" s="357"/>
      <c r="D1124" s="357">
        <f t="shared" si="29"/>
        <v>0</v>
      </c>
    </row>
    <row r="1125" spans="1:4" hidden="1" outlineLevel="1">
      <c r="A1125" s="559"/>
      <c r="B1125" s="562">
        <v>124648</v>
      </c>
      <c r="C1125" s="357">
        <v>0.88</v>
      </c>
      <c r="D1125" s="357">
        <f t="shared" si="29"/>
        <v>109690.24000000001</v>
      </c>
    </row>
    <row r="1126" spans="1:4" hidden="1" outlineLevel="1">
      <c r="A1126" s="559" t="s">
        <v>797</v>
      </c>
      <c r="B1126" s="562">
        <v>20000</v>
      </c>
      <c r="C1126" s="357">
        <v>0.88</v>
      </c>
      <c r="D1126" s="357">
        <f t="shared" si="29"/>
        <v>17600</v>
      </c>
    </row>
    <row r="1127" spans="1:4" hidden="1" outlineLevel="1">
      <c r="A1127" s="557" t="s">
        <v>933</v>
      </c>
      <c r="B1127" s="558">
        <v>1</v>
      </c>
      <c r="C1127" s="357">
        <v>37840</v>
      </c>
      <c r="D1127" s="357">
        <f t="shared" si="29"/>
        <v>37840</v>
      </c>
    </row>
    <row r="1128" spans="1:4" hidden="1" outlineLevel="1">
      <c r="A1128" s="557" t="s">
        <v>798</v>
      </c>
      <c r="B1128" s="561">
        <v>197773.1</v>
      </c>
      <c r="C1128" s="357"/>
      <c r="D1128" s="357">
        <f t="shared" si="29"/>
        <v>0</v>
      </c>
    </row>
    <row r="1129" spans="1:4" hidden="1" outlineLevel="1">
      <c r="A1129" s="559" t="s">
        <v>934</v>
      </c>
      <c r="B1129" s="562">
        <v>1950</v>
      </c>
      <c r="C1129" s="357">
        <v>4</v>
      </c>
      <c r="D1129" s="357">
        <f t="shared" si="29"/>
        <v>7800</v>
      </c>
    </row>
    <row r="1130" spans="1:4" hidden="1" outlineLevel="1">
      <c r="A1130" s="559" t="s">
        <v>935</v>
      </c>
      <c r="B1130" s="562">
        <v>29500</v>
      </c>
      <c r="C1130" s="357">
        <v>0.73</v>
      </c>
      <c r="D1130" s="357">
        <f t="shared" si="29"/>
        <v>21535</v>
      </c>
    </row>
    <row r="1131" spans="1:4" hidden="1" outlineLevel="1">
      <c r="A1131" s="559" t="s">
        <v>799</v>
      </c>
      <c r="B1131" s="562">
        <v>6973.9</v>
      </c>
      <c r="C1131" s="357">
        <v>1.06</v>
      </c>
      <c r="D1131" s="357">
        <f t="shared" si="29"/>
        <v>7392.3339999999998</v>
      </c>
    </row>
    <row r="1132" spans="1:4" hidden="1" outlineLevel="1">
      <c r="A1132" s="559" t="s">
        <v>936</v>
      </c>
      <c r="B1132" s="562">
        <v>17900</v>
      </c>
      <c r="C1132" s="357">
        <v>1.58</v>
      </c>
      <c r="D1132" s="357">
        <f t="shared" si="29"/>
        <v>28282</v>
      </c>
    </row>
    <row r="1133" spans="1:4" hidden="1" outlineLevel="1">
      <c r="A1133" s="559" t="s">
        <v>937</v>
      </c>
      <c r="B1133" s="562">
        <v>3000</v>
      </c>
      <c r="C1133" s="357">
        <v>1.53</v>
      </c>
      <c r="D1133" s="357">
        <f t="shared" si="29"/>
        <v>4590</v>
      </c>
    </row>
    <row r="1134" spans="1:4" hidden="1" outlineLevel="1">
      <c r="A1134" s="559" t="s">
        <v>800</v>
      </c>
      <c r="B1134" s="562">
        <v>47400</v>
      </c>
      <c r="C1134" s="357">
        <v>1.53</v>
      </c>
      <c r="D1134" s="357">
        <f t="shared" si="29"/>
        <v>72522</v>
      </c>
    </row>
    <row r="1135" spans="1:4" hidden="1" outlineLevel="1">
      <c r="A1135" s="559" t="s">
        <v>1873</v>
      </c>
      <c r="B1135" s="562">
        <v>1500</v>
      </c>
      <c r="C1135" s="357">
        <v>3.75</v>
      </c>
      <c r="D1135" s="357">
        <f t="shared" si="29"/>
        <v>5625</v>
      </c>
    </row>
    <row r="1136" spans="1:4" hidden="1" outlineLevel="1">
      <c r="A1136" s="559" t="s">
        <v>1874</v>
      </c>
      <c r="B1136" s="562">
        <v>2800</v>
      </c>
      <c r="C1136" s="362">
        <f>(5000*3.75+2300*3.5)/7300</f>
        <v>3.6712328767123288</v>
      </c>
      <c r="D1136" s="357">
        <f t="shared" si="29"/>
        <v>10279.452054794521</v>
      </c>
    </row>
    <row r="1137" spans="1:4" hidden="1" outlineLevel="1">
      <c r="A1137" s="559" t="s">
        <v>938</v>
      </c>
      <c r="B1137" s="562">
        <v>8696</v>
      </c>
      <c r="C1137" s="357">
        <v>1.78</v>
      </c>
      <c r="D1137" s="357">
        <f t="shared" si="29"/>
        <v>15478.880000000001</v>
      </c>
    </row>
    <row r="1138" spans="1:4" hidden="1" outlineLevel="1">
      <c r="A1138" s="559" t="s">
        <v>939</v>
      </c>
      <c r="B1138" s="562">
        <v>8697</v>
      </c>
      <c r="C1138" s="357">
        <v>1.78</v>
      </c>
      <c r="D1138" s="357">
        <f t="shared" si="29"/>
        <v>15480.66</v>
      </c>
    </row>
    <row r="1139" spans="1:4" hidden="1" outlineLevel="1">
      <c r="A1139" s="559" t="s">
        <v>940</v>
      </c>
      <c r="B1139" s="562">
        <v>9900</v>
      </c>
      <c r="C1139" s="357">
        <v>1.78</v>
      </c>
      <c r="D1139" s="357">
        <f t="shared" si="29"/>
        <v>17622</v>
      </c>
    </row>
    <row r="1140" spans="1:4" hidden="1" outlineLevel="1">
      <c r="A1140" s="559" t="s">
        <v>941</v>
      </c>
      <c r="B1140" s="562">
        <v>30050</v>
      </c>
      <c r="C1140" s="357">
        <v>1.78</v>
      </c>
      <c r="D1140" s="357">
        <f t="shared" si="29"/>
        <v>53489</v>
      </c>
    </row>
    <row r="1141" spans="1:4" hidden="1" outlineLevel="1">
      <c r="A1141" s="559" t="s">
        <v>942</v>
      </c>
      <c r="B1141" s="562">
        <v>9199</v>
      </c>
      <c r="C1141" s="357">
        <v>1.89</v>
      </c>
      <c r="D1141" s="357">
        <f t="shared" si="29"/>
        <v>17386.11</v>
      </c>
    </row>
    <row r="1142" spans="1:4" hidden="1" outlineLevel="1">
      <c r="A1142" s="559" t="s">
        <v>943</v>
      </c>
      <c r="B1142" s="562">
        <v>3400</v>
      </c>
      <c r="C1142" s="357">
        <v>1.89</v>
      </c>
      <c r="D1142" s="357">
        <f t="shared" si="29"/>
        <v>6426</v>
      </c>
    </row>
    <row r="1143" spans="1:4" hidden="1" outlineLevel="1">
      <c r="A1143" s="559" t="s">
        <v>944</v>
      </c>
      <c r="B1143" s="560">
        <v>311.2</v>
      </c>
      <c r="C1143" s="357">
        <v>2.74</v>
      </c>
      <c r="D1143" s="357">
        <f t="shared" ref="D1143:D1206" si="30">B1143*C1143</f>
        <v>852.68799999999999</v>
      </c>
    </row>
    <row r="1144" spans="1:4" hidden="1" outlineLevel="1">
      <c r="A1144" s="559" t="s">
        <v>945</v>
      </c>
      <c r="B1144" s="562">
        <v>6898</v>
      </c>
      <c r="C1144" s="357">
        <v>2.76</v>
      </c>
      <c r="D1144" s="357">
        <f t="shared" si="30"/>
        <v>19038.48</v>
      </c>
    </row>
    <row r="1145" spans="1:4" hidden="1" outlineLevel="1">
      <c r="A1145" s="559" t="s">
        <v>946</v>
      </c>
      <c r="B1145" s="562">
        <v>9598</v>
      </c>
      <c r="C1145" s="357">
        <v>2.74</v>
      </c>
      <c r="D1145" s="357">
        <f t="shared" si="30"/>
        <v>26298.52</v>
      </c>
    </row>
    <row r="1146" spans="1:4" hidden="1" outlineLevel="1">
      <c r="A1146" s="557" t="s">
        <v>947</v>
      </c>
      <c r="B1146" s="558">
        <v>570</v>
      </c>
      <c r="C1146" s="362">
        <v>174.52</v>
      </c>
      <c r="D1146" s="357">
        <f t="shared" si="30"/>
        <v>99476.400000000009</v>
      </c>
    </row>
    <row r="1147" spans="1:4" hidden="1" outlineLevel="1">
      <c r="A1147" s="557" t="s">
        <v>948</v>
      </c>
      <c r="B1147" s="561">
        <v>74646</v>
      </c>
      <c r="C1147" s="357"/>
      <c r="D1147" s="357">
        <f t="shared" si="30"/>
        <v>0</v>
      </c>
    </row>
    <row r="1148" spans="1:4" hidden="1" outlineLevel="1">
      <c r="A1148" s="559" t="s">
        <v>949</v>
      </c>
      <c r="B1148" s="562">
        <v>5324</v>
      </c>
      <c r="C1148" s="357">
        <v>1.78</v>
      </c>
      <c r="D1148" s="357">
        <f t="shared" si="30"/>
        <v>9476.7199999999993</v>
      </c>
    </row>
    <row r="1149" spans="1:4" hidden="1" outlineLevel="1">
      <c r="A1149" s="559" t="s">
        <v>950</v>
      </c>
      <c r="B1149" s="562">
        <v>2400</v>
      </c>
      <c r="C1149" s="357">
        <v>7.32</v>
      </c>
      <c r="D1149" s="357">
        <f t="shared" si="30"/>
        <v>17568</v>
      </c>
    </row>
    <row r="1150" spans="1:4" hidden="1" outlineLevel="1">
      <c r="A1150" s="559" t="s">
        <v>951</v>
      </c>
      <c r="B1150" s="562">
        <v>1800</v>
      </c>
      <c r="C1150" s="357">
        <v>7.32</v>
      </c>
      <c r="D1150" s="357">
        <f t="shared" si="30"/>
        <v>13176</v>
      </c>
    </row>
    <row r="1151" spans="1:4" hidden="1" outlineLevel="1">
      <c r="A1151" s="559" t="s">
        <v>952</v>
      </c>
      <c r="B1151" s="562">
        <v>2400</v>
      </c>
      <c r="C1151" s="357">
        <v>7.32</v>
      </c>
      <c r="D1151" s="357">
        <f t="shared" si="30"/>
        <v>17568</v>
      </c>
    </row>
    <row r="1152" spans="1:4" hidden="1" outlineLevel="1">
      <c r="A1152" s="559" t="s">
        <v>953</v>
      </c>
      <c r="B1152" s="560">
        <v>300</v>
      </c>
      <c r="C1152" s="357">
        <v>7.32</v>
      </c>
      <c r="D1152" s="357">
        <f t="shared" si="30"/>
        <v>2196</v>
      </c>
    </row>
    <row r="1153" spans="1:4" hidden="1" outlineLevel="1">
      <c r="A1153" s="559" t="s">
        <v>954</v>
      </c>
      <c r="B1153" s="562">
        <v>10199</v>
      </c>
      <c r="C1153" s="357">
        <v>5.88</v>
      </c>
      <c r="D1153" s="357">
        <f t="shared" si="30"/>
        <v>59970.119999999995</v>
      </c>
    </row>
    <row r="1154" spans="1:4" hidden="1" outlineLevel="1">
      <c r="A1154" s="559" t="s">
        <v>944</v>
      </c>
      <c r="B1154" s="560">
        <v>74</v>
      </c>
      <c r="C1154" s="357">
        <v>3.6</v>
      </c>
      <c r="D1154" s="357">
        <f t="shared" si="30"/>
        <v>266.40000000000003</v>
      </c>
    </row>
    <row r="1155" spans="1:4" hidden="1" outlineLevel="1">
      <c r="A1155" s="559" t="s">
        <v>955</v>
      </c>
      <c r="B1155" s="562">
        <v>5250</v>
      </c>
      <c r="C1155" s="357">
        <v>9.11</v>
      </c>
      <c r="D1155" s="357">
        <f t="shared" si="30"/>
        <v>47827.5</v>
      </c>
    </row>
    <row r="1156" spans="1:4" hidden="1" outlineLevel="1">
      <c r="A1156" s="559" t="s">
        <v>956</v>
      </c>
      <c r="B1156" s="562">
        <v>5000</v>
      </c>
      <c r="C1156" s="357">
        <v>9.11</v>
      </c>
      <c r="D1156" s="357">
        <f t="shared" si="30"/>
        <v>45550</v>
      </c>
    </row>
    <row r="1157" spans="1:4" hidden="1" outlineLevel="1">
      <c r="A1157" s="559" t="s">
        <v>957</v>
      </c>
      <c r="B1157" s="562">
        <v>4250</v>
      </c>
      <c r="C1157" s="357">
        <v>9.11</v>
      </c>
      <c r="D1157" s="357">
        <f t="shared" si="30"/>
        <v>38717.5</v>
      </c>
    </row>
    <row r="1158" spans="1:4" hidden="1" outlineLevel="1">
      <c r="A1158" s="559" t="s">
        <v>958</v>
      </c>
      <c r="B1158" s="562">
        <v>5000</v>
      </c>
      <c r="C1158" s="357">
        <v>9.11</v>
      </c>
      <c r="D1158" s="357">
        <f t="shared" si="30"/>
        <v>45550</v>
      </c>
    </row>
    <row r="1159" spans="1:4" hidden="1" outlineLevel="1">
      <c r="A1159" s="559" t="s">
        <v>959</v>
      </c>
      <c r="B1159" s="562">
        <v>32649</v>
      </c>
      <c r="C1159" s="357">
        <v>5</v>
      </c>
      <c r="D1159" s="357">
        <f t="shared" si="30"/>
        <v>163245</v>
      </c>
    </row>
    <row r="1160" spans="1:4" hidden="1" outlineLevel="1">
      <c r="A1160" s="557" t="s">
        <v>1832</v>
      </c>
      <c r="B1160" s="558">
        <v>1</v>
      </c>
      <c r="C1160" s="357"/>
      <c r="D1160" s="357">
        <f t="shared" si="30"/>
        <v>0</v>
      </c>
    </row>
    <row r="1161" spans="1:4" hidden="1" outlineLevel="1">
      <c r="A1161" s="559" t="s">
        <v>1834</v>
      </c>
      <c r="B1161" s="560">
        <v>1</v>
      </c>
      <c r="C1161" s="357">
        <v>63.73</v>
      </c>
      <c r="D1161" s="357">
        <f t="shared" si="30"/>
        <v>63.73</v>
      </c>
    </row>
    <row r="1162" spans="1:4" hidden="1" outlineLevel="1">
      <c r="A1162" s="557" t="s">
        <v>802</v>
      </c>
      <c r="B1162" s="561">
        <v>207576</v>
      </c>
      <c r="C1162" s="357"/>
      <c r="D1162" s="357">
        <f t="shared" si="30"/>
        <v>0</v>
      </c>
    </row>
    <row r="1163" spans="1:4" hidden="1" outlineLevel="1">
      <c r="A1163" s="559" t="s">
        <v>961</v>
      </c>
      <c r="B1163" s="562">
        <v>43620</v>
      </c>
      <c r="C1163" s="357">
        <v>0.56999999999999995</v>
      </c>
      <c r="D1163" s="357">
        <f t="shared" si="30"/>
        <v>24863.399999999998</v>
      </c>
    </row>
    <row r="1164" spans="1:4" hidden="1" outlineLevel="1">
      <c r="A1164" s="559" t="s">
        <v>962</v>
      </c>
      <c r="B1164" s="562">
        <v>80480</v>
      </c>
      <c r="C1164" s="357">
        <v>0.79</v>
      </c>
      <c r="D1164" s="357">
        <f t="shared" si="30"/>
        <v>63579.200000000004</v>
      </c>
    </row>
    <row r="1165" spans="1:4" hidden="1" outlineLevel="1">
      <c r="A1165" s="559" t="s">
        <v>805</v>
      </c>
      <c r="B1165" s="562">
        <v>83476</v>
      </c>
      <c r="C1165" s="357">
        <v>0.63</v>
      </c>
      <c r="D1165" s="357">
        <f t="shared" si="30"/>
        <v>52589.88</v>
      </c>
    </row>
    <row r="1166" spans="1:4" hidden="1" outlineLevel="1">
      <c r="A1166" s="557" t="s">
        <v>963</v>
      </c>
      <c r="B1166" s="561">
        <v>11854</v>
      </c>
      <c r="C1166" s="357"/>
      <c r="D1166" s="357">
        <f t="shared" si="30"/>
        <v>0</v>
      </c>
    </row>
    <row r="1167" spans="1:4" hidden="1" outlineLevel="1">
      <c r="A1167" s="559" t="s">
        <v>792</v>
      </c>
      <c r="B1167" s="562">
        <v>11854</v>
      </c>
      <c r="C1167" s="357">
        <v>0.18</v>
      </c>
      <c r="D1167" s="357">
        <f t="shared" si="30"/>
        <v>2133.7199999999998</v>
      </c>
    </row>
    <row r="1168" spans="1:4" hidden="1" outlineLevel="1">
      <c r="A1168" s="557" t="s">
        <v>964</v>
      </c>
      <c r="B1168" s="558">
        <v>29</v>
      </c>
      <c r="C1168" s="357">
        <v>1790</v>
      </c>
      <c r="D1168" s="357">
        <f t="shared" si="30"/>
        <v>51910</v>
      </c>
    </row>
    <row r="1169" spans="1:4" hidden="1" outlineLevel="1">
      <c r="A1169" s="557" t="s">
        <v>965</v>
      </c>
      <c r="B1169" s="561">
        <v>2025.5</v>
      </c>
      <c r="C1169" s="362">
        <v>245.46</v>
      </c>
      <c r="D1169" s="357">
        <f t="shared" si="30"/>
        <v>497179.23000000004</v>
      </c>
    </row>
    <row r="1170" spans="1:4" hidden="1" outlineLevel="1">
      <c r="A1170" s="557" t="s">
        <v>970</v>
      </c>
      <c r="B1170" s="561"/>
      <c r="C1170" s="357"/>
      <c r="D1170" s="357">
        <f t="shared" si="30"/>
        <v>0</v>
      </c>
    </row>
    <row r="1171" spans="1:4" hidden="1" outlineLevel="1">
      <c r="A1171" s="559" t="s">
        <v>971</v>
      </c>
      <c r="B1171" s="560">
        <v>921.9</v>
      </c>
      <c r="C1171" s="357">
        <v>141</v>
      </c>
      <c r="D1171" s="357">
        <f t="shared" si="30"/>
        <v>129987.9</v>
      </c>
    </row>
    <row r="1172" spans="1:4" hidden="1" outlineLevel="1">
      <c r="A1172" s="559" t="s">
        <v>972</v>
      </c>
      <c r="B1172" s="562">
        <v>3288.1</v>
      </c>
      <c r="C1172" s="357">
        <v>91</v>
      </c>
      <c r="D1172" s="357">
        <f t="shared" si="30"/>
        <v>299217.09999999998</v>
      </c>
    </row>
    <row r="1173" spans="1:4" hidden="1" outlineLevel="1">
      <c r="A1173" s="559" t="s">
        <v>973</v>
      </c>
      <c r="B1173" s="562">
        <v>3963.9</v>
      </c>
      <c r="C1173" s="357">
        <v>95</v>
      </c>
      <c r="D1173" s="357">
        <f t="shared" si="30"/>
        <v>376570.5</v>
      </c>
    </row>
    <row r="1174" spans="1:4" hidden="1" outlineLevel="1">
      <c r="A1174" s="559" t="s">
        <v>974</v>
      </c>
      <c r="B1174" s="562">
        <v>9520.7000000000007</v>
      </c>
      <c r="C1174" s="357">
        <v>95</v>
      </c>
      <c r="D1174" s="357">
        <f t="shared" si="30"/>
        <v>904466.50000000012</v>
      </c>
    </row>
    <row r="1175" spans="1:4" hidden="1" outlineLevel="1">
      <c r="A1175" s="559" t="s">
        <v>1492</v>
      </c>
      <c r="B1175" s="560">
        <v>191.1</v>
      </c>
      <c r="C1175" s="357">
        <v>154</v>
      </c>
      <c r="D1175" s="357">
        <f t="shared" si="30"/>
        <v>29429.399999999998</v>
      </c>
    </row>
    <row r="1176" spans="1:4" hidden="1" outlineLevel="1">
      <c r="A1176" s="559" t="s">
        <v>1493</v>
      </c>
      <c r="B1176" s="560">
        <v>423.2</v>
      </c>
      <c r="C1176" s="357">
        <v>160</v>
      </c>
      <c r="D1176" s="357">
        <f t="shared" si="30"/>
        <v>67712</v>
      </c>
    </row>
    <row r="1177" spans="1:4" hidden="1" outlineLevel="1">
      <c r="A1177" s="559" t="s">
        <v>1494</v>
      </c>
      <c r="B1177" s="560">
        <v>48.15</v>
      </c>
      <c r="C1177" s="357">
        <v>203.5</v>
      </c>
      <c r="D1177" s="357">
        <f t="shared" si="30"/>
        <v>9798.5249999999996</v>
      </c>
    </row>
    <row r="1178" spans="1:4" hidden="1" outlineLevel="1">
      <c r="A1178" s="559" t="s">
        <v>975</v>
      </c>
      <c r="B1178" s="560">
        <v>29.6</v>
      </c>
      <c r="C1178" s="357">
        <v>95</v>
      </c>
      <c r="D1178" s="357">
        <f t="shared" si="30"/>
        <v>2812</v>
      </c>
    </row>
    <row r="1179" spans="1:4" hidden="1" outlineLevel="1">
      <c r="A1179" s="557" t="s">
        <v>976</v>
      </c>
      <c r="B1179" s="558">
        <v>481.8</v>
      </c>
      <c r="C1179" s="357"/>
      <c r="D1179" s="357">
        <f t="shared" si="30"/>
        <v>0</v>
      </c>
    </row>
    <row r="1180" spans="1:4" hidden="1" outlineLevel="1">
      <c r="A1180" s="559" t="s">
        <v>977</v>
      </c>
      <c r="B1180" s="560">
        <v>481.8</v>
      </c>
      <c r="C1180" s="357">
        <v>214.78</v>
      </c>
      <c r="D1180" s="357">
        <f t="shared" si="30"/>
        <v>103481.004</v>
      </c>
    </row>
    <row r="1181" spans="1:4" hidden="1" outlineLevel="1">
      <c r="A1181" s="557" t="s">
        <v>161</v>
      </c>
      <c r="B1181" s="561">
        <v>23236</v>
      </c>
      <c r="C1181" s="357"/>
      <c r="D1181" s="357">
        <f t="shared" si="30"/>
        <v>0</v>
      </c>
    </row>
    <row r="1182" spans="1:4" hidden="1" outlineLevel="1">
      <c r="A1182" s="559" t="s">
        <v>978</v>
      </c>
      <c r="B1182" s="562">
        <v>5550</v>
      </c>
      <c r="C1182" s="357">
        <v>10.4</v>
      </c>
      <c r="D1182" s="357">
        <f t="shared" si="30"/>
        <v>57720</v>
      </c>
    </row>
    <row r="1183" spans="1:4" hidden="1" outlineLevel="1">
      <c r="A1183" s="559" t="s">
        <v>843</v>
      </c>
      <c r="B1183" s="562">
        <v>1700</v>
      </c>
      <c r="C1183" s="357">
        <v>12.11</v>
      </c>
      <c r="D1183" s="357">
        <f t="shared" si="30"/>
        <v>20587</v>
      </c>
    </row>
    <row r="1184" spans="1:4" hidden="1" outlineLevel="1">
      <c r="A1184" s="559" t="s">
        <v>162</v>
      </c>
      <c r="B1184" s="562">
        <v>8659</v>
      </c>
      <c r="C1184" s="362">
        <f>(16.3*3149+16.5*5510)/8659</f>
        <v>16.427266427993995</v>
      </c>
      <c r="D1184" s="357">
        <f t="shared" si="30"/>
        <v>142243.70000000001</v>
      </c>
    </row>
    <row r="1185" spans="1:4" hidden="1" outlineLevel="1">
      <c r="A1185" s="559" t="s">
        <v>201</v>
      </c>
      <c r="B1185" s="562">
        <v>7327</v>
      </c>
      <c r="C1185" s="362">
        <f>(19.3*1815+19.72*5512)/7327</f>
        <v>19.615960147400028</v>
      </c>
      <c r="D1185" s="357">
        <f t="shared" si="30"/>
        <v>143726.14000000001</v>
      </c>
    </row>
    <row r="1186" spans="1:4" hidden="1" outlineLevel="1">
      <c r="A1186" s="557" t="s">
        <v>765</v>
      </c>
      <c r="B1186" s="561">
        <v>213514</v>
      </c>
      <c r="C1186" s="357"/>
      <c r="D1186" s="357">
        <f t="shared" si="30"/>
        <v>0</v>
      </c>
    </row>
    <row r="1187" spans="1:4" hidden="1" outlineLevel="1">
      <c r="A1187" s="559" t="s">
        <v>766</v>
      </c>
      <c r="B1187" s="562">
        <v>53009</v>
      </c>
      <c r="C1187" s="357">
        <v>1.1000000000000001</v>
      </c>
      <c r="D1187" s="357">
        <f t="shared" si="30"/>
        <v>58309.9</v>
      </c>
    </row>
    <row r="1188" spans="1:4" hidden="1" outlineLevel="1">
      <c r="A1188" s="559" t="s">
        <v>844</v>
      </c>
      <c r="B1188" s="562">
        <v>149505</v>
      </c>
      <c r="C1188" s="357">
        <v>1.5</v>
      </c>
      <c r="D1188" s="357">
        <f t="shared" si="30"/>
        <v>224257.5</v>
      </c>
    </row>
    <row r="1189" spans="1:4" hidden="1" outlineLevel="1">
      <c r="A1189" s="559" t="s">
        <v>979</v>
      </c>
      <c r="B1189" s="562">
        <v>11000</v>
      </c>
      <c r="C1189" s="357">
        <v>1.72</v>
      </c>
      <c r="D1189" s="357">
        <f t="shared" si="30"/>
        <v>18920</v>
      </c>
    </row>
    <row r="1190" spans="1:4" hidden="1" outlineLevel="1">
      <c r="A1190" s="557" t="s">
        <v>806</v>
      </c>
      <c r="B1190" s="561"/>
      <c r="C1190" s="357"/>
      <c r="D1190" s="357">
        <f t="shared" si="30"/>
        <v>0</v>
      </c>
    </row>
    <row r="1191" spans="1:4" hidden="1" outlineLevel="1">
      <c r="A1191" s="559" t="s">
        <v>982</v>
      </c>
      <c r="B1191" s="560">
        <v>397</v>
      </c>
      <c r="C1191" s="357">
        <v>2.89</v>
      </c>
      <c r="D1191" s="357">
        <f t="shared" si="30"/>
        <v>1147.3300000000002</v>
      </c>
    </row>
    <row r="1192" spans="1:4" hidden="1" outlineLevel="1">
      <c r="A1192" s="559" t="s">
        <v>983</v>
      </c>
      <c r="B1192" s="562">
        <v>29599</v>
      </c>
      <c r="C1192" s="357">
        <v>2.36</v>
      </c>
      <c r="D1192" s="357">
        <f t="shared" si="30"/>
        <v>69853.64</v>
      </c>
    </row>
    <row r="1193" spans="1:4" hidden="1" outlineLevel="1">
      <c r="A1193" s="559" t="s">
        <v>984</v>
      </c>
      <c r="B1193" s="562">
        <v>25999</v>
      </c>
      <c r="C1193" s="357">
        <v>2.36</v>
      </c>
      <c r="D1193" s="357">
        <f t="shared" si="30"/>
        <v>61357.64</v>
      </c>
    </row>
    <row r="1194" spans="1:4" hidden="1" outlineLevel="1">
      <c r="A1194" s="559" t="s">
        <v>985</v>
      </c>
      <c r="B1194" s="562">
        <v>23999</v>
      </c>
      <c r="C1194" s="357">
        <v>2.36</v>
      </c>
      <c r="D1194" s="357">
        <f t="shared" si="30"/>
        <v>56637.64</v>
      </c>
    </row>
    <row r="1195" spans="1:4" hidden="1" outlineLevel="1">
      <c r="A1195" s="559" t="s">
        <v>986</v>
      </c>
      <c r="B1195" s="562">
        <v>59999</v>
      </c>
      <c r="C1195" s="357">
        <v>2.36</v>
      </c>
      <c r="D1195" s="357">
        <f t="shared" si="30"/>
        <v>141597.63999999998</v>
      </c>
    </row>
    <row r="1196" spans="1:4" hidden="1" outlineLevel="1">
      <c r="A1196" s="559" t="s">
        <v>987</v>
      </c>
      <c r="B1196" s="562">
        <v>19999</v>
      </c>
      <c r="C1196" s="357">
        <v>2.36</v>
      </c>
      <c r="D1196" s="357">
        <f t="shared" si="30"/>
        <v>47197.64</v>
      </c>
    </row>
    <row r="1197" spans="1:4" hidden="1" outlineLevel="1">
      <c r="A1197" s="559" t="s">
        <v>807</v>
      </c>
      <c r="B1197" s="562">
        <v>3999</v>
      </c>
      <c r="C1197" s="357">
        <v>2.36</v>
      </c>
      <c r="D1197" s="357">
        <f t="shared" si="30"/>
        <v>9437.64</v>
      </c>
    </row>
    <row r="1198" spans="1:4" hidden="1" outlineLevel="1">
      <c r="A1198" s="559" t="s">
        <v>988</v>
      </c>
      <c r="B1198" s="562">
        <v>3600</v>
      </c>
      <c r="C1198" s="357">
        <v>2.44</v>
      </c>
      <c r="D1198" s="357">
        <f t="shared" si="30"/>
        <v>8784</v>
      </c>
    </row>
    <row r="1199" spans="1:4" hidden="1" outlineLevel="1">
      <c r="A1199" s="559" t="s">
        <v>989</v>
      </c>
      <c r="B1199" s="562">
        <v>4000</v>
      </c>
      <c r="C1199" s="357">
        <v>2.44</v>
      </c>
      <c r="D1199" s="357">
        <f t="shared" si="30"/>
        <v>9760</v>
      </c>
    </row>
    <row r="1200" spans="1:4" hidden="1" outlineLevel="1">
      <c r="A1200" s="559" t="s">
        <v>991</v>
      </c>
      <c r="B1200" s="562">
        <v>12498</v>
      </c>
      <c r="C1200" s="357">
        <v>3.37</v>
      </c>
      <c r="D1200" s="357">
        <f t="shared" si="30"/>
        <v>42118.26</v>
      </c>
    </row>
    <row r="1201" spans="1:4" hidden="1" outlineLevel="1">
      <c r="A1201" s="559" t="s">
        <v>992</v>
      </c>
      <c r="B1201" s="562">
        <v>27000</v>
      </c>
      <c r="C1201" s="357">
        <v>2.7</v>
      </c>
      <c r="D1201" s="357">
        <f t="shared" si="30"/>
        <v>72900</v>
      </c>
    </row>
    <row r="1202" spans="1:4" hidden="1" outlineLevel="1">
      <c r="A1202" s="559" t="s">
        <v>993</v>
      </c>
      <c r="B1202" s="562">
        <v>27000</v>
      </c>
      <c r="C1202" s="357">
        <v>2.7</v>
      </c>
      <c r="D1202" s="357">
        <f t="shared" si="30"/>
        <v>72900</v>
      </c>
    </row>
    <row r="1203" spans="1:4" hidden="1" outlineLevel="1">
      <c r="A1203" s="559" t="s">
        <v>994</v>
      </c>
      <c r="B1203" s="562">
        <v>26900</v>
      </c>
      <c r="C1203" s="357">
        <v>2.7</v>
      </c>
      <c r="D1203" s="357">
        <f t="shared" si="30"/>
        <v>72630</v>
      </c>
    </row>
    <row r="1204" spans="1:4" hidden="1" outlineLevel="1">
      <c r="A1204" s="559" t="s">
        <v>995</v>
      </c>
      <c r="B1204" s="562">
        <v>27000</v>
      </c>
      <c r="C1204" s="357">
        <v>2.7</v>
      </c>
      <c r="D1204" s="357">
        <f t="shared" si="30"/>
        <v>72900</v>
      </c>
    </row>
    <row r="1205" spans="1:4" hidden="1" outlineLevel="1">
      <c r="A1205" s="559" t="s">
        <v>996</v>
      </c>
      <c r="B1205" s="562">
        <v>27000</v>
      </c>
      <c r="C1205" s="357">
        <v>2.7</v>
      </c>
      <c r="D1205" s="357">
        <f t="shared" si="30"/>
        <v>72900</v>
      </c>
    </row>
    <row r="1206" spans="1:4" hidden="1" outlineLevel="1">
      <c r="A1206" s="559" t="s">
        <v>808</v>
      </c>
      <c r="B1206" s="562">
        <v>3798</v>
      </c>
      <c r="C1206" s="357">
        <v>1.23</v>
      </c>
      <c r="D1206" s="357">
        <f t="shared" si="30"/>
        <v>4671.54</v>
      </c>
    </row>
    <row r="1207" spans="1:4" hidden="1" outlineLevel="1">
      <c r="A1207" s="557" t="s">
        <v>1806</v>
      </c>
      <c r="B1207" s="561">
        <v>15000</v>
      </c>
      <c r="C1207" s="357"/>
      <c r="D1207" s="357">
        <f t="shared" ref="D1207:D1270" si="31">B1207*C1207</f>
        <v>0</v>
      </c>
    </row>
    <row r="1208" spans="1:4" hidden="1" outlineLevel="1">
      <c r="A1208" s="559" t="s">
        <v>1807</v>
      </c>
      <c r="B1208" s="562">
        <v>6000</v>
      </c>
      <c r="C1208" s="357">
        <v>5.3</v>
      </c>
      <c r="D1208" s="357">
        <f t="shared" si="31"/>
        <v>31800</v>
      </c>
    </row>
    <row r="1209" spans="1:4" hidden="1" outlineLevel="1">
      <c r="A1209" s="559" t="s">
        <v>1808</v>
      </c>
      <c r="B1209" s="562">
        <v>9000</v>
      </c>
      <c r="C1209" s="362">
        <f>(10000*5.3+6400*4.85)/16400</f>
        <v>5.1243902439024387</v>
      </c>
      <c r="D1209" s="357">
        <f t="shared" si="31"/>
        <v>46119.512195121948</v>
      </c>
    </row>
    <row r="1210" spans="1:4" hidden="1" outlineLevel="1">
      <c r="A1210" s="557" t="s">
        <v>809</v>
      </c>
      <c r="B1210" s="561">
        <v>109000</v>
      </c>
      <c r="C1210" s="357"/>
      <c r="D1210" s="357">
        <f t="shared" si="31"/>
        <v>0</v>
      </c>
    </row>
    <row r="1211" spans="1:4" hidden="1" outlineLevel="1">
      <c r="A1211" s="559" t="s">
        <v>1021</v>
      </c>
      <c r="B1211" s="562">
        <v>94000</v>
      </c>
      <c r="C1211" s="357">
        <v>0.36</v>
      </c>
      <c r="D1211" s="357">
        <f t="shared" si="31"/>
        <v>33840</v>
      </c>
    </row>
    <row r="1212" spans="1:4" hidden="1" outlineLevel="1">
      <c r="A1212" s="559" t="s">
        <v>810</v>
      </c>
      <c r="B1212" s="562">
        <v>6000</v>
      </c>
      <c r="C1212" s="357">
        <v>0.55000000000000004</v>
      </c>
      <c r="D1212" s="357">
        <f t="shared" si="31"/>
        <v>3300.0000000000005</v>
      </c>
    </row>
    <row r="1213" spans="1:4" hidden="1" outlineLevel="1">
      <c r="A1213" s="559" t="s">
        <v>1922</v>
      </c>
      <c r="B1213" s="562">
        <v>9000</v>
      </c>
      <c r="C1213" s="357">
        <v>0.4</v>
      </c>
      <c r="D1213" s="357">
        <f t="shared" si="31"/>
        <v>3600</v>
      </c>
    </row>
    <row r="1214" spans="1:4" hidden="1" outlineLevel="1">
      <c r="A1214" s="557" t="s">
        <v>1022</v>
      </c>
      <c r="B1214" s="561">
        <v>39000</v>
      </c>
      <c r="C1214" s="357">
        <v>3.1</v>
      </c>
      <c r="D1214" s="357">
        <f t="shared" si="31"/>
        <v>120900</v>
      </c>
    </row>
    <row r="1215" spans="1:4" hidden="1" outlineLevel="1">
      <c r="A1215" s="557" t="s">
        <v>1023</v>
      </c>
      <c r="B1215" s="561">
        <v>15644</v>
      </c>
      <c r="C1215" s="357"/>
      <c r="D1215" s="357">
        <f t="shared" si="31"/>
        <v>0</v>
      </c>
    </row>
    <row r="1216" spans="1:4" hidden="1" outlineLevel="1">
      <c r="A1216" s="559"/>
      <c r="B1216" s="560">
        <v>64</v>
      </c>
      <c r="C1216" s="357">
        <v>33.92</v>
      </c>
      <c r="D1216" s="357">
        <f t="shared" si="31"/>
        <v>2170.88</v>
      </c>
    </row>
    <row r="1217" spans="1:4" hidden="1" outlineLevel="1">
      <c r="A1217" s="559" t="s">
        <v>1024</v>
      </c>
      <c r="B1217" s="562">
        <v>1096</v>
      </c>
      <c r="C1217" s="357">
        <v>33.92</v>
      </c>
      <c r="D1217" s="357">
        <f t="shared" si="31"/>
        <v>37176.32</v>
      </c>
    </row>
    <row r="1218" spans="1:4" hidden="1" outlineLevel="1">
      <c r="A1218" s="559" t="s">
        <v>1025</v>
      </c>
      <c r="B1218" s="562">
        <v>2000</v>
      </c>
      <c r="C1218" s="357">
        <v>33.92</v>
      </c>
      <c r="D1218" s="357">
        <f t="shared" si="31"/>
        <v>67840</v>
      </c>
    </row>
    <row r="1219" spans="1:4" hidden="1" outlineLevel="1">
      <c r="A1219" s="559" t="s">
        <v>1026</v>
      </c>
      <c r="B1219" s="562">
        <v>1988</v>
      </c>
      <c r="C1219" s="357">
        <v>33.92</v>
      </c>
      <c r="D1219" s="357">
        <f t="shared" si="31"/>
        <v>67432.960000000006</v>
      </c>
    </row>
    <row r="1220" spans="1:4" hidden="1" outlineLevel="1">
      <c r="A1220" s="559" t="s">
        <v>1027</v>
      </c>
      <c r="B1220" s="560">
        <v>420</v>
      </c>
      <c r="C1220" s="357">
        <v>33.92</v>
      </c>
      <c r="D1220" s="357">
        <f t="shared" si="31"/>
        <v>14246.400000000001</v>
      </c>
    </row>
    <row r="1221" spans="1:4" hidden="1" outlineLevel="1">
      <c r="A1221" s="559" t="s">
        <v>1028</v>
      </c>
      <c r="B1221" s="562">
        <v>1761</v>
      </c>
      <c r="C1221" s="357">
        <v>33.92</v>
      </c>
      <c r="D1221" s="357">
        <f t="shared" si="31"/>
        <v>59733.120000000003</v>
      </c>
    </row>
    <row r="1222" spans="1:4" hidden="1" outlineLevel="1">
      <c r="A1222" s="559" t="s">
        <v>1029</v>
      </c>
      <c r="B1222" s="562">
        <v>1304</v>
      </c>
      <c r="C1222" s="357">
        <v>33.92</v>
      </c>
      <c r="D1222" s="357">
        <f t="shared" si="31"/>
        <v>44231.68</v>
      </c>
    </row>
    <row r="1223" spans="1:4" hidden="1" outlineLevel="1">
      <c r="A1223" s="559" t="s">
        <v>1030</v>
      </c>
      <c r="B1223" s="560">
        <v>474</v>
      </c>
      <c r="C1223" s="357">
        <v>51.49</v>
      </c>
      <c r="D1223" s="357">
        <f t="shared" si="31"/>
        <v>24406.260000000002</v>
      </c>
    </row>
    <row r="1224" spans="1:4" hidden="1" outlineLevel="1">
      <c r="A1224" s="559" t="s">
        <v>1031</v>
      </c>
      <c r="B1224" s="560">
        <v>595</v>
      </c>
      <c r="C1224" s="357">
        <v>51.49</v>
      </c>
      <c r="D1224" s="357">
        <f t="shared" si="31"/>
        <v>30636.550000000003</v>
      </c>
    </row>
    <row r="1225" spans="1:4" hidden="1" outlineLevel="1">
      <c r="A1225" s="559" t="s">
        <v>1032</v>
      </c>
      <c r="B1225" s="560">
        <v>357</v>
      </c>
      <c r="C1225" s="357">
        <v>51.49</v>
      </c>
      <c r="D1225" s="357">
        <f t="shared" si="31"/>
        <v>18381.93</v>
      </c>
    </row>
    <row r="1226" spans="1:4" hidden="1" outlineLevel="1">
      <c r="A1226" s="559" t="s">
        <v>1033</v>
      </c>
      <c r="B1226" s="560">
        <v>342</v>
      </c>
      <c r="C1226" s="357">
        <v>51.49</v>
      </c>
      <c r="D1226" s="357">
        <f t="shared" si="31"/>
        <v>17609.580000000002</v>
      </c>
    </row>
    <row r="1227" spans="1:4" hidden="1" outlineLevel="1">
      <c r="A1227" s="559" t="s">
        <v>1034</v>
      </c>
      <c r="B1227" s="560">
        <v>288</v>
      </c>
      <c r="C1227" s="357">
        <v>51.49</v>
      </c>
      <c r="D1227" s="357">
        <f t="shared" si="31"/>
        <v>14829.12</v>
      </c>
    </row>
    <row r="1228" spans="1:4" hidden="1" outlineLevel="1">
      <c r="A1228" s="559" t="s">
        <v>1035</v>
      </c>
      <c r="B1228" s="560">
        <v>472</v>
      </c>
      <c r="C1228" s="357">
        <v>51.49</v>
      </c>
      <c r="D1228" s="357">
        <f t="shared" si="31"/>
        <v>24303.280000000002</v>
      </c>
    </row>
    <row r="1229" spans="1:4" hidden="1" outlineLevel="1">
      <c r="A1229" s="559" t="s">
        <v>1036</v>
      </c>
      <c r="B1229" s="560">
        <v>7</v>
      </c>
      <c r="C1229" s="357">
        <v>51.49</v>
      </c>
      <c r="D1229" s="357">
        <f t="shared" si="31"/>
        <v>360.43</v>
      </c>
    </row>
    <row r="1230" spans="1:4" hidden="1" outlineLevel="1">
      <c r="A1230" s="559" t="s">
        <v>1037</v>
      </c>
      <c r="B1230" s="560">
        <v>200</v>
      </c>
      <c r="C1230" s="357">
        <v>68.650000000000006</v>
      </c>
      <c r="D1230" s="357">
        <f t="shared" si="31"/>
        <v>13730.000000000002</v>
      </c>
    </row>
    <row r="1231" spans="1:4" hidden="1" outlineLevel="1">
      <c r="A1231" s="559" t="s">
        <v>1038</v>
      </c>
      <c r="B1231" s="562">
        <v>4276</v>
      </c>
      <c r="C1231" s="357">
        <v>68.650000000000006</v>
      </c>
      <c r="D1231" s="357">
        <f t="shared" si="31"/>
        <v>293547.40000000002</v>
      </c>
    </row>
    <row r="1232" spans="1:4" hidden="1" outlineLevel="1">
      <c r="A1232" s="557" t="s">
        <v>163</v>
      </c>
      <c r="B1232" s="561">
        <v>2713</v>
      </c>
      <c r="C1232" s="357"/>
      <c r="D1232" s="357">
        <f t="shared" si="31"/>
        <v>0</v>
      </c>
    </row>
    <row r="1233" spans="1:4" hidden="1" outlineLevel="1">
      <c r="A1233" s="559" t="s">
        <v>811</v>
      </c>
      <c r="B1233" s="560">
        <v>300</v>
      </c>
      <c r="C1233" s="357">
        <v>119.1</v>
      </c>
      <c r="D1233" s="357">
        <f t="shared" si="31"/>
        <v>35730</v>
      </c>
    </row>
    <row r="1234" spans="1:4" hidden="1" outlineLevel="1">
      <c r="A1234" s="559" t="s">
        <v>920</v>
      </c>
      <c r="B1234" s="560">
        <v>657</v>
      </c>
      <c r="C1234" s="357">
        <v>120</v>
      </c>
      <c r="D1234" s="357">
        <f t="shared" si="31"/>
        <v>78840</v>
      </c>
    </row>
    <row r="1235" spans="1:4" hidden="1" outlineLevel="1">
      <c r="A1235" s="559" t="s">
        <v>74</v>
      </c>
      <c r="B1235" s="560">
        <v>20</v>
      </c>
      <c r="C1235" s="357">
        <v>119.1</v>
      </c>
      <c r="D1235" s="357">
        <f t="shared" si="31"/>
        <v>2382</v>
      </c>
    </row>
    <row r="1236" spans="1:4" hidden="1" outlineLevel="1">
      <c r="A1236" s="559" t="s">
        <v>1110</v>
      </c>
      <c r="B1236" s="560">
        <v>20</v>
      </c>
      <c r="C1236" s="357">
        <v>119.1</v>
      </c>
      <c r="D1236" s="357">
        <f t="shared" si="31"/>
        <v>2382</v>
      </c>
    </row>
    <row r="1237" spans="1:4" hidden="1" outlineLevel="1">
      <c r="A1237" s="559" t="s">
        <v>65</v>
      </c>
      <c r="B1237" s="560">
        <v>67</v>
      </c>
      <c r="C1237" s="357">
        <v>119.1</v>
      </c>
      <c r="D1237" s="357">
        <f t="shared" si="31"/>
        <v>7979.7</v>
      </c>
    </row>
    <row r="1238" spans="1:4" hidden="1" outlineLevel="1">
      <c r="A1238" s="559" t="s">
        <v>1039</v>
      </c>
      <c r="B1238" s="560">
        <v>70</v>
      </c>
      <c r="C1238" s="357">
        <v>66</v>
      </c>
      <c r="D1238" s="357">
        <f t="shared" si="31"/>
        <v>4620</v>
      </c>
    </row>
    <row r="1239" spans="1:4" hidden="1" outlineLevel="1">
      <c r="A1239" s="559" t="s">
        <v>1040</v>
      </c>
      <c r="B1239" s="560">
        <v>100</v>
      </c>
      <c r="C1239" s="357">
        <v>119.1</v>
      </c>
      <c r="D1239" s="357">
        <f t="shared" si="31"/>
        <v>11910</v>
      </c>
    </row>
    <row r="1240" spans="1:4" hidden="1" outlineLevel="1">
      <c r="A1240" s="559" t="s">
        <v>164</v>
      </c>
      <c r="B1240" s="562">
        <v>1479</v>
      </c>
      <c r="C1240" s="357">
        <v>119.1</v>
      </c>
      <c r="D1240" s="357">
        <f t="shared" si="31"/>
        <v>176148.9</v>
      </c>
    </row>
    <row r="1241" spans="1:4" hidden="1" outlineLevel="1">
      <c r="A1241" s="557" t="s">
        <v>1041</v>
      </c>
      <c r="B1241" s="558">
        <v>348</v>
      </c>
      <c r="C1241" s="357"/>
      <c r="D1241" s="357">
        <f t="shared" si="31"/>
        <v>0</v>
      </c>
    </row>
    <row r="1242" spans="1:4" hidden="1" outlineLevel="1">
      <c r="A1242" s="559" t="s">
        <v>1042</v>
      </c>
      <c r="B1242" s="560">
        <v>50</v>
      </c>
      <c r="C1242" s="357">
        <v>181.07</v>
      </c>
      <c r="D1242" s="357">
        <f t="shared" si="31"/>
        <v>9053.5</v>
      </c>
    </row>
    <row r="1243" spans="1:4" hidden="1" outlineLevel="1">
      <c r="A1243" s="559" t="s">
        <v>1043</v>
      </c>
      <c r="B1243" s="560">
        <v>5</v>
      </c>
      <c r="C1243" s="357">
        <v>189.74</v>
      </c>
      <c r="D1243" s="357">
        <f t="shared" si="31"/>
        <v>948.7</v>
      </c>
    </row>
    <row r="1244" spans="1:4" hidden="1" outlineLevel="1">
      <c r="A1244" s="559" t="s">
        <v>1044</v>
      </c>
      <c r="B1244" s="560">
        <v>88</v>
      </c>
      <c r="C1244" s="357">
        <v>181.07</v>
      </c>
      <c r="D1244" s="357">
        <f t="shared" si="31"/>
        <v>15934.16</v>
      </c>
    </row>
    <row r="1245" spans="1:4" hidden="1" outlineLevel="1">
      <c r="A1245" s="559" t="s">
        <v>1045</v>
      </c>
      <c r="B1245" s="560">
        <v>5</v>
      </c>
      <c r="C1245" s="357">
        <v>189.74</v>
      </c>
      <c r="D1245" s="357">
        <f t="shared" si="31"/>
        <v>948.7</v>
      </c>
    </row>
    <row r="1246" spans="1:4" hidden="1" outlineLevel="1">
      <c r="A1246" s="559" t="s">
        <v>1046</v>
      </c>
      <c r="B1246" s="560">
        <v>9</v>
      </c>
      <c r="C1246" s="357">
        <v>189.74</v>
      </c>
      <c r="D1246" s="357">
        <f t="shared" si="31"/>
        <v>1707.66</v>
      </c>
    </row>
    <row r="1247" spans="1:4" hidden="1" outlineLevel="1">
      <c r="A1247" s="559" t="s">
        <v>1047</v>
      </c>
      <c r="B1247" s="560">
        <v>2</v>
      </c>
      <c r="C1247" s="357">
        <v>189.74</v>
      </c>
      <c r="D1247" s="357">
        <f t="shared" si="31"/>
        <v>379.48</v>
      </c>
    </row>
    <row r="1248" spans="1:4" hidden="1" outlineLevel="1">
      <c r="A1248" s="559" t="s">
        <v>1048</v>
      </c>
      <c r="B1248" s="560">
        <v>4</v>
      </c>
      <c r="C1248" s="357">
        <v>189.74</v>
      </c>
      <c r="D1248" s="357">
        <f t="shared" si="31"/>
        <v>758.96</v>
      </c>
    </row>
    <row r="1249" spans="1:5" hidden="1" outlineLevel="1">
      <c r="A1249" s="559" t="s">
        <v>1049</v>
      </c>
      <c r="B1249" s="560">
        <v>70</v>
      </c>
      <c r="C1249" s="357">
        <v>181.07</v>
      </c>
      <c r="D1249" s="357">
        <f t="shared" si="31"/>
        <v>12674.9</v>
      </c>
    </row>
    <row r="1250" spans="1:5" hidden="1" outlineLevel="1">
      <c r="A1250" s="559" t="s">
        <v>1050</v>
      </c>
      <c r="B1250" s="560">
        <v>20</v>
      </c>
      <c r="C1250" s="357">
        <v>189.74</v>
      </c>
      <c r="D1250" s="357">
        <f t="shared" si="31"/>
        <v>3794.8</v>
      </c>
    </row>
    <row r="1251" spans="1:5" hidden="1" outlineLevel="1">
      <c r="A1251" s="559" t="s">
        <v>1051</v>
      </c>
      <c r="B1251" s="560">
        <v>95</v>
      </c>
      <c r="C1251" s="357">
        <v>181.07</v>
      </c>
      <c r="D1251" s="357">
        <f t="shared" si="31"/>
        <v>17201.649999999998</v>
      </c>
    </row>
    <row r="1252" spans="1:5" hidden="1" outlineLevel="1">
      <c r="A1252" s="557" t="s">
        <v>1052</v>
      </c>
      <c r="B1252" s="558">
        <v>242</v>
      </c>
      <c r="C1252" s="357">
        <v>32</v>
      </c>
      <c r="D1252" s="357">
        <f t="shared" si="31"/>
        <v>7744</v>
      </c>
    </row>
    <row r="1253" spans="1:5" hidden="1" outlineLevel="1">
      <c r="A1253" s="557" t="s">
        <v>1053</v>
      </c>
      <c r="B1253" s="561">
        <v>162320.85</v>
      </c>
      <c r="C1253" s="357">
        <v>0.79</v>
      </c>
      <c r="D1253" s="357">
        <f t="shared" si="31"/>
        <v>128233.47150000001</v>
      </c>
    </row>
    <row r="1254" spans="1:5" hidden="1" outlineLevel="1">
      <c r="A1254" s="557" t="s">
        <v>297</v>
      </c>
      <c r="B1254" s="561">
        <v>482000</v>
      </c>
      <c r="C1254" s="357"/>
      <c r="D1254" s="357">
        <f t="shared" si="31"/>
        <v>0</v>
      </c>
    </row>
    <row r="1255" spans="1:5" hidden="1" outlineLevel="1">
      <c r="A1255" s="559" t="s">
        <v>301</v>
      </c>
      <c r="B1255" s="562">
        <v>4000</v>
      </c>
      <c r="C1255" s="357">
        <v>2.56</v>
      </c>
      <c r="D1255" s="357">
        <f t="shared" si="31"/>
        <v>10240</v>
      </c>
    </row>
    <row r="1256" spans="1:5" hidden="1" outlineLevel="1">
      <c r="A1256" s="559" t="s">
        <v>1809</v>
      </c>
      <c r="B1256" s="562">
        <v>24000</v>
      </c>
      <c r="C1256" s="357">
        <v>1.33</v>
      </c>
      <c r="D1256" s="357">
        <f t="shared" si="31"/>
        <v>31920</v>
      </c>
    </row>
    <row r="1257" spans="1:5" hidden="1" outlineLevel="1">
      <c r="A1257" s="559" t="s">
        <v>850</v>
      </c>
      <c r="B1257" s="562">
        <v>435000</v>
      </c>
      <c r="C1257" s="357">
        <v>0.83</v>
      </c>
      <c r="D1257" s="357">
        <f t="shared" si="31"/>
        <v>361050</v>
      </c>
    </row>
    <row r="1258" spans="1:5" hidden="1" outlineLevel="1">
      <c r="A1258" s="559" t="s">
        <v>767</v>
      </c>
      <c r="B1258" s="562">
        <v>19000</v>
      </c>
      <c r="C1258" s="357">
        <v>0.25</v>
      </c>
      <c r="D1258" s="357">
        <f t="shared" si="31"/>
        <v>4750</v>
      </c>
    </row>
    <row r="1259" spans="1:5" hidden="1" outlineLevel="1">
      <c r="A1259" s="557" t="s">
        <v>812</v>
      </c>
      <c r="B1259" s="561">
        <v>257338</v>
      </c>
      <c r="C1259" s="357"/>
      <c r="D1259" s="357">
        <f t="shared" si="31"/>
        <v>0</v>
      </c>
    </row>
    <row r="1260" spans="1:5" hidden="1" outlineLevel="1">
      <c r="A1260" s="559"/>
      <c r="B1260" s="562">
        <v>6338</v>
      </c>
      <c r="C1260" s="357">
        <v>0.96</v>
      </c>
      <c r="D1260" s="357">
        <f t="shared" si="31"/>
        <v>6084.48</v>
      </c>
    </row>
    <row r="1261" spans="1:5" hidden="1" outlineLevel="1">
      <c r="A1261" s="559" t="s">
        <v>1054</v>
      </c>
      <c r="B1261" s="562">
        <v>251000</v>
      </c>
      <c r="C1261" s="357">
        <v>0.96</v>
      </c>
      <c r="D1261" s="357">
        <f t="shared" si="31"/>
        <v>240960</v>
      </c>
    </row>
    <row r="1262" spans="1:5" hidden="1" outlineLevel="1">
      <c r="A1262" s="557" t="s">
        <v>1875</v>
      </c>
      <c r="B1262" s="561">
        <v>5206</v>
      </c>
      <c r="C1262" s="357"/>
      <c r="D1262" s="357">
        <f t="shared" si="31"/>
        <v>0</v>
      </c>
    </row>
    <row r="1263" spans="1:5" hidden="1" outlineLevel="1">
      <c r="A1263" s="559" t="s">
        <v>1876</v>
      </c>
      <c r="B1263" s="562">
        <v>5206</v>
      </c>
      <c r="C1263" s="357">
        <v>21.3</v>
      </c>
      <c r="D1263" s="357">
        <f t="shared" si="31"/>
        <v>110887.8</v>
      </c>
      <c r="E1263" s="42" t="s">
        <v>1800</v>
      </c>
    </row>
    <row r="1264" spans="1:5" hidden="1" outlineLevel="1">
      <c r="A1264" s="557" t="s">
        <v>166</v>
      </c>
      <c r="B1264" s="561">
        <v>3163</v>
      </c>
      <c r="C1264" s="357">
        <v>2.75</v>
      </c>
      <c r="D1264" s="357">
        <f t="shared" si="31"/>
        <v>8698.25</v>
      </c>
    </row>
    <row r="1265" spans="1:4" hidden="1" outlineLevel="1">
      <c r="A1265" s="557" t="s">
        <v>203</v>
      </c>
      <c r="B1265" s="558">
        <v>466</v>
      </c>
      <c r="C1265" s="357"/>
      <c r="D1265" s="357">
        <f t="shared" si="31"/>
        <v>0</v>
      </c>
    </row>
    <row r="1266" spans="1:4" hidden="1" outlineLevel="1">
      <c r="A1266" s="559"/>
      <c r="B1266" s="560">
        <v>67</v>
      </c>
      <c r="C1266" s="357">
        <v>215</v>
      </c>
      <c r="D1266" s="357">
        <f t="shared" si="31"/>
        <v>14405</v>
      </c>
    </row>
    <row r="1267" spans="1:4" hidden="1" outlineLevel="1">
      <c r="A1267" s="559" t="s">
        <v>204</v>
      </c>
      <c r="B1267" s="560">
        <v>399</v>
      </c>
      <c r="C1267" s="357">
        <v>100</v>
      </c>
      <c r="D1267" s="357">
        <f t="shared" si="31"/>
        <v>39900</v>
      </c>
    </row>
    <row r="1268" spans="1:4" hidden="1" outlineLevel="1">
      <c r="A1268" s="557" t="s">
        <v>1057</v>
      </c>
      <c r="B1268" s="561">
        <v>3324.5</v>
      </c>
      <c r="C1268" s="357"/>
      <c r="D1268" s="357">
        <f t="shared" si="31"/>
        <v>0</v>
      </c>
    </row>
    <row r="1269" spans="1:4" hidden="1" outlineLevel="1">
      <c r="A1269" s="573">
        <v>200</v>
      </c>
      <c r="B1269" s="562">
        <v>3324.5</v>
      </c>
      <c r="C1269" s="357">
        <v>56.3</v>
      </c>
      <c r="D1269" s="357">
        <f t="shared" si="31"/>
        <v>187169.34999999998</v>
      </c>
    </row>
    <row r="1270" spans="1:4" hidden="1" outlineLevel="1">
      <c r="A1270" s="557" t="s">
        <v>1058</v>
      </c>
      <c r="B1270" s="558"/>
      <c r="C1270" s="432"/>
      <c r="D1270" s="357">
        <f t="shared" si="31"/>
        <v>0</v>
      </c>
    </row>
    <row r="1271" spans="1:4" hidden="1" outlineLevel="1">
      <c r="A1271" s="559" t="s">
        <v>1059</v>
      </c>
      <c r="B1271" s="560">
        <v>735.9</v>
      </c>
      <c r="C1271" s="357">
        <v>67.3</v>
      </c>
      <c r="D1271" s="357">
        <f t="shared" ref="D1271:D1334" si="32">B1271*C1271</f>
        <v>49526.07</v>
      </c>
    </row>
    <row r="1272" spans="1:4" hidden="1" outlineLevel="1">
      <c r="A1272" s="557" t="s">
        <v>1525</v>
      </c>
      <c r="B1272" s="561">
        <v>1887.5</v>
      </c>
      <c r="C1272" s="357"/>
      <c r="D1272" s="357">
        <f t="shared" si="32"/>
        <v>0</v>
      </c>
    </row>
    <row r="1273" spans="1:4" hidden="1" outlineLevel="1">
      <c r="A1273" s="559" t="s">
        <v>1526</v>
      </c>
      <c r="B1273" s="562">
        <v>1887.5</v>
      </c>
      <c r="C1273" s="357">
        <v>99.7</v>
      </c>
      <c r="D1273" s="357">
        <f t="shared" si="32"/>
        <v>188183.75</v>
      </c>
    </row>
    <row r="1274" spans="1:4" hidden="1" outlineLevel="1">
      <c r="A1274" s="557" t="s">
        <v>1060</v>
      </c>
      <c r="B1274" s="558">
        <v>334</v>
      </c>
      <c r="C1274" s="357"/>
      <c r="D1274" s="357">
        <f t="shared" si="32"/>
        <v>0</v>
      </c>
    </row>
    <row r="1275" spans="1:4" hidden="1" outlineLevel="1">
      <c r="A1275" s="559" t="s">
        <v>1061</v>
      </c>
      <c r="B1275" s="560">
        <v>334</v>
      </c>
      <c r="C1275" s="357">
        <v>167.7</v>
      </c>
      <c r="D1275" s="357">
        <f t="shared" si="32"/>
        <v>56011.799999999996</v>
      </c>
    </row>
    <row r="1276" spans="1:4" hidden="1" outlineLevel="1">
      <c r="A1276" s="557" t="s">
        <v>1062</v>
      </c>
      <c r="B1276" s="558">
        <v>143.80000000000001</v>
      </c>
      <c r="C1276" s="357">
        <v>76.61</v>
      </c>
      <c r="D1276" s="357">
        <f t="shared" si="32"/>
        <v>11016.518</v>
      </c>
    </row>
    <row r="1277" spans="1:4" hidden="1" outlineLevel="1">
      <c r="A1277" s="557" t="s">
        <v>1063</v>
      </c>
      <c r="B1277" s="561">
        <v>2547.1999999999998</v>
      </c>
      <c r="C1277" s="357"/>
      <c r="D1277" s="357">
        <f t="shared" si="32"/>
        <v>0</v>
      </c>
    </row>
    <row r="1278" spans="1:4" hidden="1" outlineLevel="1">
      <c r="A1278" s="573">
        <v>350</v>
      </c>
      <c r="B1278" s="562">
        <v>1119.2</v>
      </c>
      <c r="C1278" s="362">
        <v>79.33</v>
      </c>
      <c r="D1278" s="357">
        <f t="shared" si="32"/>
        <v>88786.135999999999</v>
      </c>
    </row>
    <row r="1279" spans="1:4" hidden="1" outlineLevel="1">
      <c r="A1279" s="559" t="s">
        <v>1064</v>
      </c>
      <c r="B1279" s="562">
        <v>1428</v>
      </c>
      <c r="C1279" s="357">
        <v>119</v>
      </c>
      <c r="D1279" s="357">
        <f t="shared" si="32"/>
        <v>169932</v>
      </c>
    </row>
    <row r="1280" spans="1:4" hidden="1" outlineLevel="1">
      <c r="A1280" s="557" t="s">
        <v>1066</v>
      </c>
      <c r="B1280" s="561"/>
      <c r="C1280" s="357"/>
      <c r="D1280" s="357">
        <f t="shared" si="32"/>
        <v>0</v>
      </c>
    </row>
    <row r="1281" spans="1:4" hidden="1" outlineLevel="1">
      <c r="A1281" s="559" t="s">
        <v>820</v>
      </c>
      <c r="B1281" s="562">
        <v>1489</v>
      </c>
      <c r="C1281" s="357">
        <v>110.9</v>
      </c>
      <c r="D1281" s="357">
        <f t="shared" si="32"/>
        <v>165130.1</v>
      </c>
    </row>
    <row r="1282" spans="1:4" hidden="1" outlineLevel="1">
      <c r="A1282" s="559" t="s">
        <v>1067</v>
      </c>
      <c r="B1282" s="560">
        <v>686</v>
      </c>
      <c r="C1282" s="357">
        <v>178.12</v>
      </c>
      <c r="D1282" s="357">
        <f t="shared" si="32"/>
        <v>122190.32</v>
      </c>
    </row>
    <row r="1283" spans="1:4" hidden="1" outlineLevel="1">
      <c r="A1283" s="559" t="s">
        <v>1068</v>
      </c>
      <c r="B1283" s="562">
        <v>4768</v>
      </c>
      <c r="C1283" s="362">
        <f>(33.27*249+36.46*5089)/5338</f>
        <v>36.311197077557139</v>
      </c>
      <c r="D1283" s="357">
        <f t="shared" si="32"/>
        <v>173131.78766579245</v>
      </c>
    </row>
    <row r="1284" spans="1:4" hidden="1" outlineLevel="1">
      <c r="A1284" s="559" t="s">
        <v>792</v>
      </c>
      <c r="B1284" s="562">
        <v>9554</v>
      </c>
      <c r="C1284" s="362">
        <f>(8117*60.77+4435*58.7)/12552</f>
        <v>60.038606596558324</v>
      </c>
      <c r="D1284" s="357">
        <f t="shared" si="32"/>
        <v>573608.84742351819</v>
      </c>
    </row>
    <row r="1285" spans="1:4" hidden="1" outlineLevel="1">
      <c r="A1285" s="559" t="s">
        <v>899</v>
      </c>
      <c r="B1285" s="562">
        <v>3587</v>
      </c>
      <c r="C1285" s="357">
        <v>66.930000000000007</v>
      </c>
      <c r="D1285" s="357">
        <f t="shared" si="32"/>
        <v>240077.91000000003</v>
      </c>
    </row>
    <row r="1286" spans="1:4" hidden="1" outlineLevel="1">
      <c r="A1286" s="557" t="s">
        <v>815</v>
      </c>
      <c r="B1286" s="561">
        <v>50000</v>
      </c>
      <c r="C1286" s="357"/>
      <c r="D1286" s="357">
        <f t="shared" si="32"/>
        <v>0</v>
      </c>
    </row>
    <row r="1287" spans="1:4" hidden="1" outlineLevel="1">
      <c r="A1287" s="559" t="s">
        <v>816</v>
      </c>
      <c r="B1287" s="562">
        <v>50000</v>
      </c>
      <c r="C1287" s="357">
        <v>0.63</v>
      </c>
      <c r="D1287" s="357">
        <f t="shared" si="32"/>
        <v>31500</v>
      </c>
    </row>
    <row r="1288" spans="1:4" hidden="1" outlineLevel="1">
      <c r="A1288" s="557" t="s">
        <v>857</v>
      </c>
      <c r="B1288" s="561">
        <v>100000</v>
      </c>
      <c r="C1288" s="357"/>
      <c r="D1288" s="357">
        <f t="shared" si="32"/>
        <v>0</v>
      </c>
    </row>
    <row r="1289" spans="1:4" hidden="1" outlineLevel="1">
      <c r="A1289" s="573">
        <v>35</v>
      </c>
      <c r="B1289" s="562">
        <v>7500</v>
      </c>
      <c r="C1289" s="357">
        <v>0.09</v>
      </c>
      <c r="D1289" s="357">
        <f t="shared" si="32"/>
        <v>675</v>
      </c>
    </row>
    <row r="1290" spans="1:4" hidden="1" outlineLevel="1">
      <c r="A1290" s="573">
        <v>36</v>
      </c>
      <c r="B1290" s="562">
        <v>12500</v>
      </c>
      <c r="C1290" s="357">
        <v>0.08</v>
      </c>
      <c r="D1290" s="357">
        <f t="shared" si="32"/>
        <v>1000</v>
      </c>
    </row>
    <row r="1291" spans="1:4" hidden="1" outlineLevel="1">
      <c r="A1291" s="573">
        <v>37</v>
      </c>
      <c r="B1291" s="562">
        <v>12500</v>
      </c>
      <c r="C1291" s="357">
        <v>0.08</v>
      </c>
      <c r="D1291" s="357">
        <f t="shared" si="32"/>
        <v>1000</v>
      </c>
    </row>
    <row r="1292" spans="1:4" hidden="1" outlineLevel="1">
      <c r="A1292" s="573">
        <v>38</v>
      </c>
      <c r="B1292" s="562">
        <v>12500</v>
      </c>
      <c r="C1292" s="357">
        <v>0.08</v>
      </c>
      <c r="D1292" s="357">
        <f t="shared" si="32"/>
        <v>1000</v>
      </c>
    </row>
    <row r="1293" spans="1:4" hidden="1" outlineLevel="1">
      <c r="A1293" s="573">
        <v>39</v>
      </c>
      <c r="B1293" s="562">
        <v>12500</v>
      </c>
      <c r="C1293" s="357">
        <v>0.08</v>
      </c>
      <c r="D1293" s="357">
        <f t="shared" si="32"/>
        <v>1000</v>
      </c>
    </row>
    <row r="1294" spans="1:4" hidden="1" outlineLevel="1">
      <c r="A1294" s="573">
        <v>40</v>
      </c>
      <c r="B1294" s="562">
        <v>12500</v>
      </c>
      <c r="C1294" s="357">
        <v>0.08</v>
      </c>
      <c r="D1294" s="357">
        <f t="shared" si="32"/>
        <v>1000</v>
      </c>
    </row>
    <row r="1295" spans="1:4" hidden="1" outlineLevel="1">
      <c r="A1295" s="573">
        <v>41</v>
      </c>
      <c r="B1295" s="562">
        <v>7500</v>
      </c>
      <c r="C1295" s="357">
        <v>0.08</v>
      </c>
      <c r="D1295" s="357">
        <f t="shared" si="32"/>
        <v>600</v>
      </c>
    </row>
    <row r="1296" spans="1:4" hidden="1" outlineLevel="1">
      <c r="A1296" s="573">
        <v>42</v>
      </c>
      <c r="B1296" s="562">
        <v>5000</v>
      </c>
      <c r="C1296" s="357">
        <v>0.08</v>
      </c>
      <c r="D1296" s="357">
        <f t="shared" si="32"/>
        <v>400</v>
      </c>
    </row>
    <row r="1297" spans="1:4" hidden="1" outlineLevel="1">
      <c r="A1297" s="573">
        <v>43</v>
      </c>
      <c r="B1297" s="562">
        <v>5000</v>
      </c>
      <c r="C1297" s="357">
        <v>0.08</v>
      </c>
      <c r="D1297" s="357">
        <f t="shared" si="32"/>
        <v>400</v>
      </c>
    </row>
    <row r="1298" spans="1:4" hidden="1" outlineLevel="1">
      <c r="A1298" s="573">
        <v>44</v>
      </c>
      <c r="B1298" s="562">
        <v>5000</v>
      </c>
      <c r="C1298" s="357">
        <v>0.08</v>
      </c>
      <c r="D1298" s="357">
        <f t="shared" si="32"/>
        <v>400</v>
      </c>
    </row>
    <row r="1299" spans="1:4" hidden="1" outlineLevel="1">
      <c r="A1299" s="573">
        <v>45</v>
      </c>
      <c r="B1299" s="562">
        <v>7500</v>
      </c>
      <c r="C1299" s="357">
        <v>0.08</v>
      </c>
      <c r="D1299" s="357">
        <f t="shared" si="32"/>
        <v>600</v>
      </c>
    </row>
    <row r="1300" spans="1:4" hidden="1" outlineLevel="1">
      <c r="A1300" s="557" t="s">
        <v>817</v>
      </c>
      <c r="B1300" s="561">
        <v>69000</v>
      </c>
      <c r="C1300" s="432"/>
      <c r="D1300" s="357">
        <f t="shared" si="32"/>
        <v>0</v>
      </c>
    </row>
    <row r="1301" spans="1:4" hidden="1" outlineLevel="1">
      <c r="A1301" s="559" t="s">
        <v>1069</v>
      </c>
      <c r="B1301" s="562">
        <v>49000</v>
      </c>
      <c r="C1301" s="357">
        <v>0.55000000000000004</v>
      </c>
      <c r="D1301" s="357">
        <f t="shared" si="32"/>
        <v>26950.000000000004</v>
      </c>
    </row>
    <row r="1302" spans="1:4" hidden="1" outlineLevel="1">
      <c r="A1302" s="559" t="s">
        <v>818</v>
      </c>
      <c r="B1302" s="562">
        <v>20000</v>
      </c>
      <c r="C1302" s="357">
        <v>0.55000000000000004</v>
      </c>
      <c r="D1302" s="357">
        <f t="shared" si="32"/>
        <v>11000</v>
      </c>
    </row>
    <row r="1303" spans="1:4" hidden="1" outlineLevel="1">
      <c r="A1303" s="557" t="s">
        <v>819</v>
      </c>
      <c r="B1303" s="561"/>
      <c r="C1303" s="357"/>
      <c r="D1303" s="357">
        <f t="shared" si="32"/>
        <v>0</v>
      </c>
    </row>
    <row r="1304" spans="1:4" hidden="1" outlineLevel="1">
      <c r="A1304" s="559" t="s">
        <v>820</v>
      </c>
      <c r="B1304" s="562">
        <v>1000</v>
      </c>
      <c r="C1304" s="357">
        <v>1.58</v>
      </c>
      <c r="D1304" s="357">
        <f t="shared" si="32"/>
        <v>1580</v>
      </c>
    </row>
    <row r="1305" spans="1:4" hidden="1" outlineLevel="1">
      <c r="A1305" s="559" t="s">
        <v>1923</v>
      </c>
      <c r="B1305" s="560">
        <v>800</v>
      </c>
      <c r="C1305" s="357">
        <v>2.35</v>
      </c>
      <c r="D1305" s="357">
        <f t="shared" si="32"/>
        <v>1880</v>
      </c>
    </row>
    <row r="1306" spans="1:4" hidden="1" outlineLevel="1">
      <c r="A1306" s="559" t="s">
        <v>1969</v>
      </c>
      <c r="B1306" s="560">
        <v>550</v>
      </c>
      <c r="C1306" s="357">
        <v>2.35</v>
      </c>
      <c r="D1306" s="357">
        <f t="shared" si="32"/>
        <v>1292.5</v>
      </c>
    </row>
    <row r="1307" spans="1:4" hidden="1" outlineLevel="1">
      <c r="A1307" s="559" t="s">
        <v>822</v>
      </c>
      <c r="B1307" s="562">
        <v>21750</v>
      </c>
      <c r="C1307" s="357">
        <v>2.14</v>
      </c>
      <c r="D1307" s="357">
        <f t="shared" si="32"/>
        <v>46545</v>
      </c>
    </row>
    <row r="1308" spans="1:4" hidden="1" outlineLevel="1">
      <c r="A1308" s="559" t="s">
        <v>1070</v>
      </c>
      <c r="B1308" s="562">
        <v>7650</v>
      </c>
      <c r="C1308" s="357">
        <v>6.77</v>
      </c>
      <c r="D1308" s="357">
        <f t="shared" si="32"/>
        <v>51790.5</v>
      </c>
    </row>
    <row r="1309" spans="1:4" hidden="1" outlineLevel="1">
      <c r="A1309" s="559" t="s">
        <v>823</v>
      </c>
      <c r="B1309" s="562">
        <v>224000</v>
      </c>
      <c r="C1309" s="357">
        <v>1.56</v>
      </c>
      <c r="D1309" s="357">
        <f t="shared" si="32"/>
        <v>349440</v>
      </c>
    </row>
    <row r="1310" spans="1:4" hidden="1" outlineLevel="1">
      <c r="A1310" s="559" t="s">
        <v>1071</v>
      </c>
      <c r="B1310" s="562">
        <v>20600</v>
      </c>
      <c r="C1310" s="357">
        <v>3.06</v>
      </c>
      <c r="D1310" s="357">
        <f t="shared" si="32"/>
        <v>63036</v>
      </c>
    </row>
    <row r="1311" spans="1:4" hidden="1" outlineLevel="1">
      <c r="A1311" s="559" t="s">
        <v>1072</v>
      </c>
      <c r="B1311" s="562">
        <v>44000</v>
      </c>
      <c r="C1311" s="357">
        <v>1.56</v>
      </c>
      <c r="D1311" s="357">
        <f t="shared" si="32"/>
        <v>68640</v>
      </c>
    </row>
    <row r="1312" spans="1:4" hidden="1" outlineLevel="1">
      <c r="A1312" s="559" t="s">
        <v>824</v>
      </c>
      <c r="B1312" s="562">
        <v>15200</v>
      </c>
      <c r="C1312" s="357">
        <v>1.19</v>
      </c>
      <c r="D1312" s="357">
        <f t="shared" si="32"/>
        <v>18088</v>
      </c>
    </row>
    <row r="1313" spans="1:5" hidden="1" outlineLevel="1">
      <c r="A1313" s="559" t="s">
        <v>1074</v>
      </c>
      <c r="B1313" s="562">
        <v>8500</v>
      </c>
      <c r="C1313" s="357">
        <v>1.19</v>
      </c>
      <c r="D1313" s="357">
        <f t="shared" si="32"/>
        <v>10115</v>
      </c>
    </row>
    <row r="1314" spans="1:5" hidden="1" outlineLevel="1">
      <c r="A1314" s="559" t="s">
        <v>1075</v>
      </c>
      <c r="B1314" s="560">
        <v>200</v>
      </c>
      <c r="C1314" s="357">
        <v>1.7</v>
      </c>
      <c r="D1314" s="357">
        <f t="shared" si="32"/>
        <v>340</v>
      </c>
    </row>
    <row r="1315" spans="1:5" hidden="1" outlineLevel="1">
      <c r="A1315" s="559" t="s">
        <v>1076</v>
      </c>
      <c r="B1315" s="560">
        <v>200</v>
      </c>
      <c r="C1315" s="357">
        <v>1.7</v>
      </c>
      <c r="D1315" s="357">
        <f t="shared" si="32"/>
        <v>340</v>
      </c>
    </row>
    <row r="1316" spans="1:5" hidden="1" outlineLevel="1">
      <c r="A1316" s="559" t="s">
        <v>1079</v>
      </c>
      <c r="B1316" s="562">
        <v>1553</v>
      </c>
      <c r="C1316" s="357">
        <v>5.01</v>
      </c>
      <c r="D1316" s="357">
        <f t="shared" si="32"/>
        <v>7780.53</v>
      </c>
    </row>
    <row r="1317" spans="1:5" hidden="1" outlineLevel="1">
      <c r="A1317" s="557" t="s">
        <v>1080</v>
      </c>
      <c r="B1317" s="561"/>
      <c r="C1317" s="357"/>
      <c r="D1317" s="357">
        <f t="shared" si="32"/>
        <v>0</v>
      </c>
    </row>
    <row r="1318" spans="1:5" hidden="1" outlineLevel="1">
      <c r="A1318" s="559" t="s">
        <v>1081</v>
      </c>
      <c r="B1318" s="560">
        <v>30</v>
      </c>
      <c r="C1318" s="362">
        <f>(50*128.92+506*141.99)/556</f>
        <v>140.81464028776978</v>
      </c>
      <c r="D1318" s="357">
        <f t="shared" si="32"/>
        <v>4224.4392086330936</v>
      </c>
    </row>
    <row r="1319" spans="1:5" hidden="1" outlineLevel="1">
      <c r="A1319" s="559" t="s">
        <v>1925</v>
      </c>
      <c r="B1319" s="560">
        <v>200</v>
      </c>
      <c r="C1319" s="357">
        <v>120</v>
      </c>
      <c r="D1319" s="357">
        <f t="shared" si="32"/>
        <v>24000</v>
      </c>
    </row>
    <row r="1320" spans="1:5" hidden="1" outlineLevel="1">
      <c r="A1320" s="559" t="s">
        <v>1085</v>
      </c>
      <c r="B1320" s="560">
        <v>600</v>
      </c>
      <c r="C1320" s="357">
        <v>103</v>
      </c>
      <c r="D1320" s="357">
        <f t="shared" si="32"/>
        <v>61800</v>
      </c>
    </row>
    <row r="1321" spans="1:5" hidden="1" outlineLevel="1">
      <c r="A1321" s="557" t="s">
        <v>168</v>
      </c>
      <c r="B1321" s="561">
        <v>6552</v>
      </c>
      <c r="C1321" s="362">
        <f>(23*1152+22.8*5400)/6552</f>
        <v>22.835164835164836</v>
      </c>
      <c r="D1321" s="357">
        <f t="shared" si="32"/>
        <v>149616</v>
      </c>
    </row>
    <row r="1322" spans="1:5" hidden="1" outlineLevel="1">
      <c r="A1322" s="557" t="s">
        <v>303</v>
      </c>
      <c r="B1322" s="561">
        <v>1008</v>
      </c>
      <c r="C1322" s="357"/>
      <c r="D1322" s="357">
        <f t="shared" si="32"/>
        <v>0</v>
      </c>
    </row>
    <row r="1323" spans="1:5" hidden="1" outlineLevel="1">
      <c r="A1323" s="559" t="s">
        <v>65</v>
      </c>
      <c r="B1323" s="562">
        <v>1008</v>
      </c>
      <c r="C1323" s="357">
        <v>43.5</v>
      </c>
      <c r="D1323" s="357">
        <f t="shared" si="32"/>
        <v>43848</v>
      </c>
      <c r="E1323" s="42" t="s">
        <v>1800</v>
      </c>
    </row>
    <row r="1324" spans="1:5" hidden="1" outlineLevel="1">
      <c r="A1324" s="557" t="s">
        <v>1087</v>
      </c>
      <c r="B1324" s="561"/>
      <c r="C1324" s="357"/>
      <c r="D1324" s="357">
        <f t="shared" si="32"/>
        <v>0</v>
      </c>
    </row>
    <row r="1325" spans="1:5" hidden="1" outlineLevel="1">
      <c r="A1325" s="559" t="s">
        <v>1926</v>
      </c>
      <c r="B1325" s="562">
        <v>12770</v>
      </c>
      <c r="C1325" s="357">
        <v>0.52</v>
      </c>
      <c r="D1325" s="357">
        <f t="shared" si="32"/>
        <v>6640.4000000000005</v>
      </c>
    </row>
    <row r="1326" spans="1:5" hidden="1" outlineLevel="1">
      <c r="A1326" s="559" t="s">
        <v>1970</v>
      </c>
      <c r="B1326" s="562">
        <v>12750</v>
      </c>
      <c r="C1326" s="357">
        <v>0.52</v>
      </c>
      <c r="D1326" s="357">
        <f t="shared" si="32"/>
        <v>6630</v>
      </c>
    </row>
    <row r="1327" spans="1:5" hidden="1" outlineLevel="1">
      <c r="A1327" s="559" t="s">
        <v>164</v>
      </c>
      <c r="B1327" s="560">
        <v>250</v>
      </c>
      <c r="C1327" s="357">
        <v>12.85</v>
      </c>
      <c r="D1327" s="357">
        <f t="shared" si="32"/>
        <v>3212.5</v>
      </c>
    </row>
    <row r="1328" spans="1:5" hidden="1" outlineLevel="1">
      <c r="A1328" s="557" t="s">
        <v>1089</v>
      </c>
      <c r="B1328" s="558">
        <v>230.55</v>
      </c>
      <c r="C1328" s="357"/>
      <c r="D1328" s="357">
        <f t="shared" si="32"/>
        <v>0</v>
      </c>
    </row>
    <row r="1329" spans="1:4" hidden="1" outlineLevel="1">
      <c r="A1329" s="559"/>
      <c r="B1329" s="560">
        <v>9.35</v>
      </c>
      <c r="C1329" s="488">
        <v>121.75</v>
      </c>
      <c r="D1329" s="357">
        <f t="shared" si="32"/>
        <v>1138.3625</v>
      </c>
    </row>
    <row r="1330" spans="1:4" hidden="1" outlineLevel="1">
      <c r="A1330" s="559" t="s">
        <v>1090</v>
      </c>
      <c r="B1330" s="560">
        <v>16.2</v>
      </c>
      <c r="C1330" s="357">
        <v>158.75</v>
      </c>
      <c r="D1330" s="357">
        <f t="shared" si="32"/>
        <v>2571.75</v>
      </c>
    </row>
    <row r="1331" spans="1:4" hidden="1" outlineLevel="1">
      <c r="A1331" s="559" t="s">
        <v>1091</v>
      </c>
      <c r="B1331" s="560">
        <v>205</v>
      </c>
      <c r="C1331" s="488">
        <v>121.75</v>
      </c>
      <c r="D1331" s="357">
        <f t="shared" si="32"/>
        <v>24958.75</v>
      </c>
    </row>
    <row r="1332" spans="1:4" hidden="1" outlineLevel="1">
      <c r="A1332" s="557" t="s">
        <v>825</v>
      </c>
      <c r="B1332" s="561">
        <v>1100</v>
      </c>
      <c r="C1332" s="362">
        <f>(17.8*1000+100*12.5)/1100</f>
        <v>17.318181818181817</v>
      </c>
      <c r="D1332" s="357">
        <f t="shared" si="32"/>
        <v>19050</v>
      </c>
    </row>
    <row r="1333" spans="1:4" hidden="1" outlineLevel="1">
      <c r="A1333" s="557" t="s">
        <v>98</v>
      </c>
      <c r="B1333" s="558">
        <v>856</v>
      </c>
      <c r="C1333" s="432"/>
      <c r="D1333" s="357">
        <f t="shared" si="32"/>
        <v>0</v>
      </c>
    </row>
    <row r="1334" spans="1:4" hidden="1" outlineLevel="1">
      <c r="A1334" s="559"/>
      <c r="B1334" s="560">
        <v>846</v>
      </c>
      <c r="C1334" s="357">
        <v>244</v>
      </c>
      <c r="D1334" s="357">
        <f t="shared" si="32"/>
        <v>206424</v>
      </c>
    </row>
    <row r="1335" spans="1:4" hidden="1" outlineLevel="1">
      <c r="A1335" s="559" t="s">
        <v>169</v>
      </c>
      <c r="B1335" s="560">
        <v>10</v>
      </c>
      <c r="C1335" s="357">
        <v>1940</v>
      </c>
      <c r="D1335" s="357">
        <f>B1335*C1335</f>
        <v>19400</v>
      </c>
    </row>
    <row r="1336" spans="1:4" hidden="1" outlineLevel="1">
      <c r="A1336" s="557" t="s">
        <v>170</v>
      </c>
      <c r="B1336" s="561">
        <v>259700</v>
      </c>
      <c r="C1336" s="357">
        <v>0.31</v>
      </c>
      <c r="D1336" s="357">
        <f t="shared" ref="D1336:D1399" si="33">B1336*C1336</f>
        <v>80507</v>
      </c>
    </row>
    <row r="1337" spans="1:4" hidden="1" outlineLevel="1">
      <c r="A1337" s="557" t="s">
        <v>171</v>
      </c>
      <c r="B1337" s="558">
        <v>659</v>
      </c>
      <c r="C1337" s="432"/>
      <c r="D1337" s="357">
        <f t="shared" si="33"/>
        <v>0</v>
      </c>
    </row>
    <row r="1338" spans="1:4" hidden="1" outlineLevel="1">
      <c r="A1338" s="559" t="s">
        <v>1092</v>
      </c>
      <c r="B1338" s="560">
        <v>498</v>
      </c>
      <c r="C1338" s="362">
        <v>45.7</v>
      </c>
      <c r="D1338" s="357">
        <f t="shared" si="33"/>
        <v>22758.600000000002</v>
      </c>
    </row>
    <row r="1339" spans="1:4" hidden="1" outlineLevel="1">
      <c r="A1339" s="559" t="s">
        <v>172</v>
      </c>
      <c r="B1339" s="560">
        <v>161</v>
      </c>
      <c r="C1339" s="357">
        <v>79.8</v>
      </c>
      <c r="D1339" s="357">
        <f t="shared" si="33"/>
        <v>12847.8</v>
      </c>
    </row>
    <row r="1340" spans="1:4" hidden="1" outlineLevel="1">
      <c r="A1340" s="557" t="s">
        <v>173</v>
      </c>
      <c r="B1340" s="561">
        <v>206800</v>
      </c>
      <c r="C1340" s="432"/>
      <c r="D1340" s="357">
        <f t="shared" si="33"/>
        <v>0</v>
      </c>
    </row>
    <row r="1341" spans="1:4" hidden="1" outlineLevel="1">
      <c r="A1341" s="559" t="s">
        <v>811</v>
      </c>
      <c r="B1341" s="562">
        <v>107000</v>
      </c>
      <c r="C1341" s="357">
        <v>1.3</v>
      </c>
      <c r="D1341" s="357">
        <f t="shared" si="33"/>
        <v>139100</v>
      </c>
    </row>
    <row r="1342" spans="1:4" hidden="1" outlineLevel="1">
      <c r="A1342" s="559" t="s">
        <v>1093</v>
      </c>
      <c r="B1342" s="562">
        <v>29000</v>
      </c>
      <c r="C1342" s="362">
        <f>(15000*1.23+14000*1.2)/29000</f>
        <v>1.2155172413793103</v>
      </c>
      <c r="D1342" s="357">
        <f t="shared" si="33"/>
        <v>35250</v>
      </c>
    </row>
    <row r="1343" spans="1:4" hidden="1" outlineLevel="1">
      <c r="A1343" s="559" t="s">
        <v>74</v>
      </c>
      <c r="B1343" s="562">
        <v>9000</v>
      </c>
      <c r="C1343" s="357">
        <v>1.3</v>
      </c>
      <c r="D1343" s="357">
        <f t="shared" si="33"/>
        <v>11700</v>
      </c>
    </row>
    <row r="1344" spans="1:4" hidden="1" outlineLevel="1">
      <c r="A1344" s="559" t="s">
        <v>1094</v>
      </c>
      <c r="B1344" s="562">
        <v>6000</v>
      </c>
      <c r="C1344" s="357">
        <v>1.4</v>
      </c>
      <c r="D1344" s="357">
        <f t="shared" si="33"/>
        <v>8400</v>
      </c>
    </row>
    <row r="1345" spans="1:4" hidden="1" outlineLevel="1">
      <c r="A1345" s="559" t="s">
        <v>1095</v>
      </c>
      <c r="B1345" s="562">
        <v>1000</v>
      </c>
      <c r="C1345" s="357">
        <v>1.3</v>
      </c>
      <c r="D1345" s="357">
        <f t="shared" si="33"/>
        <v>1300</v>
      </c>
    </row>
    <row r="1346" spans="1:4" hidden="1" outlineLevel="1">
      <c r="A1346" s="559" t="s">
        <v>65</v>
      </c>
      <c r="B1346" s="562">
        <v>21800</v>
      </c>
      <c r="C1346" s="362">
        <f>(1.26*12000+14800*1.2)/26800</f>
        <v>1.2268656716417909</v>
      </c>
      <c r="D1346" s="357">
        <f t="shared" si="33"/>
        <v>26745.671641791043</v>
      </c>
    </row>
    <row r="1347" spans="1:4" hidden="1" outlineLevel="1">
      <c r="A1347" s="559" t="s">
        <v>1096</v>
      </c>
      <c r="B1347" s="562">
        <v>15000</v>
      </c>
      <c r="C1347" s="357">
        <v>1.3</v>
      </c>
      <c r="D1347" s="357">
        <f t="shared" si="33"/>
        <v>19500</v>
      </c>
    </row>
    <row r="1348" spans="1:4" hidden="1" outlineLevel="1">
      <c r="A1348" s="559" t="s">
        <v>164</v>
      </c>
      <c r="B1348" s="562">
        <v>18000</v>
      </c>
      <c r="C1348" s="357">
        <v>0.65</v>
      </c>
      <c r="D1348" s="357">
        <f t="shared" si="33"/>
        <v>11700</v>
      </c>
    </row>
    <row r="1349" spans="1:4" hidden="1" outlineLevel="1">
      <c r="A1349" s="557" t="s">
        <v>174</v>
      </c>
      <c r="B1349" s="561">
        <v>230036</v>
      </c>
      <c r="C1349" s="357"/>
      <c r="D1349" s="357">
        <f t="shared" si="33"/>
        <v>0</v>
      </c>
    </row>
    <row r="1350" spans="1:4" hidden="1" outlineLevel="1">
      <c r="A1350" s="559"/>
      <c r="B1350" s="562">
        <v>5500</v>
      </c>
      <c r="C1350" s="362">
        <v>1.73</v>
      </c>
      <c r="D1350" s="357">
        <f t="shared" si="33"/>
        <v>9515</v>
      </c>
    </row>
    <row r="1351" spans="1:4" hidden="1" outlineLevel="1">
      <c r="A1351" s="559" t="s">
        <v>1538</v>
      </c>
      <c r="B1351" s="562">
        <v>11000</v>
      </c>
      <c r="C1351" s="357">
        <v>1.55</v>
      </c>
      <c r="D1351" s="357">
        <f t="shared" si="33"/>
        <v>17050</v>
      </c>
    </row>
    <row r="1352" spans="1:4" hidden="1" outlineLevel="1">
      <c r="A1352" s="559" t="s">
        <v>1878</v>
      </c>
      <c r="B1352" s="562">
        <v>18500</v>
      </c>
      <c r="C1352" s="357">
        <v>1.55</v>
      </c>
      <c r="D1352" s="357">
        <f t="shared" si="33"/>
        <v>28675</v>
      </c>
    </row>
    <row r="1353" spans="1:4" hidden="1" outlineLevel="1">
      <c r="A1353" s="559" t="s">
        <v>1097</v>
      </c>
      <c r="B1353" s="562">
        <v>37586</v>
      </c>
      <c r="C1353" s="362">
        <f>(3.79*20086+1.55*17500)/37586</f>
        <v>2.7470584792209864</v>
      </c>
      <c r="D1353" s="357">
        <f t="shared" si="33"/>
        <v>103250.94</v>
      </c>
    </row>
    <row r="1354" spans="1:4" hidden="1" outlineLevel="1">
      <c r="A1354" s="559" t="s">
        <v>1098</v>
      </c>
      <c r="B1354" s="562">
        <v>2000</v>
      </c>
      <c r="C1354" s="357">
        <v>1.55</v>
      </c>
      <c r="D1354" s="357">
        <f t="shared" si="33"/>
        <v>3100</v>
      </c>
    </row>
    <row r="1355" spans="1:4" hidden="1" outlineLevel="1">
      <c r="A1355" s="559" t="s">
        <v>1099</v>
      </c>
      <c r="B1355" s="562">
        <v>3000</v>
      </c>
      <c r="C1355" s="357">
        <v>1.55</v>
      </c>
      <c r="D1355" s="357">
        <f t="shared" si="33"/>
        <v>4650</v>
      </c>
    </row>
    <row r="1356" spans="1:4" hidden="1" outlineLevel="1">
      <c r="A1356" s="559" t="s">
        <v>1093</v>
      </c>
      <c r="B1356" s="562">
        <v>2000</v>
      </c>
      <c r="C1356" s="357">
        <v>1.35</v>
      </c>
      <c r="D1356" s="357">
        <f t="shared" si="33"/>
        <v>2700</v>
      </c>
    </row>
    <row r="1357" spans="1:4" hidden="1" outlineLevel="1">
      <c r="A1357" s="559" t="s">
        <v>1100</v>
      </c>
      <c r="B1357" s="562">
        <v>11000</v>
      </c>
      <c r="C1357" s="357">
        <v>1.55</v>
      </c>
      <c r="D1357" s="357">
        <f t="shared" si="33"/>
        <v>17050</v>
      </c>
    </row>
    <row r="1358" spans="1:4" hidden="1" outlineLevel="1">
      <c r="A1358" s="559" t="s">
        <v>826</v>
      </c>
      <c r="B1358" s="562">
        <v>4500</v>
      </c>
      <c r="C1358" s="357">
        <v>1.55</v>
      </c>
      <c r="D1358" s="357">
        <f t="shared" si="33"/>
        <v>6975</v>
      </c>
    </row>
    <row r="1359" spans="1:4" hidden="1" outlineLevel="1">
      <c r="A1359" s="559" t="s">
        <v>1101</v>
      </c>
      <c r="B1359" s="562">
        <v>24000</v>
      </c>
      <c r="C1359" s="357">
        <v>1.55</v>
      </c>
      <c r="D1359" s="357">
        <f t="shared" si="33"/>
        <v>37200</v>
      </c>
    </row>
    <row r="1360" spans="1:4" hidden="1" outlineLevel="1">
      <c r="A1360" s="559" t="s">
        <v>1102</v>
      </c>
      <c r="B1360" s="560">
        <v>400</v>
      </c>
      <c r="C1360" s="357">
        <v>3.79</v>
      </c>
      <c r="D1360" s="357">
        <f t="shared" si="33"/>
        <v>1516</v>
      </c>
    </row>
    <row r="1361" spans="1:4" hidden="1" outlineLevel="1">
      <c r="A1361" s="559" t="s">
        <v>175</v>
      </c>
      <c r="B1361" s="562">
        <v>21000</v>
      </c>
      <c r="C1361" s="357">
        <v>1.55</v>
      </c>
      <c r="D1361" s="357">
        <f t="shared" si="33"/>
        <v>32550</v>
      </c>
    </row>
    <row r="1362" spans="1:4" hidden="1" outlineLevel="1">
      <c r="A1362" s="559" t="s">
        <v>1103</v>
      </c>
      <c r="B1362" s="562">
        <v>7500</v>
      </c>
      <c r="C1362" s="357">
        <v>1.55</v>
      </c>
      <c r="D1362" s="357">
        <f t="shared" si="33"/>
        <v>11625</v>
      </c>
    </row>
    <row r="1363" spans="1:4" hidden="1" outlineLevel="1">
      <c r="A1363" s="559" t="s">
        <v>1811</v>
      </c>
      <c r="B1363" s="562">
        <v>14000</v>
      </c>
      <c r="C1363" s="357">
        <v>1.55</v>
      </c>
      <c r="D1363" s="357">
        <f t="shared" si="33"/>
        <v>21700</v>
      </c>
    </row>
    <row r="1364" spans="1:4" hidden="1" outlineLevel="1">
      <c r="A1364" s="559" t="s">
        <v>1039</v>
      </c>
      <c r="B1364" s="562">
        <v>1000</v>
      </c>
      <c r="C1364" s="357">
        <v>1.3</v>
      </c>
      <c r="D1364" s="357">
        <f t="shared" si="33"/>
        <v>1300</v>
      </c>
    </row>
    <row r="1365" spans="1:4" hidden="1" outlineLevel="1">
      <c r="A1365" s="559" t="s">
        <v>176</v>
      </c>
      <c r="B1365" s="562">
        <v>17500</v>
      </c>
      <c r="C1365" s="357">
        <v>1.55</v>
      </c>
      <c r="D1365" s="357">
        <f t="shared" si="33"/>
        <v>27125</v>
      </c>
    </row>
    <row r="1366" spans="1:4" hidden="1" outlineLevel="1">
      <c r="A1366" s="559" t="s">
        <v>1104</v>
      </c>
      <c r="B1366" s="562">
        <v>4000</v>
      </c>
      <c r="C1366" s="357">
        <v>1.55</v>
      </c>
      <c r="D1366" s="357">
        <f t="shared" si="33"/>
        <v>6200</v>
      </c>
    </row>
    <row r="1367" spans="1:4" hidden="1" outlineLevel="1">
      <c r="A1367" s="559" t="s">
        <v>1040</v>
      </c>
      <c r="B1367" s="562">
        <v>7000</v>
      </c>
      <c r="C1367" s="357">
        <v>1.35</v>
      </c>
      <c r="D1367" s="357">
        <f t="shared" si="33"/>
        <v>9450</v>
      </c>
    </row>
    <row r="1368" spans="1:4" hidden="1" outlineLevel="1">
      <c r="A1368" s="559" t="s">
        <v>1105</v>
      </c>
      <c r="B1368" s="562">
        <v>11500</v>
      </c>
      <c r="C1368" s="357">
        <v>1.55</v>
      </c>
      <c r="D1368" s="357">
        <f t="shared" si="33"/>
        <v>17825</v>
      </c>
    </row>
    <row r="1369" spans="1:4" hidden="1" outlineLevel="1">
      <c r="A1369" s="559" t="s">
        <v>1106</v>
      </c>
      <c r="B1369" s="562">
        <v>1000</v>
      </c>
      <c r="C1369" s="357">
        <v>1.55</v>
      </c>
      <c r="D1369" s="357">
        <f t="shared" si="33"/>
        <v>1550</v>
      </c>
    </row>
    <row r="1370" spans="1:4" hidden="1" outlineLevel="1">
      <c r="A1370" s="559" t="s">
        <v>1107</v>
      </c>
      <c r="B1370" s="562">
        <v>5050</v>
      </c>
      <c r="C1370" s="357">
        <v>1.55</v>
      </c>
      <c r="D1370" s="357">
        <f t="shared" si="33"/>
        <v>7827.5</v>
      </c>
    </row>
    <row r="1371" spans="1:4" hidden="1" outlineLevel="1">
      <c r="A1371" s="559" t="s">
        <v>164</v>
      </c>
      <c r="B1371" s="562">
        <v>21000</v>
      </c>
      <c r="C1371" s="357">
        <v>1.4</v>
      </c>
      <c r="D1371" s="357">
        <f t="shared" si="33"/>
        <v>29399.999999999996</v>
      </c>
    </row>
    <row r="1372" spans="1:4" hidden="1" outlineLevel="1">
      <c r="A1372" s="557" t="s">
        <v>1108</v>
      </c>
      <c r="B1372" s="561">
        <v>148000</v>
      </c>
      <c r="C1372" s="357"/>
      <c r="D1372" s="357">
        <f t="shared" si="33"/>
        <v>0</v>
      </c>
    </row>
    <row r="1373" spans="1:4" hidden="1" outlineLevel="1">
      <c r="A1373" s="559" t="s">
        <v>1093</v>
      </c>
      <c r="B1373" s="562">
        <v>1000</v>
      </c>
      <c r="C1373" s="357">
        <v>1.4</v>
      </c>
      <c r="D1373" s="357">
        <f t="shared" si="33"/>
        <v>1400</v>
      </c>
    </row>
    <row r="1374" spans="1:4" hidden="1" outlineLevel="1">
      <c r="A1374" s="559" t="s">
        <v>1109</v>
      </c>
      <c r="B1374" s="562">
        <v>17000</v>
      </c>
      <c r="C1374" s="362">
        <v>1.3</v>
      </c>
      <c r="D1374" s="357">
        <f t="shared" si="33"/>
        <v>22100</v>
      </c>
    </row>
    <row r="1375" spans="1:4" hidden="1" outlineLevel="1">
      <c r="A1375" s="559" t="s">
        <v>1110</v>
      </c>
      <c r="B1375" s="562">
        <v>2000</v>
      </c>
      <c r="C1375" s="357">
        <v>1.4</v>
      </c>
      <c r="D1375" s="357">
        <f t="shared" si="33"/>
        <v>2800</v>
      </c>
    </row>
    <row r="1376" spans="1:4" hidden="1" outlineLevel="1">
      <c r="A1376" s="559" t="s">
        <v>1111</v>
      </c>
      <c r="B1376" s="562">
        <v>1000</v>
      </c>
      <c r="C1376" s="357">
        <v>1.8</v>
      </c>
      <c r="D1376" s="357">
        <f t="shared" si="33"/>
        <v>1800</v>
      </c>
    </row>
    <row r="1377" spans="1:4" hidden="1" outlineLevel="1">
      <c r="A1377" s="559" t="s">
        <v>1095</v>
      </c>
      <c r="B1377" s="562">
        <v>4000</v>
      </c>
      <c r="C1377" s="357">
        <v>1.4</v>
      </c>
      <c r="D1377" s="357">
        <f t="shared" si="33"/>
        <v>5600</v>
      </c>
    </row>
    <row r="1378" spans="1:4" hidden="1" outlineLevel="1">
      <c r="A1378" s="559" t="s">
        <v>1039</v>
      </c>
      <c r="B1378" s="562">
        <v>2000</v>
      </c>
      <c r="C1378" s="357">
        <v>1.4</v>
      </c>
      <c r="D1378" s="357">
        <f t="shared" si="33"/>
        <v>2800</v>
      </c>
    </row>
    <row r="1379" spans="1:4" hidden="1" outlineLevel="1">
      <c r="A1379" s="559" t="s">
        <v>164</v>
      </c>
      <c r="B1379" s="562">
        <v>121000</v>
      </c>
      <c r="C1379" s="357">
        <v>0.8</v>
      </c>
      <c r="D1379" s="357">
        <f t="shared" si="33"/>
        <v>96800</v>
      </c>
    </row>
    <row r="1380" spans="1:4" hidden="1" outlineLevel="1">
      <c r="A1380" s="557" t="s">
        <v>1112</v>
      </c>
      <c r="B1380" s="561">
        <v>350560</v>
      </c>
      <c r="C1380" s="432"/>
      <c r="D1380" s="357">
        <f t="shared" si="33"/>
        <v>0</v>
      </c>
    </row>
    <row r="1381" spans="1:4" hidden="1" outlineLevel="1">
      <c r="A1381" s="559" t="s">
        <v>1113</v>
      </c>
      <c r="B1381" s="562">
        <v>31000</v>
      </c>
      <c r="C1381" s="357">
        <v>2.4</v>
      </c>
      <c r="D1381" s="357">
        <f t="shared" si="33"/>
        <v>74400</v>
      </c>
    </row>
    <row r="1382" spans="1:4" hidden="1" outlineLevel="1">
      <c r="A1382" s="559" t="s">
        <v>811</v>
      </c>
      <c r="B1382" s="562">
        <v>28000</v>
      </c>
      <c r="C1382" s="357">
        <v>1.45</v>
      </c>
      <c r="D1382" s="357">
        <f t="shared" si="33"/>
        <v>40600</v>
      </c>
    </row>
    <row r="1383" spans="1:4" hidden="1" outlineLevel="1">
      <c r="A1383" s="559" t="s">
        <v>1097</v>
      </c>
      <c r="B1383" s="562">
        <v>14500</v>
      </c>
      <c r="C1383" s="357">
        <v>1.45</v>
      </c>
      <c r="D1383" s="357">
        <f t="shared" si="33"/>
        <v>21025</v>
      </c>
    </row>
    <row r="1384" spans="1:4" hidden="1" outlineLevel="1">
      <c r="A1384" s="559" t="s">
        <v>1100</v>
      </c>
      <c r="B1384" s="562">
        <v>1000</v>
      </c>
      <c r="C1384" s="357">
        <v>4.3</v>
      </c>
      <c r="D1384" s="357">
        <f t="shared" si="33"/>
        <v>4300</v>
      </c>
    </row>
    <row r="1385" spans="1:4" hidden="1" outlineLevel="1">
      <c r="A1385" s="559" t="s">
        <v>1109</v>
      </c>
      <c r="B1385" s="562">
        <v>48900</v>
      </c>
      <c r="C1385" s="357">
        <v>1.45</v>
      </c>
      <c r="D1385" s="357">
        <f t="shared" si="33"/>
        <v>70905</v>
      </c>
    </row>
    <row r="1386" spans="1:4" hidden="1" outlineLevel="1">
      <c r="A1386" s="559" t="s">
        <v>1812</v>
      </c>
      <c r="B1386" s="562">
        <v>5000</v>
      </c>
      <c r="C1386" s="424">
        <v>4.3</v>
      </c>
      <c r="D1386" s="357">
        <f t="shared" si="33"/>
        <v>21500</v>
      </c>
    </row>
    <row r="1387" spans="1:4" hidden="1" outlineLevel="1">
      <c r="A1387" s="559" t="s">
        <v>1101</v>
      </c>
      <c r="B1387" s="562">
        <v>25800</v>
      </c>
      <c r="C1387" s="357">
        <v>1.45</v>
      </c>
      <c r="D1387" s="357">
        <f t="shared" si="33"/>
        <v>37410</v>
      </c>
    </row>
    <row r="1388" spans="1:4" hidden="1" outlineLevel="1">
      <c r="A1388" s="559" t="s">
        <v>1114</v>
      </c>
      <c r="B1388" s="562">
        <v>5000</v>
      </c>
      <c r="C1388" s="357">
        <v>4.3</v>
      </c>
      <c r="D1388" s="357">
        <f t="shared" si="33"/>
        <v>21500</v>
      </c>
    </row>
    <row r="1389" spans="1:4" hidden="1" outlineLevel="1">
      <c r="A1389" s="559" t="s">
        <v>1102</v>
      </c>
      <c r="B1389" s="562">
        <v>10000</v>
      </c>
      <c r="C1389" s="357">
        <v>1.45</v>
      </c>
      <c r="D1389" s="357">
        <f t="shared" si="33"/>
        <v>14500</v>
      </c>
    </row>
    <row r="1390" spans="1:4" hidden="1" outlineLevel="1">
      <c r="A1390" s="559" t="s">
        <v>175</v>
      </c>
      <c r="B1390" s="562">
        <v>21300</v>
      </c>
      <c r="C1390" s="357">
        <v>1.45</v>
      </c>
      <c r="D1390" s="357">
        <f t="shared" si="33"/>
        <v>30885</v>
      </c>
    </row>
    <row r="1391" spans="1:4" hidden="1" outlineLevel="1">
      <c r="A1391" s="559" t="s">
        <v>1095</v>
      </c>
      <c r="B1391" s="562">
        <v>41000</v>
      </c>
      <c r="C1391" s="357">
        <v>1.45</v>
      </c>
      <c r="D1391" s="357">
        <f t="shared" si="33"/>
        <v>59450</v>
      </c>
    </row>
    <row r="1392" spans="1:4" hidden="1" outlineLevel="1">
      <c r="A1392" s="559" t="s">
        <v>65</v>
      </c>
      <c r="B1392" s="562">
        <v>2000</v>
      </c>
      <c r="C1392" s="357">
        <v>1.45</v>
      </c>
      <c r="D1392" s="357">
        <f t="shared" si="33"/>
        <v>2900</v>
      </c>
    </row>
    <row r="1393" spans="1:4" hidden="1" outlineLevel="1">
      <c r="A1393" s="559" t="s">
        <v>1096</v>
      </c>
      <c r="B1393" s="562">
        <v>1260</v>
      </c>
      <c r="C1393" s="357">
        <v>1.45</v>
      </c>
      <c r="D1393" s="357">
        <f t="shared" si="33"/>
        <v>1827</v>
      </c>
    </row>
    <row r="1394" spans="1:4" hidden="1" outlineLevel="1">
      <c r="A1394" s="559" t="s">
        <v>1115</v>
      </c>
      <c r="B1394" s="562">
        <v>4800</v>
      </c>
      <c r="C1394" s="362">
        <v>1.3</v>
      </c>
      <c r="D1394" s="357">
        <f t="shared" si="33"/>
        <v>6240</v>
      </c>
    </row>
    <row r="1395" spans="1:4" hidden="1" outlineLevel="1">
      <c r="A1395" s="559" t="s">
        <v>1106</v>
      </c>
      <c r="B1395" s="562">
        <v>29000</v>
      </c>
      <c r="C1395" s="357">
        <v>1.45</v>
      </c>
      <c r="D1395" s="357">
        <f t="shared" si="33"/>
        <v>42050</v>
      </c>
    </row>
    <row r="1396" spans="1:4" hidden="1" outlineLevel="1">
      <c r="A1396" s="559" t="s">
        <v>164</v>
      </c>
      <c r="B1396" s="562">
        <v>77000</v>
      </c>
      <c r="C1396" s="357">
        <v>1.45</v>
      </c>
      <c r="D1396" s="357">
        <f t="shared" si="33"/>
        <v>111650</v>
      </c>
    </row>
    <row r="1397" spans="1:4" hidden="1" outlineLevel="1">
      <c r="A1397" s="559" t="s">
        <v>1116</v>
      </c>
      <c r="B1397" s="562">
        <v>5000</v>
      </c>
      <c r="C1397" s="357">
        <v>1.45</v>
      </c>
      <c r="D1397" s="357">
        <f t="shared" si="33"/>
        <v>7250</v>
      </c>
    </row>
    <row r="1398" spans="1:4" hidden="1" outlineLevel="1">
      <c r="A1398" s="557" t="s">
        <v>1117</v>
      </c>
      <c r="B1398" s="561"/>
      <c r="C1398" s="357"/>
      <c r="D1398" s="357">
        <f t="shared" si="33"/>
        <v>0</v>
      </c>
    </row>
    <row r="1399" spans="1:4" hidden="1" outlineLevel="1">
      <c r="A1399" s="559" t="s">
        <v>1118</v>
      </c>
      <c r="B1399" s="560">
        <v>75</v>
      </c>
      <c r="C1399" s="357">
        <v>145</v>
      </c>
      <c r="D1399" s="357">
        <f t="shared" si="33"/>
        <v>10875</v>
      </c>
    </row>
    <row r="1400" spans="1:4" hidden="1" outlineLevel="1">
      <c r="A1400" s="559" t="s">
        <v>1119</v>
      </c>
      <c r="B1400" s="560">
        <v>382</v>
      </c>
      <c r="C1400" s="357">
        <v>145</v>
      </c>
      <c r="D1400" s="357">
        <f t="shared" ref="D1400:D1463" si="34">B1400*C1400</f>
        <v>55390</v>
      </c>
    </row>
    <row r="1401" spans="1:4" hidden="1" outlineLevel="1">
      <c r="A1401" s="559" t="s">
        <v>1120</v>
      </c>
      <c r="B1401" s="560">
        <v>129</v>
      </c>
      <c r="C1401" s="357">
        <v>144.76</v>
      </c>
      <c r="D1401" s="357">
        <f t="shared" si="34"/>
        <v>18674.039999999997</v>
      </c>
    </row>
    <row r="1402" spans="1:4" hidden="1" outlineLevel="1">
      <c r="A1402" s="559" t="s">
        <v>1121</v>
      </c>
      <c r="B1402" s="560">
        <v>645</v>
      </c>
      <c r="C1402" s="357">
        <v>145</v>
      </c>
      <c r="D1402" s="357">
        <f t="shared" si="34"/>
        <v>93525</v>
      </c>
    </row>
    <row r="1403" spans="1:4" hidden="1" outlineLevel="1">
      <c r="A1403" s="559" t="s">
        <v>1122</v>
      </c>
      <c r="B1403" s="560">
        <v>101</v>
      </c>
      <c r="C1403" s="357">
        <v>144.76</v>
      </c>
      <c r="D1403" s="357">
        <f t="shared" si="34"/>
        <v>14620.759999999998</v>
      </c>
    </row>
    <row r="1404" spans="1:4" hidden="1" outlineLevel="1">
      <c r="A1404" s="559" t="s">
        <v>1123</v>
      </c>
      <c r="B1404" s="562">
        <v>1056</v>
      </c>
      <c r="C1404" s="357">
        <v>145</v>
      </c>
      <c r="D1404" s="357">
        <f t="shared" si="34"/>
        <v>153120</v>
      </c>
    </row>
    <row r="1405" spans="1:4" hidden="1" outlineLevel="1">
      <c r="A1405" s="559" t="s">
        <v>1124</v>
      </c>
      <c r="B1405" s="560">
        <v>249</v>
      </c>
      <c r="C1405" s="357">
        <v>145</v>
      </c>
      <c r="D1405" s="357">
        <f t="shared" si="34"/>
        <v>36105</v>
      </c>
    </row>
    <row r="1406" spans="1:4" hidden="1" outlineLevel="1">
      <c r="A1406" s="559" t="s">
        <v>1125</v>
      </c>
      <c r="B1406" s="560">
        <v>300</v>
      </c>
      <c r="C1406" s="357">
        <v>145</v>
      </c>
      <c r="D1406" s="357">
        <f t="shared" si="34"/>
        <v>43500</v>
      </c>
    </row>
    <row r="1407" spans="1:4" hidden="1" outlineLevel="1">
      <c r="A1407" s="559" t="s">
        <v>1126</v>
      </c>
      <c r="B1407" s="560">
        <v>526</v>
      </c>
      <c r="C1407" s="357">
        <v>165.55</v>
      </c>
      <c r="D1407" s="357">
        <f t="shared" si="34"/>
        <v>87079.3</v>
      </c>
    </row>
    <row r="1408" spans="1:4" hidden="1" outlineLevel="1">
      <c r="A1408" s="559" t="s">
        <v>1127</v>
      </c>
      <c r="B1408" s="560">
        <v>948</v>
      </c>
      <c r="C1408" s="357">
        <v>145</v>
      </c>
      <c r="D1408" s="357">
        <f t="shared" si="34"/>
        <v>137460</v>
      </c>
    </row>
    <row r="1409" spans="1:4" hidden="1" outlineLevel="1">
      <c r="A1409" s="559" t="s">
        <v>1128</v>
      </c>
      <c r="B1409" s="560">
        <v>661</v>
      </c>
      <c r="C1409" s="357">
        <v>145</v>
      </c>
      <c r="D1409" s="357">
        <f t="shared" si="34"/>
        <v>95845</v>
      </c>
    </row>
    <row r="1410" spans="1:4" hidden="1" outlineLevel="1">
      <c r="A1410" s="557" t="s">
        <v>212</v>
      </c>
      <c r="B1410" s="561"/>
      <c r="C1410" s="357"/>
      <c r="D1410" s="357">
        <f t="shared" si="34"/>
        <v>0</v>
      </c>
    </row>
    <row r="1411" spans="1:4" hidden="1" outlineLevel="1">
      <c r="A1411" s="559" t="s">
        <v>1927</v>
      </c>
      <c r="B1411" s="562">
        <v>14900</v>
      </c>
      <c r="C1411" s="357">
        <v>54.25</v>
      </c>
      <c r="D1411" s="357">
        <f t="shared" si="34"/>
        <v>808325</v>
      </c>
    </row>
    <row r="1412" spans="1:4" hidden="1" outlineLevel="1">
      <c r="A1412" s="559" t="s">
        <v>215</v>
      </c>
      <c r="B1412" s="562">
        <v>1453.5</v>
      </c>
      <c r="C1412" s="357">
        <v>29.33</v>
      </c>
      <c r="D1412" s="357">
        <f t="shared" si="34"/>
        <v>42631.154999999999</v>
      </c>
    </row>
    <row r="1413" spans="1:4" hidden="1" outlineLevel="1">
      <c r="A1413" s="559" t="s">
        <v>216</v>
      </c>
      <c r="B1413" s="562">
        <v>1879</v>
      </c>
      <c r="C1413" s="357">
        <v>29.33</v>
      </c>
      <c r="D1413" s="357">
        <f t="shared" si="34"/>
        <v>55111.07</v>
      </c>
    </row>
    <row r="1414" spans="1:4" hidden="1" outlineLevel="1">
      <c r="A1414" s="559" t="s">
        <v>217</v>
      </c>
      <c r="B1414" s="562">
        <v>1413.6</v>
      </c>
      <c r="C1414" s="357">
        <v>46.35</v>
      </c>
      <c r="D1414" s="357">
        <f t="shared" si="34"/>
        <v>65520.36</v>
      </c>
    </row>
    <row r="1415" spans="1:4" ht="25.5" hidden="1" outlineLevel="1">
      <c r="A1415" s="559" t="s">
        <v>218</v>
      </c>
      <c r="B1415" s="562">
        <v>1197</v>
      </c>
      <c r="C1415" s="357">
        <v>29.33</v>
      </c>
      <c r="D1415" s="357">
        <f t="shared" si="34"/>
        <v>35108.009999999995</v>
      </c>
    </row>
    <row r="1416" spans="1:4" hidden="1" outlineLevel="1">
      <c r="A1416" s="559" t="s">
        <v>1130</v>
      </c>
      <c r="B1416" s="560">
        <v>895.5</v>
      </c>
      <c r="C1416" s="357">
        <v>29.33</v>
      </c>
      <c r="D1416" s="357">
        <f t="shared" si="34"/>
        <v>26265.014999999999</v>
      </c>
    </row>
    <row r="1417" spans="1:4" ht="25.5" hidden="1" outlineLevel="1">
      <c r="A1417" s="559" t="s">
        <v>219</v>
      </c>
      <c r="B1417" s="562">
        <v>1322.5</v>
      </c>
      <c r="C1417" s="357">
        <v>29.33</v>
      </c>
      <c r="D1417" s="357">
        <f t="shared" si="34"/>
        <v>38788.924999999996</v>
      </c>
    </row>
    <row r="1418" spans="1:4" hidden="1" outlineLevel="1">
      <c r="A1418" s="559" t="s">
        <v>220</v>
      </c>
      <c r="B1418" s="562">
        <v>1532</v>
      </c>
      <c r="C1418" s="357">
        <v>49.52</v>
      </c>
      <c r="D1418" s="357">
        <f t="shared" si="34"/>
        <v>75864.639999999999</v>
      </c>
    </row>
    <row r="1419" spans="1:4" hidden="1" outlineLevel="1">
      <c r="A1419" s="559" t="s">
        <v>1131</v>
      </c>
      <c r="B1419" s="560">
        <v>200</v>
      </c>
      <c r="C1419" s="357">
        <v>49.52</v>
      </c>
      <c r="D1419" s="357">
        <f t="shared" si="34"/>
        <v>9904</v>
      </c>
    </row>
    <row r="1420" spans="1:4" ht="25.5" hidden="1" outlineLevel="1">
      <c r="A1420" s="559" t="s">
        <v>1841</v>
      </c>
      <c r="B1420" s="562">
        <v>4400</v>
      </c>
      <c r="C1420" s="357">
        <v>54.25</v>
      </c>
      <c r="D1420" s="357">
        <f t="shared" si="34"/>
        <v>238700</v>
      </c>
    </row>
    <row r="1421" spans="1:4" hidden="1" outlineLevel="1">
      <c r="A1421" s="559" t="s">
        <v>221</v>
      </c>
      <c r="B1421" s="560">
        <v>808.5</v>
      </c>
      <c r="C1421" s="357">
        <v>24.42</v>
      </c>
      <c r="D1421" s="357">
        <f t="shared" si="34"/>
        <v>19743.57</v>
      </c>
    </row>
    <row r="1422" spans="1:4" hidden="1" outlineLevel="1">
      <c r="A1422" s="559" t="s">
        <v>222</v>
      </c>
      <c r="B1422" s="562">
        <v>2085</v>
      </c>
      <c r="C1422" s="357">
        <v>35.159999999999997</v>
      </c>
      <c r="D1422" s="357">
        <f t="shared" si="34"/>
        <v>73308.599999999991</v>
      </c>
    </row>
    <row r="1423" spans="1:4" hidden="1" outlineLevel="1">
      <c r="A1423" s="559" t="s">
        <v>223</v>
      </c>
      <c r="B1423" s="562">
        <v>4224.5</v>
      </c>
      <c r="C1423" s="357">
        <v>35.159999999999997</v>
      </c>
      <c r="D1423" s="357">
        <f t="shared" si="34"/>
        <v>148533.41999999998</v>
      </c>
    </row>
    <row r="1424" spans="1:4" hidden="1" outlineLevel="1">
      <c r="A1424" s="559" t="s">
        <v>224</v>
      </c>
      <c r="B1424" s="562">
        <v>1189.5</v>
      </c>
      <c r="C1424" s="357">
        <v>24.42</v>
      </c>
      <c r="D1424" s="357">
        <f t="shared" si="34"/>
        <v>29047.590000000004</v>
      </c>
    </row>
    <row r="1425" spans="1:4" hidden="1" outlineLevel="1">
      <c r="A1425" s="559" t="s">
        <v>1132</v>
      </c>
      <c r="B1425" s="560">
        <v>982.5</v>
      </c>
      <c r="C1425" s="357">
        <v>20.23</v>
      </c>
      <c r="D1425" s="357">
        <f t="shared" si="34"/>
        <v>19875.975000000002</v>
      </c>
    </row>
    <row r="1426" spans="1:4" hidden="1" outlineLevel="1">
      <c r="A1426" s="559" t="s">
        <v>225</v>
      </c>
      <c r="B1426" s="562">
        <v>1293</v>
      </c>
      <c r="C1426" s="357">
        <v>24.19</v>
      </c>
      <c r="D1426" s="357">
        <f t="shared" si="34"/>
        <v>31277.670000000002</v>
      </c>
    </row>
    <row r="1427" spans="1:4" hidden="1" outlineLevel="1">
      <c r="A1427" s="559" t="s">
        <v>1133</v>
      </c>
      <c r="B1427" s="560">
        <v>575</v>
      </c>
      <c r="C1427" s="357">
        <v>24.42</v>
      </c>
      <c r="D1427" s="357">
        <f t="shared" si="34"/>
        <v>14041.500000000002</v>
      </c>
    </row>
    <row r="1428" spans="1:4" hidden="1" outlineLevel="1">
      <c r="A1428" s="559" t="s">
        <v>227</v>
      </c>
      <c r="B1428" s="562">
        <v>1104.5</v>
      </c>
      <c r="C1428" s="357">
        <v>24.42</v>
      </c>
      <c r="D1428" s="357">
        <f t="shared" si="34"/>
        <v>26971.890000000003</v>
      </c>
    </row>
    <row r="1429" spans="1:4" hidden="1" outlineLevel="1">
      <c r="A1429" s="559" t="s">
        <v>1134</v>
      </c>
      <c r="B1429" s="560">
        <v>922.5</v>
      </c>
      <c r="C1429" s="357">
        <v>20.23</v>
      </c>
      <c r="D1429" s="357">
        <f t="shared" si="34"/>
        <v>18662.174999999999</v>
      </c>
    </row>
    <row r="1430" spans="1:4" hidden="1" outlineLevel="1">
      <c r="A1430" s="559" t="s">
        <v>228</v>
      </c>
      <c r="B1430" s="562">
        <v>2730.5</v>
      </c>
      <c r="C1430" s="357">
        <v>39.619999999999997</v>
      </c>
      <c r="D1430" s="357">
        <f t="shared" si="34"/>
        <v>108182.40999999999</v>
      </c>
    </row>
    <row r="1431" spans="1:4" hidden="1" outlineLevel="1">
      <c r="A1431" s="559" t="s">
        <v>229</v>
      </c>
      <c r="B1431" s="560">
        <v>736</v>
      </c>
      <c r="C1431" s="357">
        <v>24.42</v>
      </c>
      <c r="D1431" s="357">
        <f t="shared" si="34"/>
        <v>17973.120000000003</v>
      </c>
    </row>
    <row r="1432" spans="1:4" hidden="1" outlineLevel="1">
      <c r="A1432" s="559" t="s">
        <v>230</v>
      </c>
      <c r="B1432" s="562">
        <v>3458</v>
      </c>
      <c r="C1432" s="357">
        <v>39.619999999999997</v>
      </c>
      <c r="D1432" s="357">
        <f t="shared" si="34"/>
        <v>137005.96</v>
      </c>
    </row>
    <row r="1433" spans="1:4" hidden="1" outlineLevel="1">
      <c r="A1433" s="559" t="s">
        <v>231</v>
      </c>
      <c r="B1433" s="562">
        <v>51459.5</v>
      </c>
      <c r="C1433" s="362">
        <f>(39.89*3095.5+43.25*50564)/53659.5</f>
        <v>43.056168898331144</v>
      </c>
      <c r="D1433" s="357">
        <f t="shared" si="34"/>
        <v>2215648.9234236716</v>
      </c>
    </row>
    <row r="1434" spans="1:4" hidden="1" outlineLevel="1">
      <c r="A1434" s="559" t="s">
        <v>1135</v>
      </c>
      <c r="B1434" s="560">
        <v>395.5</v>
      </c>
      <c r="C1434" s="357">
        <v>37.450000000000003</v>
      </c>
      <c r="D1434" s="357">
        <f t="shared" si="34"/>
        <v>14811.475</v>
      </c>
    </row>
    <row r="1435" spans="1:4" hidden="1" outlineLevel="1">
      <c r="A1435" s="559" t="s">
        <v>238</v>
      </c>
      <c r="B1435" s="562">
        <v>2738.5</v>
      </c>
      <c r="C1435" s="357">
        <v>62.13</v>
      </c>
      <c r="D1435" s="357">
        <f t="shared" si="34"/>
        <v>170143.005</v>
      </c>
    </row>
    <row r="1436" spans="1:4" hidden="1" outlineLevel="1">
      <c r="A1436" s="559" t="s">
        <v>239</v>
      </c>
      <c r="B1436" s="562">
        <v>1655.5</v>
      </c>
      <c r="C1436" s="357">
        <v>68.430000000000007</v>
      </c>
      <c r="D1436" s="357">
        <f t="shared" si="34"/>
        <v>113285.86500000001</v>
      </c>
    </row>
    <row r="1437" spans="1:4" hidden="1" outlineLevel="1">
      <c r="A1437" s="559" t="s">
        <v>240</v>
      </c>
      <c r="B1437" s="560">
        <v>999.5</v>
      </c>
      <c r="C1437" s="357">
        <v>68.430000000000007</v>
      </c>
      <c r="D1437" s="357">
        <f t="shared" si="34"/>
        <v>68395.785000000003</v>
      </c>
    </row>
    <row r="1438" spans="1:4" hidden="1" outlineLevel="1">
      <c r="A1438" s="559" t="s">
        <v>1136</v>
      </c>
      <c r="B1438" s="562">
        <v>4069</v>
      </c>
      <c r="C1438" s="362">
        <f>(68.43*1400+59.76*2669)/4069</f>
        <v>62.743042516588844</v>
      </c>
      <c r="D1438" s="357">
        <f t="shared" si="34"/>
        <v>255301.44</v>
      </c>
    </row>
    <row r="1439" spans="1:4" hidden="1" outlineLevel="1">
      <c r="A1439" s="559" t="s">
        <v>241</v>
      </c>
      <c r="B1439" s="562">
        <v>3217.5</v>
      </c>
      <c r="C1439" s="357">
        <v>49.52</v>
      </c>
      <c r="D1439" s="357">
        <f t="shared" si="34"/>
        <v>159330.6</v>
      </c>
    </row>
    <row r="1440" spans="1:4" hidden="1" outlineLevel="1">
      <c r="A1440" s="559" t="s">
        <v>1139</v>
      </c>
      <c r="B1440" s="562">
        <v>3581</v>
      </c>
      <c r="C1440" s="362">
        <f>(82.84*1600+72.34*1981)/3581</f>
        <v>77.031426975705116</v>
      </c>
      <c r="D1440" s="357">
        <f t="shared" si="34"/>
        <v>275849.54000000004</v>
      </c>
    </row>
    <row r="1441" spans="1:4" hidden="1" outlineLevel="1">
      <c r="A1441" s="559" t="s">
        <v>1140</v>
      </c>
      <c r="B1441" s="562">
        <v>2076.5</v>
      </c>
      <c r="C1441" s="362">
        <f>(82.84*1545.5+72.34*531)/2076.5</f>
        <v>80.154953045990851</v>
      </c>
      <c r="D1441" s="357">
        <f t="shared" si="34"/>
        <v>166441.76</v>
      </c>
    </row>
    <row r="1442" spans="1:4" hidden="1" outlineLevel="1">
      <c r="A1442" s="559" t="s">
        <v>1141</v>
      </c>
      <c r="B1442" s="562">
        <v>2333.5</v>
      </c>
      <c r="C1442" s="362">
        <f>(50.57*1242.5+72.34*1091)/2333.5</f>
        <v>60.748302978358694</v>
      </c>
      <c r="D1442" s="357">
        <f t="shared" si="34"/>
        <v>141756.16500000001</v>
      </c>
    </row>
    <row r="1443" spans="1:4" hidden="1" outlineLevel="1">
      <c r="A1443" s="559" t="s">
        <v>1142</v>
      </c>
      <c r="B1443" s="562">
        <v>1238.5</v>
      </c>
      <c r="C1443" s="357">
        <v>82.84</v>
      </c>
      <c r="D1443" s="357">
        <f t="shared" si="34"/>
        <v>102597.34000000001</v>
      </c>
    </row>
    <row r="1444" spans="1:4" hidden="1" outlineLevel="1">
      <c r="A1444" s="559" t="s">
        <v>1143</v>
      </c>
      <c r="B1444" s="562">
        <v>2942.5</v>
      </c>
      <c r="C1444" s="357">
        <v>82.84</v>
      </c>
      <c r="D1444" s="357">
        <f t="shared" si="34"/>
        <v>243756.7</v>
      </c>
    </row>
    <row r="1445" spans="1:4" hidden="1" outlineLevel="1">
      <c r="A1445" s="559" t="s">
        <v>1144</v>
      </c>
      <c r="B1445" s="562">
        <v>1883.7</v>
      </c>
      <c r="C1445" s="357">
        <v>82.84</v>
      </c>
      <c r="D1445" s="357">
        <f t="shared" si="34"/>
        <v>156045.70800000001</v>
      </c>
    </row>
    <row r="1446" spans="1:4" hidden="1" outlineLevel="1">
      <c r="A1446" s="559" t="s">
        <v>1145</v>
      </c>
      <c r="B1446" s="562">
        <v>2578</v>
      </c>
      <c r="C1446" s="357">
        <v>50.57</v>
      </c>
      <c r="D1446" s="357">
        <f t="shared" si="34"/>
        <v>130369.46</v>
      </c>
    </row>
    <row r="1447" spans="1:4" hidden="1" outlineLevel="1">
      <c r="A1447" s="559" t="s">
        <v>1146</v>
      </c>
      <c r="B1447" s="562">
        <v>2134</v>
      </c>
      <c r="C1447" s="362">
        <f>(83.4*1054+72.34*1080)/2134</f>
        <v>77.802624179943763</v>
      </c>
      <c r="D1447" s="357">
        <f t="shared" si="34"/>
        <v>166030.79999999999</v>
      </c>
    </row>
    <row r="1448" spans="1:4" hidden="1" outlineLevel="1">
      <c r="A1448" s="559" t="s">
        <v>1147</v>
      </c>
      <c r="B1448" s="562">
        <v>2000</v>
      </c>
      <c r="C1448" s="357">
        <v>65.959999999999994</v>
      </c>
      <c r="D1448" s="357">
        <f t="shared" si="34"/>
        <v>131920</v>
      </c>
    </row>
    <row r="1449" spans="1:4" hidden="1" outlineLevel="1">
      <c r="A1449" s="559" t="s">
        <v>1148</v>
      </c>
      <c r="B1449" s="562">
        <v>1869.5</v>
      </c>
      <c r="C1449" s="357">
        <v>65.959999999999994</v>
      </c>
      <c r="D1449" s="357">
        <f t="shared" si="34"/>
        <v>123312.21999999999</v>
      </c>
    </row>
    <row r="1450" spans="1:4" hidden="1" outlineLevel="1">
      <c r="A1450" s="559" t="s">
        <v>1149</v>
      </c>
      <c r="B1450" s="562">
        <v>2058.5</v>
      </c>
      <c r="C1450" s="357">
        <v>65.959999999999994</v>
      </c>
      <c r="D1450" s="357">
        <f t="shared" si="34"/>
        <v>135778.65999999997</v>
      </c>
    </row>
    <row r="1451" spans="1:4" hidden="1" outlineLevel="1">
      <c r="A1451" s="559" t="s">
        <v>1150</v>
      </c>
      <c r="B1451" s="562">
        <v>1998</v>
      </c>
      <c r="C1451" s="357">
        <v>65.959999999999994</v>
      </c>
      <c r="D1451" s="357">
        <f t="shared" si="34"/>
        <v>131788.07999999999</v>
      </c>
    </row>
    <row r="1452" spans="1:4" hidden="1" outlineLevel="1">
      <c r="A1452" s="559" t="s">
        <v>1151</v>
      </c>
      <c r="B1452" s="562">
        <v>1800</v>
      </c>
      <c r="C1452" s="357">
        <v>65.959999999999994</v>
      </c>
      <c r="D1452" s="357">
        <f t="shared" si="34"/>
        <v>118727.99999999999</v>
      </c>
    </row>
    <row r="1453" spans="1:4" ht="25.5" hidden="1" outlineLevel="1">
      <c r="A1453" s="559" t="s">
        <v>252</v>
      </c>
      <c r="B1453" s="562">
        <v>2140</v>
      </c>
      <c r="C1453" s="357">
        <v>37.049999999999997</v>
      </c>
      <c r="D1453" s="357">
        <f t="shared" si="34"/>
        <v>79287</v>
      </c>
    </row>
    <row r="1454" spans="1:4" hidden="1" outlineLevel="1">
      <c r="A1454" s="559" t="s">
        <v>1152</v>
      </c>
      <c r="B1454" s="562">
        <v>1745</v>
      </c>
      <c r="C1454" s="362">
        <f>(72.03*1200+62.9*545)/1745</f>
        <v>69.178510028653292</v>
      </c>
      <c r="D1454" s="357">
        <f t="shared" si="34"/>
        <v>120716.5</v>
      </c>
    </row>
    <row r="1455" spans="1:4" hidden="1" outlineLevel="1">
      <c r="A1455" s="559" t="s">
        <v>1153</v>
      </c>
      <c r="B1455" s="562">
        <v>1959.5</v>
      </c>
      <c r="C1455" s="357">
        <v>72.03</v>
      </c>
      <c r="D1455" s="357">
        <f t="shared" si="34"/>
        <v>141142.785</v>
      </c>
    </row>
    <row r="1456" spans="1:4" hidden="1" outlineLevel="1">
      <c r="A1456" s="559" t="s">
        <v>1154</v>
      </c>
      <c r="B1456" s="562">
        <v>1800</v>
      </c>
      <c r="C1456" s="357">
        <v>72.03</v>
      </c>
      <c r="D1456" s="357">
        <f t="shared" si="34"/>
        <v>129654</v>
      </c>
    </row>
    <row r="1457" spans="1:4" hidden="1" outlineLevel="1">
      <c r="A1457" s="559" t="s">
        <v>1155</v>
      </c>
      <c r="B1457" s="560">
        <v>900</v>
      </c>
      <c r="C1457" s="357">
        <v>72.03</v>
      </c>
      <c r="D1457" s="357">
        <f t="shared" si="34"/>
        <v>64827</v>
      </c>
    </row>
    <row r="1458" spans="1:4" hidden="1" outlineLevel="1">
      <c r="A1458" s="559" t="s">
        <v>1156</v>
      </c>
      <c r="B1458" s="562">
        <v>1775</v>
      </c>
      <c r="C1458" s="357">
        <v>72.03</v>
      </c>
      <c r="D1458" s="357">
        <f t="shared" si="34"/>
        <v>127853.25</v>
      </c>
    </row>
    <row r="1459" spans="1:4" hidden="1" outlineLevel="1">
      <c r="A1459" s="559" t="s">
        <v>254</v>
      </c>
      <c r="B1459" s="562">
        <v>4187.5</v>
      </c>
      <c r="C1459" s="357">
        <v>72.03</v>
      </c>
      <c r="D1459" s="357">
        <f t="shared" si="34"/>
        <v>301625.625</v>
      </c>
    </row>
    <row r="1460" spans="1:4" hidden="1" outlineLevel="1">
      <c r="A1460" s="559" t="s">
        <v>1157</v>
      </c>
      <c r="B1460" s="560">
        <v>285</v>
      </c>
      <c r="C1460" s="357">
        <v>72.03</v>
      </c>
      <c r="D1460" s="357">
        <f t="shared" si="34"/>
        <v>20528.55</v>
      </c>
    </row>
    <row r="1461" spans="1:4" hidden="1" outlineLevel="1">
      <c r="A1461" s="559" t="s">
        <v>1158</v>
      </c>
      <c r="B1461" s="562">
        <v>1899.4</v>
      </c>
      <c r="C1461" s="357">
        <v>72.03</v>
      </c>
      <c r="D1461" s="357">
        <f t="shared" si="34"/>
        <v>136813.78200000001</v>
      </c>
    </row>
    <row r="1462" spans="1:4" ht="25.5" hidden="1" outlineLevel="1">
      <c r="A1462" s="559" t="s">
        <v>1159</v>
      </c>
      <c r="B1462" s="562">
        <v>2066.5</v>
      </c>
      <c r="C1462" s="357">
        <v>72.03</v>
      </c>
      <c r="D1462" s="357">
        <f t="shared" si="34"/>
        <v>148849.995</v>
      </c>
    </row>
    <row r="1463" spans="1:4" hidden="1" outlineLevel="1">
      <c r="A1463" s="559" t="s">
        <v>1160</v>
      </c>
      <c r="B1463" s="562">
        <v>1798</v>
      </c>
      <c r="C1463" s="357">
        <v>72.03</v>
      </c>
      <c r="D1463" s="357">
        <f t="shared" si="34"/>
        <v>129509.94</v>
      </c>
    </row>
    <row r="1464" spans="1:4" hidden="1" outlineLevel="1">
      <c r="A1464" s="559" t="s">
        <v>1161</v>
      </c>
      <c r="B1464" s="562">
        <v>2109.5</v>
      </c>
      <c r="C1464" s="357">
        <v>72.03</v>
      </c>
      <c r="D1464" s="357">
        <f t="shared" ref="D1464:D1527" si="35">B1464*C1464</f>
        <v>151947.285</v>
      </c>
    </row>
    <row r="1465" spans="1:4" ht="25.5" hidden="1" outlineLevel="1">
      <c r="A1465" s="559" t="s">
        <v>255</v>
      </c>
      <c r="B1465" s="562">
        <v>2809</v>
      </c>
      <c r="C1465" s="357">
        <v>72.03</v>
      </c>
      <c r="D1465" s="357">
        <f t="shared" si="35"/>
        <v>202332.27</v>
      </c>
    </row>
    <row r="1466" spans="1:4" hidden="1" outlineLevel="1">
      <c r="A1466" s="559" t="s">
        <v>1162</v>
      </c>
      <c r="B1466" s="562">
        <v>1490</v>
      </c>
      <c r="C1466" s="357">
        <v>32.840000000000003</v>
      </c>
      <c r="D1466" s="357">
        <f t="shared" si="35"/>
        <v>48931.600000000006</v>
      </c>
    </row>
    <row r="1467" spans="1:4" hidden="1" outlineLevel="1">
      <c r="A1467" s="559" t="s">
        <v>256</v>
      </c>
      <c r="B1467" s="560">
        <v>387</v>
      </c>
      <c r="C1467" s="357">
        <v>32.840000000000003</v>
      </c>
      <c r="D1467" s="357">
        <f t="shared" si="35"/>
        <v>12709.080000000002</v>
      </c>
    </row>
    <row r="1468" spans="1:4" hidden="1" outlineLevel="1">
      <c r="A1468" s="559" t="s">
        <v>257</v>
      </c>
      <c r="B1468" s="560">
        <v>868.5</v>
      </c>
      <c r="C1468" s="357">
        <v>32.840000000000003</v>
      </c>
      <c r="D1468" s="357">
        <f t="shared" si="35"/>
        <v>28521.540000000005</v>
      </c>
    </row>
    <row r="1469" spans="1:4" hidden="1" outlineLevel="1">
      <c r="A1469" s="559" t="s">
        <v>258</v>
      </c>
      <c r="B1469" s="560">
        <v>674.5</v>
      </c>
      <c r="C1469" s="357">
        <v>32.840000000000003</v>
      </c>
      <c r="D1469" s="357">
        <f t="shared" si="35"/>
        <v>22150.58</v>
      </c>
    </row>
    <row r="1470" spans="1:4" hidden="1" outlineLevel="1">
      <c r="A1470" s="559" t="s">
        <v>259</v>
      </c>
      <c r="B1470" s="562">
        <v>2305</v>
      </c>
      <c r="C1470" s="357">
        <v>32.840000000000003</v>
      </c>
      <c r="D1470" s="357">
        <f t="shared" si="35"/>
        <v>75696.200000000012</v>
      </c>
    </row>
    <row r="1471" spans="1:4" hidden="1" outlineLevel="1">
      <c r="A1471" s="559" t="s">
        <v>260</v>
      </c>
      <c r="B1471" s="560">
        <v>243.1</v>
      </c>
      <c r="C1471" s="357">
        <v>32.840000000000003</v>
      </c>
      <c r="D1471" s="357">
        <f t="shared" si="35"/>
        <v>7983.4040000000005</v>
      </c>
    </row>
    <row r="1472" spans="1:4" hidden="1" outlineLevel="1">
      <c r="A1472" s="559" t="s">
        <v>1163</v>
      </c>
      <c r="B1472" s="562">
        <v>3588</v>
      </c>
      <c r="C1472" s="362">
        <f>(37.38*298+3290*51.9)/3588</f>
        <v>50.694046822742472</v>
      </c>
      <c r="D1472" s="357">
        <f t="shared" si="35"/>
        <v>181890.24</v>
      </c>
    </row>
    <row r="1473" spans="1:4" hidden="1" outlineLevel="1">
      <c r="A1473" s="559" t="s">
        <v>263</v>
      </c>
      <c r="B1473" s="560">
        <v>965.7</v>
      </c>
      <c r="C1473" s="357">
        <v>43.6</v>
      </c>
      <c r="D1473" s="357">
        <f t="shared" si="35"/>
        <v>42104.520000000004</v>
      </c>
    </row>
    <row r="1474" spans="1:4" hidden="1" outlineLevel="1">
      <c r="A1474" s="559" t="s">
        <v>264</v>
      </c>
      <c r="B1474" s="562">
        <v>1055.7</v>
      </c>
      <c r="C1474" s="357">
        <v>43.6</v>
      </c>
      <c r="D1474" s="357">
        <f t="shared" si="35"/>
        <v>46028.520000000004</v>
      </c>
    </row>
    <row r="1475" spans="1:4" hidden="1" outlineLevel="1">
      <c r="A1475" s="559" t="s">
        <v>1164</v>
      </c>
      <c r="B1475" s="562">
        <v>1543.5</v>
      </c>
      <c r="C1475" s="357">
        <v>108.5</v>
      </c>
      <c r="D1475" s="357">
        <f t="shared" si="35"/>
        <v>167469.75</v>
      </c>
    </row>
    <row r="1476" spans="1:4" hidden="1" outlineLevel="1">
      <c r="A1476" s="559" t="s">
        <v>1165</v>
      </c>
      <c r="B1476" s="562">
        <v>6905</v>
      </c>
      <c r="C1476" s="362">
        <f>(108.5*1598+94.35*5307)/6905</f>
        <v>97.624685010861683</v>
      </c>
      <c r="D1476" s="357">
        <f t="shared" si="35"/>
        <v>674098.45</v>
      </c>
    </row>
    <row r="1477" spans="1:4" hidden="1" outlineLevel="1">
      <c r="A1477" s="559" t="s">
        <v>267</v>
      </c>
      <c r="B1477" s="560">
        <v>945.7</v>
      </c>
      <c r="C1477" s="357">
        <v>43.6</v>
      </c>
      <c r="D1477" s="357">
        <f t="shared" si="35"/>
        <v>41232.520000000004</v>
      </c>
    </row>
    <row r="1478" spans="1:4" hidden="1" outlineLevel="1">
      <c r="A1478" s="559" t="s">
        <v>268</v>
      </c>
      <c r="B1478" s="562">
        <v>1157</v>
      </c>
      <c r="C1478" s="357">
        <v>40.56</v>
      </c>
      <c r="D1478" s="357">
        <f t="shared" si="35"/>
        <v>46927.920000000006</v>
      </c>
    </row>
    <row r="1479" spans="1:4" hidden="1" outlineLevel="1">
      <c r="A1479" s="559" t="s">
        <v>269</v>
      </c>
      <c r="B1479" s="562">
        <v>1865.5</v>
      </c>
      <c r="C1479" s="357">
        <v>54.25</v>
      </c>
      <c r="D1479" s="357">
        <f t="shared" si="35"/>
        <v>101203.375</v>
      </c>
    </row>
    <row r="1480" spans="1:4" hidden="1" outlineLevel="1">
      <c r="A1480" s="559" t="s">
        <v>270</v>
      </c>
      <c r="B1480" s="562">
        <v>4220</v>
      </c>
      <c r="C1480" s="362">
        <f>(103.08*1092+100.65*3128)/4220</f>
        <v>101.27880568720379</v>
      </c>
      <c r="D1480" s="357">
        <f t="shared" si="35"/>
        <v>427396.56</v>
      </c>
    </row>
    <row r="1481" spans="1:4" hidden="1" outlineLevel="1">
      <c r="A1481" s="559" t="s">
        <v>271</v>
      </c>
      <c r="B1481" s="560">
        <v>868.2</v>
      </c>
      <c r="C1481" s="357">
        <v>103.8</v>
      </c>
      <c r="D1481" s="357">
        <f t="shared" si="35"/>
        <v>90119.16</v>
      </c>
    </row>
    <row r="1482" spans="1:4" hidden="1" outlineLevel="1">
      <c r="A1482" s="559" t="s">
        <v>1166</v>
      </c>
      <c r="B1482" s="562">
        <v>1199</v>
      </c>
      <c r="C1482" s="357">
        <v>54.41</v>
      </c>
      <c r="D1482" s="357">
        <f t="shared" si="35"/>
        <v>65237.59</v>
      </c>
    </row>
    <row r="1483" spans="1:4" hidden="1" outlineLevel="1">
      <c r="A1483" s="559" t="s">
        <v>1544</v>
      </c>
      <c r="B1483" s="562">
        <v>5117</v>
      </c>
      <c r="C1483" s="424">
        <v>100.65</v>
      </c>
      <c r="D1483" s="357">
        <f t="shared" si="35"/>
        <v>515026.05000000005</v>
      </c>
    </row>
    <row r="1484" spans="1:4" hidden="1" outlineLevel="1">
      <c r="A1484" s="559" t="s">
        <v>1167</v>
      </c>
      <c r="B1484" s="560">
        <v>874</v>
      </c>
      <c r="C1484" s="357">
        <v>54.25</v>
      </c>
      <c r="D1484" s="357">
        <f t="shared" si="35"/>
        <v>47414.5</v>
      </c>
    </row>
    <row r="1485" spans="1:4" ht="25.5" hidden="1" outlineLevel="1">
      <c r="A1485" s="559" t="s">
        <v>1168</v>
      </c>
      <c r="B1485" s="560">
        <v>719.5</v>
      </c>
      <c r="C1485" s="357">
        <v>54.25</v>
      </c>
      <c r="D1485" s="357">
        <f t="shared" si="35"/>
        <v>39032.875</v>
      </c>
    </row>
    <row r="1486" spans="1:4" hidden="1" outlineLevel="1">
      <c r="A1486" s="559" t="s">
        <v>276</v>
      </c>
      <c r="B1486" s="562">
        <v>5130.6000000000004</v>
      </c>
      <c r="C1486" s="357">
        <v>91.09</v>
      </c>
      <c r="D1486" s="357">
        <f t="shared" si="35"/>
        <v>467346.35400000005</v>
      </c>
    </row>
    <row r="1487" spans="1:4" hidden="1" outlineLevel="1">
      <c r="A1487" s="559" t="s">
        <v>280</v>
      </c>
      <c r="B1487" s="562">
        <v>2449</v>
      </c>
      <c r="C1487" s="357">
        <v>102.65</v>
      </c>
      <c r="D1487" s="357">
        <f t="shared" si="35"/>
        <v>251389.85</v>
      </c>
    </row>
    <row r="1488" spans="1:4" hidden="1" outlineLevel="1">
      <c r="A1488" s="559" t="s">
        <v>281</v>
      </c>
      <c r="B1488" s="562">
        <v>1039.5</v>
      </c>
      <c r="C1488" s="357">
        <v>103.65</v>
      </c>
      <c r="D1488" s="357">
        <f t="shared" si="35"/>
        <v>107744.175</v>
      </c>
    </row>
    <row r="1489" spans="1:5" hidden="1" outlineLevel="1">
      <c r="A1489" s="559" t="s">
        <v>282</v>
      </c>
      <c r="B1489" s="562">
        <v>6797.5</v>
      </c>
      <c r="C1489" s="357">
        <v>103.35</v>
      </c>
      <c r="D1489" s="357">
        <f t="shared" si="35"/>
        <v>702521.625</v>
      </c>
    </row>
    <row r="1490" spans="1:5" hidden="1" outlineLevel="1">
      <c r="A1490" s="557" t="s">
        <v>1169</v>
      </c>
      <c r="B1490" s="561">
        <v>10864.4</v>
      </c>
      <c r="C1490" s="357"/>
      <c r="D1490" s="357">
        <f t="shared" si="35"/>
        <v>0</v>
      </c>
    </row>
    <row r="1491" spans="1:5" hidden="1" outlineLevel="1">
      <c r="A1491" s="559" t="s">
        <v>1170</v>
      </c>
      <c r="B1491" s="560">
        <v>498.3</v>
      </c>
      <c r="C1491" s="357">
        <v>190</v>
      </c>
      <c r="D1491" s="357">
        <f t="shared" si="35"/>
        <v>94677</v>
      </c>
    </row>
    <row r="1492" spans="1:5" hidden="1" outlineLevel="1">
      <c r="A1492" s="559" t="s">
        <v>1171</v>
      </c>
      <c r="B1492" s="562">
        <v>1737.7</v>
      </c>
      <c r="C1492" s="357">
        <v>190</v>
      </c>
      <c r="D1492" s="357">
        <f t="shared" si="35"/>
        <v>330163</v>
      </c>
    </row>
    <row r="1493" spans="1:5" hidden="1" outlineLevel="1">
      <c r="A1493" s="559" t="s">
        <v>1172</v>
      </c>
      <c r="B1493" s="560">
        <v>206.3</v>
      </c>
      <c r="C1493" s="357">
        <v>136.80000000000001</v>
      </c>
      <c r="D1493" s="357">
        <f t="shared" si="35"/>
        <v>28221.840000000004</v>
      </c>
    </row>
    <row r="1494" spans="1:5" hidden="1" outlineLevel="1">
      <c r="A1494" s="559" t="s">
        <v>1971</v>
      </c>
      <c r="B1494" s="560">
        <v>17.899999999999999</v>
      </c>
      <c r="C1494" s="357">
        <v>250</v>
      </c>
      <c r="D1494" s="357">
        <f t="shared" si="35"/>
        <v>4475</v>
      </c>
      <c r="E1494" s="42" t="s">
        <v>1800</v>
      </c>
    </row>
    <row r="1495" spans="1:5" hidden="1" outlineLevel="1">
      <c r="A1495" s="559" t="s">
        <v>1972</v>
      </c>
      <c r="B1495" s="560">
        <v>64.5</v>
      </c>
      <c r="C1495" s="357">
        <v>250</v>
      </c>
      <c r="D1495" s="357">
        <f t="shared" si="35"/>
        <v>16125</v>
      </c>
      <c r="E1495" s="42" t="s">
        <v>1800</v>
      </c>
    </row>
    <row r="1496" spans="1:5" hidden="1" outlineLevel="1">
      <c r="A1496" s="559" t="s">
        <v>1545</v>
      </c>
      <c r="B1496" s="560">
        <v>35</v>
      </c>
      <c r="C1496" s="357">
        <v>95</v>
      </c>
      <c r="D1496" s="357">
        <f t="shared" si="35"/>
        <v>3325</v>
      </c>
    </row>
    <row r="1497" spans="1:5" hidden="1" outlineLevel="1">
      <c r="A1497" s="559" t="s">
        <v>1173</v>
      </c>
      <c r="B1497" s="560">
        <v>811.8</v>
      </c>
      <c r="C1497" s="357">
        <v>180</v>
      </c>
      <c r="D1497" s="357">
        <f t="shared" si="35"/>
        <v>146124</v>
      </c>
    </row>
    <row r="1498" spans="1:5" hidden="1" outlineLevel="1">
      <c r="A1498" s="559" t="s">
        <v>1174</v>
      </c>
      <c r="B1498" s="560">
        <v>499.5</v>
      </c>
      <c r="C1498" s="357">
        <v>180</v>
      </c>
      <c r="D1498" s="357">
        <f t="shared" si="35"/>
        <v>89910</v>
      </c>
    </row>
    <row r="1499" spans="1:5" hidden="1" outlineLevel="1">
      <c r="A1499" s="559" t="s">
        <v>1175</v>
      </c>
      <c r="B1499" s="560">
        <v>810.5</v>
      </c>
      <c r="C1499" s="357">
        <v>180</v>
      </c>
      <c r="D1499" s="357">
        <f t="shared" si="35"/>
        <v>145890</v>
      </c>
    </row>
    <row r="1500" spans="1:5" hidden="1" outlineLevel="1">
      <c r="A1500" s="559" t="s">
        <v>1176</v>
      </c>
      <c r="B1500" s="560">
        <v>852</v>
      </c>
      <c r="C1500" s="357">
        <v>180</v>
      </c>
      <c r="D1500" s="357">
        <f t="shared" si="35"/>
        <v>153360</v>
      </c>
    </row>
    <row r="1501" spans="1:5" hidden="1" outlineLevel="1">
      <c r="A1501" s="559" t="s">
        <v>1177</v>
      </c>
      <c r="B1501" s="560">
        <v>766.4</v>
      </c>
      <c r="C1501" s="357">
        <v>180</v>
      </c>
      <c r="D1501" s="357">
        <f t="shared" si="35"/>
        <v>137952</v>
      </c>
    </row>
    <row r="1502" spans="1:5" hidden="1" outlineLevel="1">
      <c r="A1502" s="559" t="s">
        <v>1178</v>
      </c>
      <c r="B1502" s="560">
        <v>857.8</v>
      </c>
      <c r="C1502" s="357">
        <v>180</v>
      </c>
      <c r="D1502" s="357">
        <f t="shared" si="35"/>
        <v>154404</v>
      </c>
    </row>
    <row r="1503" spans="1:5" hidden="1" outlineLevel="1">
      <c r="A1503" s="559" t="s">
        <v>1179</v>
      </c>
      <c r="B1503" s="560">
        <v>498.8</v>
      </c>
      <c r="C1503" s="357">
        <v>230</v>
      </c>
      <c r="D1503" s="357">
        <f t="shared" si="35"/>
        <v>114724</v>
      </c>
    </row>
    <row r="1504" spans="1:5" hidden="1" outlineLevel="1">
      <c r="A1504" s="559" t="s">
        <v>1180</v>
      </c>
      <c r="B1504" s="560">
        <v>501</v>
      </c>
      <c r="C1504" s="357">
        <v>230</v>
      </c>
      <c r="D1504" s="357">
        <f t="shared" si="35"/>
        <v>115230</v>
      </c>
    </row>
    <row r="1505" spans="1:5" hidden="1" outlineLevel="1">
      <c r="A1505" s="559" t="s">
        <v>1973</v>
      </c>
      <c r="B1505" s="560">
        <v>380.5</v>
      </c>
      <c r="C1505" s="357">
        <v>204.93</v>
      </c>
      <c r="D1505" s="357">
        <f t="shared" si="35"/>
        <v>77975.865000000005</v>
      </c>
      <c r="E1505" s="42" t="s">
        <v>1800</v>
      </c>
    </row>
    <row r="1506" spans="1:5" hidden="1" outlineLevel="1">
      <c r="A1506" s="559" t="s">
        <v>1974</v>
      </c>
      <c r="B1506" s="560">
        <v>383.3</v>
      </c>
      <c r="C1506" s="357">
        <v>204.93</v>
      </c>
      <c r="D1506" s="357">
        <f t="shared" si="35"/>
        <v>78549.669000000009</v>
      </c>
      <c r="E1506" s="42" t="s">
        <v>1800</v>
      </c>
    </row>
    <row r="1507" spans="1:5" hidden="1" outlineLevel="1">
      <c r="A1507" s="559" t="s">
        <v>1975</v>
      </c>
      <c r="B1507" s="562">
        <v>1004</v>
      </c>
      <c r="C1507" s="357">
        <v>140</v>
      </c>
      <c r="D1507" s="357">
        <f t="shared" si="35"/>
        <v>140560</v>
      </c>
      <c r="E1507" s="42" t="s">
        <v>1800</v>
      </c>
    </row>
    <row r="1508" spans="1:5" hidden="1" outlineLevel="1">
      <c r="A1508" s="559" t="s">
        <v>1976</v>
      </c>
      <c r="B1508" s="560">
        <v>939.1</v>
      </c>
      <c r="C1508" s="357">
        <v>140</v>
      </c>
      <c r="D1508" s="357">
        <f t="shared" si="35"/>
        <v>131474</v>
      </c>
      <c r="E1508" s="42" t="s">
        <v>1800</v>
      </c>
    </row>
    <row r="1509" spans="1:5" hidden="1" outlineLevel="1">
      <c r="A1509" s="557" t="s">
        <v>1181</v>
      </c>
      <c r="B1509" s="561">
        <v>2852.1</v>
      </c>
      <c r="C1509" s="357"/>
      <c r="D1509" s="357">
        <f t="shared" si="35"/>
        <v>0</v>
      </c>
    </row>
    <row r="1510" spans="1:5" hidden="1" outlineLevel="1">
      <c r="A1510" s="559" t="s">
        <v>1929</v>
      </c>
      <c r="B1510" s="560">
        <v>148</v>
      </c>
      <c r="C1510" s="357">
        <v>160</v>
      </c>
      <c r="D1510" s="357">
        <f t="shared" si="35"/>
        <v>23680</v>
      </c>
    </row>
    <row r="1511" spans="1:5" hidden="1" outlineLevel="1">
      <c r="A1511" s="559" t="s">
        <v>1930</v>
      </c>
      <c r="B1511" s="560">
        <v>354</v>
      </c>
      <c r="C1511" s="357">
        <v>160</v>
      </c>
      <c r="D1511" s="357">
        <f t="shared" si="35"/>
        <v>56640</v>
      </c>
    </row>
    <row r="1512" spans="1:5" hidden="1" outlineLevel="1">
      <c r="A1512" s="559" t="s">
        <v>1931</v>
      </c>
      <c r="B1512" s="560">
        <v>334</v>
      </c>
      <c r="C1512" s="357">
        <v>160</v>
      </c>
      <c r="D1512" s="357">
        <f t="shared" si="35"/>
        <v>53440</v>
      </c>
    </row>
    <row r="1513" spans="1:5" hidden="1" outlineLevel="1">
      <c r="A1513" s="559" t="s">
        <v>1537</v>
      </c>
      <c r="B1513" s="560">
        <v>503</v>
      </c>
      <c r="C1513" s="357">
        <v>30.92</v>
      </c>
      <c r="D1513" s="357">
        <f t="shared" si="35"/>
        <v>15552.76</v>
      </c>
    </row>
    <row r="1514" spans="1:5" hidden="1" outlineLevel="1">
      <c r="A1514" s="559" t="s">
        <v>1932</v>
      </c>
      <c r="B1514" s="560">
        <v>260.7</v>
      </c>
      <c r="C1514" s="357">
        <v>30.92</v>
      </c>
      <c r="D1514" s="357">
        <f t="shared" si="35"/>
        <v>8060.8440000000001</v>
      </c>
    </row>
    <row r="1515" spans="1:5" hidden="1" outlineLevel="1">
      <c r="A1515" s="559" t="s">
        <v>1095</v>
      </c>
      <c r="B1515" s="560">
        <v>505.7</v>
      </c>
      <c r="C1515" s="357">
        <v>30.92</v>
      </c>
      <c r="D1515" s="357">
        <f t="shared" si="35"/>
        <v>15636.244000000001</v>
      </c>
    </row>
    <row r="1516" spans="1:5" hidden="1" outlineLevel="1">
      <c r="A1516" s="559" t="s">
        <v>1933</v>
      </c>
      <c r="B1516" s="560">
        <v>746.7</v>
      </c>
      <c r="C1516" s="357">
        <v>30.92</v>
      </c>
      <c r="D1516" s="357">
        <f t="shared" si="35"/>
        <v>23087.964000000004</v>
      </c>
    </row>
    <row r="1517" spans="1:5" hidden="1" outlineLevel="1">
      <c r="A1517" s="557" t="s">
        <v>1182</v>
      </c>
      <c r="B1517" s="558">
        <v>96.2</v>
      </c>
      <c r="C1517" s="357">
        <v>30.92</v>
      </c>
      <c r="D1517" s="357">
        <f t="shared" si="35"/>
        <v>2974.5040000000004</v>
      </c>
    </row>
    <row r="1518" spans="1:5" hidden="1" outlineLevel="1">
      <c r="A1518" s="557" t="s">
        <v>1183</v>
      </c>
      <c r="B1518" s="558">
        <v>134.4</v>
      </c>
      <c r="C1518" s="357"/>
      <c r="D1518" s="357">
        <f t="shared" si="35"/>
        <v>0</v>
      </c>
    </row>
    <row r="1519" spans="1:5" hidden="1" outlineLevel="1">
      <c r="A1519" s="559" t="s">
        <v>1184</v>
      </c>
      <c r="B1519" s="560">
        <v>134.4</v>
      </c>
      <c r="C1519" s="357">
        <v>106</v>
      </c>
      <c r="D1519" s="357">
        <f t="shared" si="35"/>
        <v>14246.400000000001</v>
      </c>
    </row>
    <row r="1520" spans="1:5" hidden="1" outlineLevel="1">
      <c r="A1520" s="557" t="s">
        <v>1185</v>
      </c>
      <c r="B1520" s="558">
        <v>299.60000000000002</v>
      </c>
      <c r="C1520" s="357">
        <v>98.8</v>
      </c>
      <c r="D1520" s="357">
        <f t="shared" si="35"/>
        <v>29600.480000000003</v>
      </c>
    </row>
    <row r="1521" spans="1:4" hidden="1" outlineLevel="1">
      <c r="A1521" s="557" t="s">
        <v>1186</v>
      </c>
      <c r="B1521" s="561">
        <v>52445</v>
      </c>
      <c r="C1521" s="357"/>
      <c r="D1521" s="357">
        <f t="shared" si="35"/>
        <v>0</v>
      </c>
    </row>
    <row r="1522" spans="1:4" hidden="1" outlineLevel="1">
      <c r="A1522" s="559" t="s">
        <v>1187</v>
      </c>
      <c r="B1522" s="562">
        <v>52445</v>
      </c>
      <c r="C1522" s="357">
        <v>2.0099999999999998</v>
      </c>
      <c r="D1522" s="357">
        <f t="shared" si="35"/>
        <v>105414.44999999998</v>
      </c>
    </row>
    <row r="1523" spans="1:4" hidden="1" outlineLevel="1">
      <c r="A1523" s="557" t="s">
        <v>1189</v>
      </c>
      <c r="B1523" s="558"/>
      <c r="C1523" s="357"/>
      <c r="D1523" s="357">
        <f t="shared" si="35"/>
        <v>0</v>
      </c>
    </row>
    <row r="1524" spans="1:4" hidden="1" outlineLevel="1">
      <c r="A1524" s="559" t="s">
        <v>1556</v>
      </c>
      <c r="B1524" s="560">
        <v>56.4</v>
      </c>
      <c r="C1524" s="357">
        <v>225.14</v>
      </c>
      <c r="D1524" s="357">
        <f t="shared" si="35"/>
        <v>12697.895999999999</v>
      </c>
    </row>
    <row r="1525" spans="1:4" hidden="1" outlineLevel="1">
      <c r="A1525" s="559" t="s">
        <v>1557</v>
      </c>
      <c r="B1525" s="560">
        <v>101.2</v>
      </c>
      <c r="C1525" s="357">
        <v>225.14</v>
      </c>
      <c r="D1525" s="357">
        <f t="shared" si="35"/>
        <v>22784.167999999998</v>
      </c>
    </row>
    <row r="1526" spans="1:4" hidden="1" outlineLevel="1">
      <c r="A1526" s="559" t="s">
        <v>1560</v>
      </c>
      <c r="B1526" s="560">
        <v>64.5</v>
      </c>
      <c r="C1526" s="357">
        <v>225.14</v>
      </c>
      <c r="D1526" s="357">
        <f t="shared" si="35"/>
        <v>14521.529999999999</v>
      </c>
    </row>
    <row r="1527" spans="1:4" hidden="1" outlineLevel="1">
      <c r="A1527" s="559" t="s">
        <v>1562</v>
      </c>
      <c r="B1527" s="560">
        <v>47</v>
      </c>
      <c r="C1527" s="357">
        <v>225.14</v>
      </c>
      <c r="D1527" s="357">
        <f t="shared" si="35"/>
        <v>10581.58</v>
      </c>
    </row>
    <row r="1528" spans="1:4" hidden="1" outlineLevel="1">
      <c r="A1528" s="559" t="s">
        <v>1563</v>
      </c>
      <c r="B1528" s="560">
        <v>66.2</v>
      </c>
      <c r="C1528" s="357">
        <v>225.14</v>
      </c>
      <c r="D1528" s="357">
        <f t="shared" ref="D1528:D1591" si="36">B1528*C1528</f>
        <v>14904.268</v>
      </c>
    </row>
    <row r="1529" spans="1:4" hidden="1" outlineLevel="1">
      <c r="A1529" s="559" t="s">
        <v>1564</v>
      </c>
      <c r="B1529" s="560">
        <v>18.3</v>
      </c>
      <c r="C1529" s="357">
        <v>225.14</v>
      </c>
      <c r="D1529" s="357">
        <f t="shared" si="36"/>
        <v>4120.0619999999999</v>
      </c>
    </row>
    <row r="1530" spans="1:4" hidden="1" outlineLevel="1">
      <c r="A1530" s="559" t="s">
        <v>1565</v>
      </c>
      <c r="B1530" s="560">
        <v>55.6</v>
      </c>
      <c r="C1530" s="357">
        <v>197.04</v>
      </c>
      <c r="D1530" s="357">
        <f t="shared" si="36"/>
        <v>10955.423999999999</v>
      </c>
    </row>
    <row r="1531" spans="1:4" hidden="1" outlineLevel="1">
      <c r="A1531" s="559" t="s">
        <v>1571</v>
      </c>
      <c r="B1531" s="560">
        <v>14.7</v>
      </c>
      <c r="C1531" s="357">
        <v>231.54</v>
      </c>
      <c r="D1531" s="357">
        <f t="shared" si="36"/>
        <v>3403.6379999999999</v>
      </c>
    </row>
    <row r="1532" spans="1:4" hidden="1" outlineLevel="1">
      <c r="A1532" s="559" t="s">
        <v>1572</v>
      </c>
      <c r="B1532" s="560">
        <v>40.5</v>
      </c>
      <c r="C1532" s="357">
        <v>243.22</v>
      </c>
      <c r="D1532" s="357">
        <f t="shared" si="36"/>
        <v>9850.41</v>
      </c>
    </row>
    <row r="1533" spans="1:4" hidden="1" outlineLevel="1">
      <c r="A1533" s="559" t="s">
        <v>1573</v>
      </c>
      <c r="B1533" s="560">
        <v>101.5</v>
      </c>
      <c r="C1533" s="357">
        <v>275.13</v>
      </c>
      <c r="D1533" s="357">
        <f t="shared" si="36"/>
        <v>27925.695</v>
      </c>
    </row>
    <row r="1534" spans="1:4" hidden="1" outlineLevel="1">
      <c r="A1534" s="557" t="s">
        <v>1190</v>
      </c>
      <c r="B1534" s="561">
        <v>1294.05</v>
      </c>
      <c r="C1534" s="357"/>
      <c r="D1534" s="357">
        <f t="shared" si="36"/>
        <v>0</v>
      </c>
    </row>
    <row r="1535" spans="1:4" hidden="1" outlineLevel="1">
      <c r="A1535" s="559" t="s">
        <v>1191</v>
      </c>
      <c r="B1535" s="560">
        <v>44.9</v>
      </c>
      <c r="C1535" s="357">
        <v>94.73</v>
      </c>
      <c r="D1535" s="357">
        <f t="shared" si="36"/>
        <v>4253.3770000000004</v>
      </c>
    </row>
    <row r="1536" spans="1:4" hidden="1" outlineLevel="1">
      <c r="A1536" s="559" t="s">
        <v>1192</v>
      </c>
      <c r="B1536" s="560">
        <v>143.69999999999999</v>
      </c>
      <c r="C1536" s="357">
        <v>94.73</v>
      </c>
      <c r="D1536" s="357">
        <f t="shared" si="36"/>
        <v>13612.700999999999</v>
      </c>
    </row>
    <row r="1537" spans="1:4" hidden="1" outlineLevel="1">
      <c r="A1537" s="559" t="s">
        <v>1591</v>
      </c>
      <c r="B1537" s="560">
        <v>936.5</v>
      </c>
      <c r="C1537" s="357">
        <v>175.77</v>
      </c>
      <c r="D1537" s="357">
        <f t="shared" si="36"/>
        <v>164608.60500000001</v>
      </c>
    </row>
    <row r="1538" spans="1:4" hidden="1" outlineLevel="1">
      <c r="A1538" s="559" t="s">
        <v>1193</v>
      </c>
      <c r="B1538" s="560">
        <v>3.6</v>
      </c>
      <c r="C1538" s="357">
        <v>175.77</v>
      </c>
      <c r="D1538" s="357">
        <f t="shared" si="36"/>
        <v>632.77200000000005</v>
      </c>
    </row>
    <row r="1539" spans="1:4" hidden="1" outlineLevel="1">
      <c r="A1539" s="559" t="s">
        <v>1194</v>
      </c>
      <c r="B1539" s="560">
        <v>164.6</v>
      </c>
      <c r="C1539" s="357">
        <v>175.77</v>
      </c>
      <c r="D1539" s="357">
        <f t="shared" si="36"/>
        <v>28931.742000000002</v>
      </c>
    </row>
    <row r="1540" spans="1:4" hidden="1" outlineLevel="1">
      <c r="A1540" s="559" t="s">
        <v>164</v>
      </c>
      <c r="B1540" s="560">
        <v>0.75</v>
      </c>
      <c r="C1540" s="357">
        <v>175.77</v>
      </c>
      <c r="D1540" s="357">
        <f t="shared" si="36"/>
        <v>131.82750000000001</v>
      </c>
    </row>
    <row r="1541" spans="1:4" hidden="1" outlineLevel="1">
      <c r="A1541" s="557" t="s">
        <v>1594</v>
      </c>
      <c r="B1541" s="558">
        <v>10.8</v>
      </c>
      <c r="C1541" s="357"/>
      <c r="D1541" s="357">
        <f t="shared" si="36"/>
        <v>0</v>
      </c>
    </row>
    <row r="1542" spans="1:4" hidden="1" outlineLevel="1">
      <c r="A1542" s="559" t="s">
        <v>1773</v>
      </c>
      <c r="B1542" s="560">
        <v>10.8</v>
      </c>
      <c r="C1542" s="357">
        <v>228.77</v>
      </c>
      <c r="D1542" s="357">
        <f t="shared" si="36"/>
        <v>2470.7160000000003</v>
      </c>
    </row>
    <row r="1543" spans="1:4" ht="25.5" hidden="1" outlineLevel="1">
      <c r="A1543" s="557" t="s">
        <v>1595</v>
      </c>
      <c r="B1543" s="558">
        <v>110.8</v>
      </c>
      <c r="C1543" s="357">
        <v>138.49</v>
      </c>
      <c r="D1543" s="357">
        <f t="shared" si="36"/>
        <v>15344.692000000001</v>
      </c>
    </row>
    <row r="1544" spans="1:4" hidden="1" outlineLevel="1">
      <c r="A1544" s="557" t="s">
        <v>1596</v>
      </c>
      <c r="B1544" s="558">
        <v>66.7</v>
      </c>
      <c r="C1544" s="357"/>
      <c r="D1544" s="357">
        <f t="shared" si="36"/>
        <v>0</v>
      </c>
    </row>
    <row r="1545" spans="1:4" hidden="1" outlineLevel="1">
      <c r="A1545" s="559" t="s">
        <v>1597</v>
      </c>
      <c r="B1545" s="560">
        <v>4.9000000000000004</v>
      </c>
      <c r="C1545" s="357">
        <v>239.6</v>
      </c>
      <c r="D1545" s="357">
        <f t="shared" si="36"/>
        <v>1174.04</v>
      </c>
    </row>
    <row r="1546" spans="1:4" hidden="1" outlineLevel="1">
      <c r="A1546" s="559" t="s">
        <v>1598</v>
      </c>
      <c r="B1546" s="560">
        <v>6</v>
      </c>
      <c r="C1546" s="357">
        <v>239.6</v>
      </c>
      <c r="D1546" s="357">
        <f t="shared" si="36"/>
        <v>1437.6</v>
      </c>
    </row>
    <row r="1547" spans="1:4" hidden="1" outlineLevel="1">
      <c r="A1547" s="559" t="s">
        <v>1599</v>
      </c>
      <c r="B1547" s="560">
        <v>24.8</v>
      </c>
      <c r="C1547" s="357">
        <v>239.6</v>
      </c>
      <c r="D1547" s="357">
        <f t="shared" si="36"/>
        <v>5942.08</v>
      </c>
    </row>
    <row r="1548" spans="1:4" hidden="1" outlineLevel="1">
      <c r="A1548" s="559" t="s">
        <v>1600</v>
      </c>
      <c r="B1548" s="560">
        <v>5.8</v>
      </c>
      <c r="C1548" s="357">
        <v>292</v>
      </c>
      <c r="D1548" s="357">
        <f t="shared" si="36"/>
        <v>1693.6</v>
      </c>
    </row>
    <row r="1549" spans="1:4" hidden="1" outlineLevel="1">
      <c r="A1549" s="559" t="s">
        <v>1602</v>
      </c>
      <c r="B1549" s="560">
        <v>25.2</v>
      </c>
      <c r="C1549" s="357">
        <v>155.06</v>
      </c>
      <c r="D1549" s="357">
        <f t="shared" si="36"/>
        <v>3907.5120000000002</v>
      </c>
    </row>
    <row r="1550" spans="1:4" hidden="1" outlineLevel="1">
      <c r="A1550" s="557" t="s">
        <v>1603</v>
      </c>
      <c r="B1550" s="558">
        <v>94.8</v>
      </c>
      <c r="C1550" s="357">
        <v>190.62</v>
      </c>
      <c r="D1550" s="357">
        <f t="shared" si="36"/>
        <v>18070.776000000002</v>
      </c>
    </row>
    <row r="1551" spans="1:4" hidden="1" outlineLevel="1">
      <c r="A1551" s="557" t="s">
        <v>827</v>
      </c>
      <c r="B1551" s="561">
        <v>1718980</v>
      </c>
      <c r="C1551" s="357"/>
      <c r="D1551" s="357">
        <f t="shared" si="36"/>
        <v>0</v>
      </c>
    </row>
    <row r="1552" spans="1:4" hidden="1" outlineLevel="1">
      <c r="A1552" s="559" t="s">
        <v>829</v>
      </c>
      <c r="B1552" s="562">
        <v>30500</v>
      </c>
      <c r="C1552" s="357">
        <v>0.5</v>
      </c>
      <c r="D1552" s="357">
        <f t="shared" si="36"/>
        <v>15250</v>
      </c>
    </row>
    <row r="1553" spans="1:4" hidden="1" outlineLevel="1">
      <c r="A1553" s="559" t="s">
        <v>830</v>
      </c>
      <c r="B1553" s="562">
        <v>561000</v>
      </c>
      <c r="C1553" s="362">
        <v>0.83</v>
      </c>
      <c r="D1553" s="357">
        <f t="shared" si="36"/>
        <v>465630</v>
      </c>
    </row>
    <row r="1554" spans="1:4" hidden="1" outlineLevel="1">
      <c r="A1554" s="559" t="s">
        <v>831</v>
      </c>
      <c r="B1554" s="562">
        <v>342000</v>
      </c>
      <c r="C1554" s="357">
        <v>0.72</v>
      </c>
      <c r="D1554" s="357">
        <f t="shared" si="36"/>
        <v>246240</v>
      </c>
    </row>
    <row r="1555" spans="1:4" hidden="1" outlineLevel="1">
      <c r="A1555" s="559" t="s">
        <v>1196</v>
      </c>
      <c r="B1555" s="562">
        <v>385480</v>
      </c>
      <c r="C1555" s="357">
        <v>0.43</v>
      </c>
      <c r="D1555" s="357">
        <f t="shared" si="36"/>
        <v>165756.4</v>
      </c>
    </row>
    <row r="1556" spans="1:4" hidden="1" outlineLevel="1">
      <c r="A1556" s="559" t="s">
        <v>1197</v>
      </c>
      <c r="B1556" s="562">
        <v>400000</v>
      </c>
      <c r="C1556" s="357">
        <v>0.43</v>
      </c>
      <c r="D1556" s="357">
        <f t="shared" si="36"/>
        <v>172000</v>
      </c>
    </row>
    <row r="1557" spans="1:4" hidden="1" outlineLevel="1">
      <c r="A1557" s="557" t="s">
        <v>1198</v>
      </c>
      <c r="B1557" s="561">
        <v>5958.62</v>
      </c>
      <c r="C1557" s="357"/>
      <c r="D1557" s="357">
        <f t="shared" si="36"/>
        <v>0</v>
      </c>
    </row>
    <row r="1558" spans="1:4" hidden="1" outlineLevel="1">
      <c r="A1558" s="559" t="s">
        <v>1199</v>
      </c>
      <c r="B1558" s="560">
        <v>432.08</v>
      </c>
      <c r="C1558" s="357">
        <v>293.18</v>
      </c>
      <c r="D1558" s="357">
        <f t="shared" si="36"/>
        <v>126677.2144</v>
      </c>
    </row>
    <row r="1559" spans="1:4" hidden="1" outlineLevel="1">
      <c r="A1559" s="559" t="s">
        <v>1200</v>
      </c>
      <c r="B1559" s="560">
        <v>229.2</v>
      </c>
      <c r="C1559" s="357">
        <v>310.95</v>
      </c>
      <c r="D1559" s="357">
        <f t="shared" si="36"/>
        <v>71269.739999999991</v>
      </c>
    </row>
    <row r="1560" spans="1:4" hidden="1" outlineLevel="1">
      <c r="A1560" s="559" t="s">
        <v>1201</v>
      </c>
      <c r="B1560" s="560">
        <v>297.10000000000002</v>
      </c>
      <c r="C1560" s="357">
        <v>310.95</v>
      </c>
      <c r="D1560" s="357">
        <f t="shared" si="36"/>
        <v>92383.24500000001</v>
      </c>
    </row>
    <row r="1561" spans="1:4" hidden="1" outlineLevel="1">
      <c r="A1561" s="559" t="s">
        <v>1202</v>
      </c>
      <c r="B1561" s="560">
        <v>209.9</v>
      </c>
      <c r="C1561" s="357">
        <v>310.95</v>
      </c>
      <c r="D1561" s="357">
        <f t="shared" si="36"/>
        <v>65268.404999999999</v>
      </c>
    </row>
    <row r="1562" spans="1:4" hidden="1" outlineLevel="1">
      <c r="A1562" s="559" t="s">
        <v>1203</v>
      </c>
      <c r="B1562" s="560">
        <v>307.5</v>
      </c>
      <c r="C1562" s="357">
        <v>310.95</v>
      </c>
      <c r="D1562" s="357">
        <f t="shared" si="36"/>
        <v>95617.125</v>
      </c>
    </row>
    <row r="1563" spans="1:4" hidden="1" outlineLevel="1">
      <c r="A1563" s="559" t="s">
        <v>1204</v>
      </c>
      <c r="B1563" s="560">
        <v>371.36</v>
      </c>
      <c r="C1563" s="357">
        <v>293.18</v>
      </c>
      <c r="D1563" s="357">
        <f t="shared" si="36"/>
        <v>108875.3248</v>
      </c>
    </row>
    <row r="1564" spans="1:4" hidden="1" outlineLevel="1">
      <c r="A1564" s="559" t="s">
        <v>1205</v>
      </c>
      <c r="B1564" s="560">
        <v>427.4</v>
      </c>
      <c r="C1564" s="357">
        <v>310.95</v>
      </c>
      <c r="D1564" s="357">
        <f t="shared" si="36"/>
        <v>132900.03</v>
      </c>
    </row>
    <row r="1565" spans="1:4" hidden="1" outlineLevel="1">
      <c r="A1565" s="559" t="s">
        <v>1206</v>
      </c>
      <c r="B1565" s="560">
        <v>398.18</v>
      </c>
      <c r="C1565" s="357">
        <v>310.95</v>
      </c>
      <c r="D1565" s="357">
        <f t="shared" si="36"/>
        <v>123814.071</v>
      </c>
    </row>
    <row r="1566" spans="1:4" hidden="1" outlineLevel="1">
      <c r="A1566" s="559" t="s">
        <v>1207</v>
      </c>
      <c r="B1566" s="560">
        <v>384.42</v>
      </c>
      <c r="C1566" s="357">
        <v>310.95</v>
      </c>
      <c r="D1566" s="357">
        <f t="shared" si="36"/>
        <v>119535.399</v>
      </c>
    </row>
    <row r="1567" spans="1:4" hidden="1" outlineLevel="1">
      <c r="A1567" s="559" t="s">
        <v>1879</v>
      </c>
      <c r="B1567" s="560">
        <v>503.2</v>
      </c>
      <c r="C1567" s="357">
        <v>261.64999999999998</v>
      </c>
      <c r="D1567" s="357">
        <f t="shared" si="36"/>
        <v>131662.28</v>
      </c>
    </row>
    <row r="1568" spans="1:4" hidden="1" outlineLevel="1">
      <c r="A1568" s="559" t="s">
        <v>1208</v>
      </c>
      <c r="B1568" s="560">
        <v>379.38</v>
      </c>
      <c r="C1568" s="357">
        <v>293.18</v>
      </c>
      <c r="D1568" s="357">
        <f t="shared" si="36"/>
        <v>111226.6284</v>
      </c>
    </row>
    <row r="1569" spans="1:4" hidden="1" outlineLevel="1">
      <c r="A1569" s="559" t="s">
        <v>1209</v>
      </c>
      <c r="B1569" s="560">
        <v>306.38</v>
      </c>
      <c r="C1569" s="357">
        <v>293.18</v>
      </c>
      <c r="D1569" s="357">
        <f t="shared" si="36"/>
        <v>89824.488400000002</v>
      </c>
    </row>
    <row r="1570" spans="1:4" hidden="1" outlineLevel="1">
      <c r="A1570" s="559" t="s">
        <v>1210</v>
      </c>
      <c r="B1570" s="560">
        <v>468.5</v>
      </c>
      <c r="C1570" s="357">
        <v>293.18</v>
      </c>
      <c r="D1570" s="357">
        <f t="shared" si="36"/>
        <v>137354.83000000002</v>
      </c>
    </row>
    <row r="1571" spans="1:4" hidden="1" outlineLevel="1">
      <c r="A1571" s="559" t="s">
        <v>1211</v>
      </c>
      <c r="B1571" s="560">
        <v>411.9</v>
      </c>
      <c r="C1571" s="357">
        <v>293.18</v>
      </c>
      <c r="D1571" s="357">
        <f t="shared" si="36"/>
        <v>120760.84199999999</v>
      </c>
    </row>
    <row r="1572" spans="1:4" hidden="1" outlineLevel="1">
      <c r="A1572" s="559" t="s">
        <v>1212</v>
      </c>
      <c r="B1572" s="560">
        <v>472.82</v>
      </c>
      <c r="C1572" s="357">
        <v>293.18</v>
      </c>
      <c r="D1572" s="357">
        <f t="shared" si="36"/>
        <v>138621.3676</v>
      </c>
    </row>
    <row r="1573" spans="1:4" hidden="1" outlineLevel="1">
      <c r="A1573" s="559" t="s">
        <v>1213</v>
      </c>
      <c r="B1573" s="560">
        <v>359.3</v>
      </c>
      <c r="C1573" s="357">
        <v>293.18</v>
      </c>
      <c r="D1573" s="357">
        <f t="shared" si="36"/>
        <v>105339.57400000001</v>
      </c>
    </row>
    <row r="1574" spans="1:4" hidden="1" outlineLevel="1">
      <c r="A1574" s="557" t="s">
        <v>1214</v>
      </c>
      <c r="B1574" s="561">
        <v>21817.9</v>
      </c>
      <c r="C1574" s="432"/>
      <c r="D1574" s="357">
        <f t="shared" si="36"/>
        <v>0</v>
      </c>
    </row>
    <row r="1575" spans="1:4" hidden="1" outlineLevel="1">
      <c r="A1575" s="559" t="s">
        <v>966</v>
      </c>
      <c r="B1575" s="560">
        <v>809.4</v>
      </c>
      <c r="C1575" s="357">
        <v>202.51</v>
      </c>
      <c r="D1575" s="357">
        <f t="shared" si="36"/>
        <v>163911.59399999998</v>
      </c>
    </row>
    <row r="1576" spans="1:4" hidden="1" outlineLevel="1">
      <c r="A1576" s="559" t="s">
        <v>1216</v>
      </c>
      <c r="B1576" s="562">
        <v>1004.2</v>
      </c>
      <c r="C1576" s="357">
        <v>234.01</v>
      </c>
      <c r="D1576" s="357">
        <f t="shared" si="36"/>
        <v>234992.842</v>
      </c>
    </row>
    <row r="1577" spans="1:4" hidden="1" outlineLevel="1">
      <c r="A1577" s="559" t="s">
        <v>1217</v>
      </c>
      <c r="B1577" s="560">
        <v>52.3</v>
      </c>
      <c r="C1577" s="357">
        <v>152.26</v>
      </c>
      <c r="D1577" s="357">
        <f t="shared" si="36"/>
        <v>7963.1979999999994</v>
      </c>
    </row>
    <row r="1578" spans="1:4" hidden="1" outlineLevel="1">
      <c r="A1578" s="559" t="s">
        <v>1218</v>
      </c>
      <c r="B1578" s="560">
        <v>979</v>
      </c>
      <c r="C1578" s="357">
        <v>220.22</v>
      </c>
      <c r="D1578" s="357">
        <f t="shared" si="36"/>
        <v>215595.38</v>
      </c>
    </row>
    <row r="1579" spans="1:4" hidden="1" outlineLevel="1">
      <c r="A1579" s="559" t="s">
        <v>1219</v>
      </c>
      <c r="B1579" s="560">
        <v>695.7</v>
      </c>
      <c r="C1579" s="357">
        <v>229.51</v>
      </c>
      <c r="D1579" s="357">
        <f t="shared" si="36"/>
        <v>159670.10700000002</v>
      </c>
    </row>
    <row r="1580" spans="1:4" hidden="1" outlineLevel="1">
      <c r="A1580" s="559" t="s">
        <v>1220</v>
      </c>
      <c r="B1580" s="560">
        <v>501.9</v>
      </c>
      <c r="C1580" s="357">
        <v>150.62</v>
      </c>
      <c r="D1580" s="357">
        <f t="shared" si="36"/>
        <v>75596.178</v>
      </c>
    </row>
    <row r="1581" spans="1:4" hidden="1" outlineLevel="1">
      <c r="A1581" s="559" t="s">
        <v>1221</v>
      </c>
      <c r="B1581" s="560">
        <v>823</v>
      </c>
      <c r="C1581" s="362">
        <f>(150.62*50.6+233.04*772.4)/823</f>
        <v>227.97262211421628</v>
      </c>
      <c r="D1581" s="357">
        <f t="shared" si="36"/>
        <v>187621.46799999999</v>
      </c>
    </row>
    <row r="1582" spans="1:4" hidden="1" outlineLevel="1">
      <c r="A1582" s="559" t="s">
        <v>1222</v>
      </c>
      <c r="B1582" s="560">
        <v>517.79999999999995</v>
      </c>
      <c r="C1582" s="357">
        <v>226.55</v>
      </c>
      <c r="D1582" s="357">
        <f t="shared" si="36"/>
        <v>117307.59</v>
      </c>
    </row>
    <row r="1583" spans="1:4" hidden="1" outlineLevel="1">
      <c r="A1583" s="559" t="s">
        <v>1223</v>
      </c>
      <c r="B1583" s="560">
        <v>944</v>
      </c>
      <c r="C1583" s="362">
        <f>(226.55*185.8+233.04*758.2)/944</f>
        <v>231.76262500000001</v>
      </c>
      <c r="D1583" s="357">
        <f t="shared" si="36"/>
        <v>218783.91800000001</v>
      </c>
    </row>
    <row r="1584" spans="1:4" hidden="1" outlineLevel="1">
      <c r="A1584" s="559" t="s">
        <v>1224</v>
      </c>
      <c r="B1584" s="560">
        <v>460.9</v>
      </c>
      <c r="C1584" s="357">
        <v>200.33</v>
      </c>
      <c r="D1584" s="357">
        <f t="shared" si="36"/>
        <v>92332.096999999994</v>
      </c>
    </row>
    <row r="1585" spans="1:4" hidden="1" outlineLevel="1">
      <c r="A1585" s="559" t="s">
        <v>1225</v>
      </c>
      <c r="B1585" s="560">
        <v>825.7</v>
      </c>
      <c r="C1585" s="357">
        <v>152.26</v>
      </c>
      <c r="D1585" s="357">
        <f t="shared" si="36"/>
        <v>125721.08199999999</v>
      </c>
    </row>
    <row r="1586" spans="1:4" hidden="1" outlineLevel="1">
      <c r="A1586" s="559" t="s">
        <v>1226</v>
      </c>
      <c r="B1586" s="560">
        <v>483.3</v>
      </c>
      <c r="C1586" s="357">
        <v>127.09</v>
      </c>
      <c r="D1586" s="357">
        <f t="shared" si="36"/>
        <v>61422.597000000002</v>
      </c>
    </row>
    <row r="1587" spans="1:4" hidden="1" outlineLevel="1">
      <c r="A1587" s="559" t="s">
        <v>1227</v>
      </c>
      <c r="B1587" s="560">
        <v>764.5</v>
      </c>
      <c r="C1587" s="357">
        <v>215.68</v>
      </c>
      <c r="D1587" s="357">
        <f t="shared" si="36"/>
        <v>164887.36000000002</v>
      </c>
    </row>
    <row r="1588" spans="1:4" hidden="1" outlineLevel="1">
      <c r="A1588" s="559" t="s">
        <v>1228</v>
      </c>
      <c r="B1588" s="560">
        <v>26.6</v>
      </c>
      <c r="C1588" s="357">
        <v>152.26</v>
      </c>
      <c r="D1588" s="357">
        <f t="shared" si="36"/>
        <v>4050.116</v>
      </c>
    </row>
    <row r="1589" spans="1:4" hidden="1" outlineLevel="1">
      <c r="A1589" s="559" t="s">
        <v>1229</v>
      </c>
      <c r="B1589" s="560">
        <v>673.8</v>
      </c>
      <c r="C1589" s="357">
        <v>229.51</v>
      </c>
      <c r="D1589" s="357">
        <f t="shared" si="36"/>
        <v>154643.83799999999</v>
      </c>
    </row>
    <row r="1590" spans="1:4" hidden="1" outlineLevel="1">
      <c r="A1590" s="559" t="s">
        <v>1230</v>
      </c>
      <c r="B1590" s="562">
        <v>1445.5</v>
      </c>
      <c r="C1590" s="362">
        <f>(215.68*707+233.04*738.5)/1445.5</f>
        <v>224.54915254237292</v>
      </c>
      <c r="D1590" s="357">
        <f t="shared" si="36"/>
        <v>324585.80000000005</v>
      </c>
    </row>
    <row r="1591" spans="1:4" hidden="1" outlineLevel="1">
      <c r="A1591" s="559" t="s">
        <v>967</v>
      </c>
      <c r="B1591" s="562">
        <v>1156.4000000000001</v>
      </c>
      <c r="C1591" s="357">
        <v>200.33</v>
      </c>
      <c r="D1591" s="357">
        <f t="shared" si="36"/>
        <v>231661.61200000002</v>
      </c>
    </row>
    <row r="1592" spans="1:4" hidden="1" outlineLevel="1">
      <c r="A1592" s="559" t="s">
        <v>1231</v>
      </c>
      <c r="B1592" s="562">
        <v>1572.8</v>
      </c>
      <c r="C1592" s="357">
        <v>200.33</v>
      </c>
      <c r="D1592" s="357">
        <f t="shared" ref="D1592:D1604" si="37">B1592*C1592</f>
        <v>315079.02400000003</v>
      </c>
    </row>
    <row r="1593" spans="1:4" hidden="1" outlineLevel="1">
      <c r="A1593" s="559" t="s">
        <v>968</v>
      </c>
      <c r="B1593" s="560">
        <v>877.9</v>
      </c>
      <c r="C1593" s="357">
        <v>199.9</v>
      </c>
      <c r="D1593" s="357">
        <f t="shared" si="37"/>
        <v>175492.21</v>
      </c>
    </row>
    <row r="1594" spans="1:4" hidden="1" outlineLevel="1">
      <c r="A1594" s="559" t="s">
        <v>1491</v>
      </c>
      <c r="B1594" s="562">
        <v>7203.2</v>
      </c>
      <c r="C1594" s="357">
        <v>208.51</v>
      </c>
      <c r="D1594" s="357">
        <f t="shared" si="37"/>
        <v>1501939.2319999998</v>
      </c>
    </row>
    <row r="1595" spans="1:4" hidden="1" outlineLevel="1">
      <c r="A1595" s="557" t="s">
        <v>1232</v>
      </c>
      <c r="B1595" s="561">
        <v>1147150</v>
      </c>
      <c r="C1595" s="357">
        <v>0.15</v>
      </c>
      <c r="D1595" s="357">
        <f t="shared" si="37"/>
        <v>172072.5</v>
      </c>
    </row>
    <row r="1596" spans="1:4" hidden="1" outlineLevel="1">
      <c r="A1596" s="557" t="s">
        <v>1234</v>
      </c>
      <c r="B1596" s="561">
        <v>14100</v>
      </c>
      <c r="C1596" s="357"/>
      <c r="D1596" s="357">
        <f t="shared" si="37"/>
        <v>0</v>
      </c>
    </row>
    <row r="1597" spans="1:4" hidden="1" outlineLevel="1">
      <c r="A1597" s="559" t="s">
        <v>1235</v>
      </c>
      <c r="B1597" s="562">
        <v>14100</v>
      </c>
      <c r="C1597" s="357">
        <v>1</v>
      </c>
      <c r="D1597" s="357">
        <f t="shared" si="37"/>
        <v>14100</v>
      </c>
    </row>
    <row r="1598" spans="1:4" hidden="1" outlineLevel="1">
      <c r="A1598" s="557" t="s">
        <v>832</v>
      </c>
      <c r="B1598" s="561">
        <v>17543</v>
      </c>
      <c r="C1598" s="357"/>
      <c r="D1598" s="357">
        <f t="shared" si="37"/>
        <v>0</v>
      </c>
    </row>
    <row r="1599" spans="1:4" hidden="1" outlineLevel="1">
      <c r="A1599" s="559" t="s">
        <v>1236</v>
      </c>
      <c r="B1599" s="562">
        <v>4430</v>
      </c>
      <c r="C1599" s="357">
        <v>2</v>
      </c>
      <c r="D1599" s="357">
        <f t="shared" si="37"/>
        <v>8860</v>
      </c>
    </row>
    <row r="1600" spans="1:4" hidden="1" outlineLevel="1">
      <c r="A1600" s="559" t="s">
        <v>1237</v>
      </c>
      <c r="B1600" s="562">
        <v>6300</v>
      </c>
      <c r="C1600" s="357">
        <v>3.8</v>
      </c>
      <c r="D1600" s="357">
        <f t="shared" si="37"/>
        <v>23940</v>
      </c>
    </row>
    <row r="1601" spans="1:4" hidden="1" outlineLevel="1">
      <c r="A1601" s="559" t="s">
        <v>1238</v>
      </c>
      <c r="B1601" s="562">
        <v>2000</v>
      </c>
      <c r="C1601" s="357">
        <v>5.2</v>
      </c>
      <c r="D1601" s="357">
        <f t="shared" si="37"/>
        <v>10400</v>
      </c>
    </row>
    <row r="1602" spans="1:4" hidden="1" outlineLevel="1">
      <c r="A1602" s="559" t="s">
        <v>1239</v>
      </c>
      <c r="B1602" s="562">
        <v>4813</v>
      </c>
      <c r="C1602" s="357">
        <v>2</v>
      </c>
      <c r="D1602" s="357">
        <f t="shared" si="37"/>
        <v>9626</v>
      </c>
    </row>
    <row r="1603" spans="1:4" hidden="1" outlineLevel="1">
      <c r="A1603" s="557" t="s">
        <v>206</v>
      </c>
      <c r="B1603" s="558">
        <v>231</v>
      </c>
      <c r="C1603" s="362">
        <v>575.66</v>
      </c>
      <c r="D1603" s="357">
        <f t="shared" si="37"/>
        <v>132977.46</v>
      </c>
    </row>
    <row r="1604" spans="1:4" hidden="1" outlineLevel="1">
      <c r="A1604" s="557" t="s">
        <v>860</v>
      </c>
      <c r="B1604" s="561">
        <v>99700</v>
      </c>
      <c r="C1604" s="357">
        <v>0.54</v>
      </c>
      <c r="D1604" s="357">
        <f t="shared" si="37"/>
        <v>53838</v>
      </c>
    </row>
    <row r="1605" spans="1:4" hidden="1" outlineLevel="1">
      <c r="A1605" s="557" t="s">
        <v>305</v>
      </c>
      <c r="B1605" s="561">
        <v>187824</v>
      </c>
      <c r="C1605" s="357"/>
      <c r="D1605" s="357"/>
    </row>
    <row r="1606" spans="1:4" hidden="1" outlineLevel="1">
      <c r="A1606" s="559"/>
      <c r="B1606" s="562">
        <v>6600</v>
      </c>
      <c r="C1606" s="357">
        <v>0.6</v>
      </c>
      <c r="D1606" s="357">
        <f t="shared" ref="D1606:D1642" si="38">B1606*C1606</f>
        <v>3960</v>
      </c>
    </row>
    <row r="1607" spans="1:4" hidden="1" outlineLevel="1">
      <c r="A1607" s="559" t="s">
        <v>1242</v>
      </c>
      <c r="B1607" s="562">
        <v>5730</v>
      </c>
      <c r="C1607" s="357">
        <v>0.6</v>
      </c>
      <c r="D1607" s="357">
        <f t="shared" si="38"/>
        <v>3438</v>
      </c>
    </row>
    <row r="1608" spans="1:4" hidden="1" outlineLevel="1">
      <c r="A1608" s="559" t="s">
        <v>1243</v>
      </c>
      <c r="B1608" s="560">
        <v>600</v>
      </c>
      <c r="C1608" s="357">
        <v>0.6</v>
      </c>
      <c r="D1608" s="357">
        <f t="shared" si="38"/>
        <v>360</v>
      </c>
    </row>
    <row r="1609" spans="1:4" hidden="1" outlineLevel="1">
      <c r="A1609" s="559" t="s">
        <v>1244</v>
      </c>
      <c r="B1609" s="562">
        <v>3000</v>
      </c>
      <c r="C1609" s="357">
        <v>0.6</v>
      </c>
      <c r="D1609" s="357">
        <f t="shared" si="38"/>
        <v>1800</v>
      </c>
    </row>
    <row r="1610" spans="1:4" hidden="1" outlineLevel="1">
      <c r="A1610" s="559" t="s">
        <v>1245</v>
      </c>
      <c r="B1610" s="562">
        <v>3700</v>
      </c>
      <c r="C1610" s="362">
        <f>(0.64*3150+0.54*6900)/10050</f>
        <v>0.57134328358208952</v>
      </c>
      <c r="D1610" s="357">
        <f t="shared" si="38"/>
        <v>2113.9701492537311</v>
      </c>
    </row>
    <row r="1611" spans="1:4" hidden="1" outlineLevel="1">
      <c r="A1611" s="559" t="s">
        <v>1246</v>
      </c>
      <c r="B1611" s="562">
        <v>7500</v>
      </c>
      <c r="C1611" s="357">
        <v>0.6</v>
      </c>
      <c r="D1611" s="357">
        <f t="shared" si="38"/>
        <v>4500</v>
      </c>
    </row>
    <row r="1612" spans="1:4" hidden="1" outlineLevel="1">
      <c r="A1612" s="559" t="s">
        <v>1247</v>
      </c>
      <c r="B1612" s="562">
        <v>5160</v>
      </c>
      <c r="C1612" s="357">
        <v>0.6</v>
      </c>
      <c r="D1612" s="357">
        <f t="shared" si="38"/>
        <v>3096</v>
      </c>
    </row>
    <row r="1613" spans="1:4" hidden="1" outlineLevel="1">
      <c r="A1613" s="559" t="s">
        <v>1248</v>
      </c>
      <c r="B1613" s="562">
        <v>3750</v>
      </c>
      <c r="C1613" s="357">
        <v>0.6</v>
      </c>
      <c r="D1613" s="357">
        <f t="shared" si="38"/>
        <v>2250</v>
      </c>
    </row>
    <row r="1614" spans="1:4" hidden="1" outlineLevel="1">
      <c r="A1614" s="559" t="s">
        <v>1249</v>
      </c>
      <c r="B1614" s="562">
        <v>9050</v>
      </c>
      <c r="C1614" s="357">
        <v>0.54</v>
      </c>
      <c r="D1614" s="357">
        <f t="shared" si="38"/>
        <v>4887</v>
      </c>
    </row>
    <row r="1615" spans="1:4" hidden="1" outlineLevel="1">
      <c r="A1615" s="559" t="s">
        <v>1250</v>
      </c>
      <c r="B1615" s="560">
        <v>550</v>
      </c>
      <c r="C1615" s="357">
        <v>0.6</v>
      </c>
      <c r="D1615" s="357">
        <f t="shared" si="38"/>
        <v>330</v>
      </c>
    </row>
    <row r="1616" spans="1:4" hidden="1" outlineLevel="1">
      <c r="A1616" s="559" t="s">
        <v>1251</v>
      </c>
      <c r="B1616" s="562">
        <v>3000</v>
      </c>
      <c r="C1616" s="357">
        <v>0.6</v>
      </c>
      <c r="D1616" s="357">
        <f t="shared" si="38"/>
        <v>1800</v>
      </c>
    </row>
    <row r="1617" spans="1:4" hidden="1" outlineLevel="1">
      <c r="A1617" s="559" t="s">
        <v>1252</v>
      </c>
      <c r="B1617" s="562">
        <v>5800</v>
      </c>
      <c r="C1617" s="357">
        <v>0.6</v>
      </c>
      <c r="D1617" s="357">
        <f t="shared" si="38"/>
        <v>3480</v>
      </c>
    </row>
    <row r="1618" spans="1:4" hidden="1" outlineLevel="1">
      <c r="A1618" s="559" t="s">
        <v>1934</v>
      </c>
      <c r="B1618" s="562">
        <v>2850</v>
      </c>
      <c r="C1618" s="357">
        <v>0.54</v>
      </c>
      <c r="D1618" s="357">
        <f t="shared" si="38"/>
        <v>1539</v>
      </c>
    </row>
    <row r="1619" spans="1:4" hidden="1" outlineLevel="1">
      <c r="A1619" s="559" t="s">
        <v>1253</v>
      </c>
      <c r="B1619" s="562">
        <v>10038</v>
      </c>
      <c r="C1619" s="357">
        <v>0.6</v>
      </c>
      <c r="D1619" s="357">
        <f t="shared" si="38"/>
        <v>6022.8</v>
      </c>
    </row>
    <row r="1620" spans="1:4" hidden="1" outlineLevel="1">
      <c r="A1620" s="559" t="s">
        <v>1254</v>
      </c>
      <c r="B1620" s="562">
        <v>1150</v>
      </c>
      <c r="C1620" s="357">
        <v>0.6</v>
      </c>
      <c r="D1620" s="357">
        <f t="shared" si="38"/>
        <v>690</v>
      </c>
    </row>
    <row r="1621" spans="1:4" hidden="1" outlineLevel="1">
      <c r="A1621" s="559" t="s">
        <v>1255</v>
      </c>
      <c r="B1621" s="562">
        <v>2320</v>
      </c>
      <c r="C1621" s="357">
        <v>0.64</v>
      </c>
      <c r="D1621" s="357">
        <f t="shared" si="38"/>
        <v>1484.8</v>
      </c>
    </row>
    <row r="1622" spans="1:4" hidden="1" outlineLevel="1">
      <c r="A1622" s="559" t="s">
        <v>1256</v>
      </c>
      <c r="B1622" s="562">
        <v>1050</v>
      </c>
      <c r="C1622" s="357">
        <v>0.6</v>
      </c>
      <c r="D1622" s="357">
        <f t="shared" si="38"/>
        <v>630</v>
      </c>
    </row>
    <row r="1623" spans="1:4" hidden="1" outlineLevel="1">
      <c r="A1623" s="559" t="s">
        <v>1257</v>
      </c>
      <c r="B1623" s="562">
        <v>8350</v>
      </c>
      <c r="C1623" s="357">
        <v>0.6</v>
      </c>
      <c r="D1623" s="357">
        <f t="shared" si="38"/>
        <v>5010</v>
      </c>
    </row>
    <row r="1624" spans="1:4" hidden="1" outlineLevel="1">
      <c r="A1624" s="559" t="s">
        <v>1258</v>
      </c>
      <c r="B1624" s="562">
        <v>9380</v>
      </c>
      <c r="C1624" s="357">
        <v>0.6</v>
      </c>
      <c r="D1624" s="357">
        <f t="shared" si="38"/>
        <v>5628</v>
      </c>
    </row>
    <row r="1625" spans="1:4" hidden="1" outlineLevel="1">
      <c r="A1625" s="559" t="s">
        <v>1259</v>
      </c>
      <c r="B1625" s="562">
        <v>2900</v>
      </c>
      <c r="C1625" s="357">
        <v>0.6</v>
      </c>
      <c r="D1625" s="357">
        <f t="shared" si="38"/>
        <v>1740</v>
      </c>
    </row>
    <row r="1626" spans="1:4" hidden="1" outlineLevel="1">
      <c r="A1626" s="559" t="s">
        <v>1260</v>
      </c>
      <c r="B1626" s="560">
        <v>300</v>
      </c>
      <c r="C1626" s="357">
        <v>0.6</v>
      </c>
      <c r="D1626" s="357">
        <f t="shared" si="38"/>
        <v>180</v>
      </c>
    </row>
    <row r="1627" spans="1:4" hidden="1" outlineLevel="1">
      <c r="A1627" s="559" t="s">
        <v>1261</v>
      </c>
      <c r="B1627" s="562">
        <v>5400</v>
      </c>
      <c r="C1627" s="357">
        <v>0.6</v>
      </c>
      <c r="D1627" s="357">
        <f t="shared" si="38"/>
        <v>3240</v>
      </c>
    </row>
    <row r="1628" spans="1:4" hidden="1" outlineLevel="1">
      <c r="A1628" s="559" t="s">
        <v>1262</v>
      </c>
      <c r="B1628" s="562">
        <v>2400</v>
      </c>
      <c r="C1628" s="357">
        <v>0.6</v>
      </c>
      <c r="D1628" s="357">
        <f t="shared" si="38"/>
        <v>1440</v>
      </c>
    </row>
    <row r="1629" spans="1:4" hidden="1" outlineLevel="1">
      <c r="A1629" s="559" t="s">
        <v>1263</v>
      </c>
      <c r="B1629" s="562">
        <v>4550</v>
      </c>
      <c r="C1629" s="357">
        <v>0.6</v>
      </c>
      <c r="D1629" s="357">
        <f t="shared" si="38"/>
        <v>2730</v>
      </c>
    </row>
    <row r="1630" spans="1:4" hidden="1" outlineLevel="1">
      <c r="A1630" s="559" t="s">
        <v>1264</v>
      </c>
      <c r="B1630" s="560">
        <v>150</v>
      </c>
      <c r="C1630" s="357">
        <v>0.6</v>
      </c>
      <c r="D1630" s="357">
        <f t="shared" si="38"/>
        <v>90</v>
      </c>
    </row>
    <row r="1631" spans="1:4" hidden="1" outlineLevel="1">
      <c r="A1631" s="559" t="s">
        <v>1265</v>
      </c>
      <c r="B1631" s="562">
        <v>3355</v>
      </c>
      <c r="C1631" s="357">
        <v>0.64</v>
      </c>
      <c r="D1631" s="357">
        <f t="shared" si="38"/>
        <v>2147.1999999999998</v>
      </c>
    </row>
    <row r="1632" spans="1:4" hidden="1" outlineLevel="1">
      <c r="A1632" s="559" t="s">
        <v>1266</v>
      </c>
      <c r="B1632" s="562">
        <v>1600</v>
      </c>
      <c r="C1632" s="357">
        <v>0.6</v>
      </c>
      <c r="D1632" s="357">
        <f t="shared" si="38"/>
        <v>960</v>
      </c>
    </row>
    <row r="1633" spans="1:4" hidden="1" outlineLevel="1">
      <c r="A1633" s="559" t="s">
        <v>1267</v>
      </c>
      <c r="B1633" s="562">
        <v>5100</v>
      </c>
      <c r="C1633" s="357">
        <v>0.6</v>
      </c>
      <c r="D1633" s="357">
        <f t="shared" si="38"/>
        <v>3060</v>
      </c>
    </row>
    <row r="1634" spans="1:4" hidden="1" outlineLevel="1">
      <c r="A1634" s="559" t="s">
        <v>1268</v>
      </c>
      <c r="B1634" s="562">
        <v>3100</v>
      </c>
      <c r="C1634" s="357">
        <v>0.54</v>
      </c>
      <c r="D1634" s="357">
        <f t="shared" si="38"/>
        <v>1674</v>
      </c>
    </row>
    <row r="1635" spans="1:4" hidden="1" outlineLevel="1">
      <c r="A1635" s="559" t="s">
        <v>768</v>
      </c>
      <c r="B1635" s="562">
        <v>7100</v>
      </c>
      <c r="C1635" s="357">
        <v>0.6</v>
      </c>
      <c r="D1635" s="357">
        <f t="shared" si="38"/>
        <v>4260</v>
      </c>
    </row>
    <row r="1636" spans="1:4" hidden="1" outlineLevel="1">
      <c r="A1636" s="559" t="s">
        <v>1270</v>
      </c>
      <c r="B1636" s="562">
        <v>2050</v>
      </c>
      <c r="C1636" s="357">
        <v>0.6</v>
      </c>
      <c r="D1636" s="357">
        <f t="shared" si="38"/>
        <v>1230</v>
      </c>
    </row>
    <row r="1637" spans="1:4" hidden="1" outlineLevel="1">
      <c r="A1637" s="559" t="s">
        <v>769</v>
      </c>
      <c r="B1637" s="562">
        <v>9811</v>
      </c>
      <c r="C1637" s="357">
        <v>0.6</v>
      </c>
      <c r="D1637" s="357">
        <f t="shared" si="38"/>
        <v>5886.5999999999995</v>
      </c>
    </row>
    <row r="1638" spans="1:4" hidden="1" outlineLevel="1">
      <c r="A1638" s="559" t="s">
        <v>1935</v>
      </c>
      <c r="B1638" s="562">
        <v>10910</v>
      </c>
      <c r="C1638" s="424">
        <v>0.54</v>
      </c>
      <c r="D1638" s="357">
        <f t="shared" si="38"/>
        <v>5891.4000000000005</v>
      </c>
    </row>
    <row r="1639" spans="1:4" hidden="1" outlineLevel="1">
      <c r="A1639" s="559" t="s">
        <v>1763</v>
      </c>
      <c r="B1639" s="562">
        <v>22160</v>
      </c>
      <c r="C1639" s="357">
        <v>0.54</v>
      </c>
      <c r="D1639" s="357">
        <f t="shared" si="38"/>
        <v>11966.400000000001</v>
      </c>
    </row>
    <row r="1640" spans="1:4" hidden="1" outlineLevel="1">
      <c r="A1640" s="559" t="s">
        <v>1271</v>
      </c>
      <c r="B1640" s="562">
        <v>1950</v>
      </c>
      <c r="C1640" s="357">
        <v>0.6</v>
      </c>
      <c r="D1640" s="357">
        <f t="shared" si="38"/>
        <v>1170</v>
      </c>
    </row>
    <row r="1641" spans="1:4" hidden="1" outlineLevel="1">
      <c r="A1641" s="559" t="s">
        <v>1272</v>
      </c>
      <c r="B1641" s="562">
        <v>1050</v>
      </c>
      <c r="C1641" s="357">
        <v>0.6</v>
      </c>
      <c r="D1641" s="357">
        <f t="shared" si="38"/>
        <v>630</v>
      </c>
    </row>
    <row r="1642" spans="1:4" hidden="1" outlineLevel="1">
      <c r="A1642" s="559" t="s">
        <v>1273</v>
      </c>
      <c r="B1642" s="562">
        <v>6860</v>
      </c>
      <c r="C1642" s="357">
        <v>0.6</v>
      </c>
      <c r="D1642" s="357">
        <f t="shared" si="38"/>
        <v>4116</v>
      </c>
    </row>
    <row r="1643" spans="1:4" hidden="1" outlineLevel="1">
      <c r="A1643" s="557" t="s">
        <v>306</v>
      </c>
      <c r="B1643" s="561">
        <v>656284</v>
      </c>
      <c r="C1643" s="357"/>
      <c r="D1643" s="357"/>
    </row>
    <row r="1644" spans="1:4" hidden="1" outlineLevel="1">
      <c r="A1644" s="559"/>
      <c r="B1644" s="562">
        <v>27850</v>
      </c>
      <c r="C1644" s="357">
        <v>0.54</v>
      </c>
      <c r="D1644" s="357">
        <f t="shared" ref="D1644:D1666" si="39">B1644*C1644</f>
        <v>15039.000000000002</v>
      </c>
    </row>
    <row r="1645" spans="1:4" hidden="1" outlineLevel="1">
      <c r="A1645" s="559" t="s">
        <v>770</v>
      </c>
      <c r="B1645" s="562">
        <v>90520</v>
      </c>
      <c r="C1645" s="357">
        <v>0.7</v>
      </c>
      <c r="D1645" s="357">
        <f t="shared" si="39"/>
        <v>63363.999999999993</v>
      </c>
    </row>
    <row r="1646" spans="1:4" hidden="1" outlineLevel="1">
      <c r="A1646" s="559" t="s">
        <v>1274</v>
      </c>
      <c r="B1646" s="562">
        <v>26100</v>
      </c>
      <c r="C1646" s="357">
        <v>0.6</v>
      </c>
      <c r="D1646" s="357">
        <f t="shared" si="39"/>
        <v>15660</v>
      </c>
    </row>
    <row r="1647" spans="1:4" hidden="1" outlineLevel="1">
      <c r="A1647" s="559" t="s">
        <v>1620</v>
      </c>
      <c r="B1647" s="562">
        <v>10400</v>
      </c>
      <c r="C1647" s="357">
        <v>0.54</v>
      </c>
      <c r="D1647" s="357">
        <f t="shared" si="39"/>
        <v>5616</v>
      </c>
    </row>
    <row r="1648" spans="1:4" hidden="1" outlineLevel="1">
      <c r="A1648" s="559" t="s">
        <v>1275</v>
      </c>
      <c r="B1648" s="562">
        <v>7634</v>
      </c>
      <c r="C1648" s="357">
        <v>0.6</v>
      </c>
      <c r="D1648" s="357">
        <f t="shared" si="39"/>
        <v>4580.3999999999996</v>
      </c>
    </row>
    <row r="1649" spans="1:4" hidden="1" outlineLevel="1">
      <c r="A1649" s="559" t="s">
        <v>1276</v>
      </c>
      <c r="B1649" s="562">
        <v>9500</v>
      </c>
      <c r="C1649" s="357">
        <v>0.54</v>
      </c>
      <c r="D1649" s="357">
        <f t="shared" si="39"/>
        <v>5130</v>
      </c>
    </row>
    <row r="1650" spans="1:4" hidden="1" outlineLevel="1">
      <c r="A1650" s="559" t="s">
        <v>1277</v>
      </c>
      <c r="B1650" s="562">
        <v>10800</v>
      </c>
      <c r="C1650" s="357">
        <v>0.6</v>
      </c>
      <c r="D1650" s="357">
        <f t="shared" si="39"/>
        <v>6480</v>
      </c>
    </row>
    <row r="1651" spans="1:4" hidden="1" outlineLevel="1">
      <c r="A1651" s="559" t="s">
        <v>1278</v>
      </c>
      <c r="B1651" s="562">
        <v>2020</v>
      </c>
      <c r="C1651" s="357">
        <v>0.54</v>
      </c>
      <c r="D1651" s="357">
        <f t="shared" si="39"/>
        <v>1090.8000000000002</v>
      </c>
    </row>
    <row r="1652" spans="1:4" hidden="1" outlineLevel="1">
      <c r="A1652" s="559" t="s">
        <v>1279</v>
      </c>
      <c r="B1652" s="562">
        <v>6750</v>
      </c>
      <c r="C1652" s="357">
        <v>0.54</v>
      </c>
      <c r="D1652" s="357">
        <f t="shared" si="39"/>
        <v>3645.0000000000005</v>
      </c>
    </row>
    <row r="1653" spans="1:4" hidden="1" outlineLevel="1">
      <c r="A1653" s="559" t="s">
        <v>1280</v>
      </c>
      <c r="B1653" s="562">
        <v>8340</v>
      </c>
      <c r="C1653" s="357">
        <v>0.6</v>
      </c>
      <c r="D1653" s="357">
        <f t="shared" si="39"/>
        <v>5004</v>
      </c>
    </row>
    <row r="1654" spans="1:4" hidden="1" outlineLevel="1">
      <c r="A1654" s="559" t="s">
        <v>1281</v>
      </c>
      <c r="B1654" s="562">
        <v>14100</v>
      </c>
      <c r="C1654" s="357">
        <v>0.6</v>
      </c>
      <c r="D1654" s="357">
        <f t="shared" si="39"/>
        <v>8460</v>
      </c>
    </row>
    <row r="1655" spans="1:4" hidden="1" outlineLevel="1">
      <c r="A1655" s="559" t="s">
        <v>1241</v>
      </c>
      <c r="B1655" s="562">
        <v>11650</v>
      </c>
      <c r="C1655" s="357">
        <v>0.54</v>
      </c>
      <c r="D1655" s="357">
        <f t="shared" si="39"/>
        <v>6291</v>
      </c>
    </row>
    <row r="1656" spans="1:4" hidden="1" outlineLevel="1">
      <c r="A1656" s="559" t="s">
        <v>1282</v>
      </c>
      <c r="B1656" s="562">
        <v>12220</v>
      </c>
      <c r="C1656" s="357">
        <v>0.54</v>
      </c>
      <c r="D1656" s="357">
        <f t="shared" si="39"/>
        <v>6598.8</v>
      </c>
    </row>
    <row r="1657" spans="1:4" hidden="1" outlineLevel="1">
      <c r="A1657" s="559" t="s">
        <v>1283</v>
      </c>
      <c r="B1657" s="562">
        <v>7000</v>
      </c>
      <c r="C1657" s="357">
        <v>0.6</v>
      </c>
      <c r="D1657" s="357">
        <f t="shared" si="39"/>
        <v>4200</v>
      </c>
    </row>
    <row r="1658" spans="1:4" hidden="1" outlineLevel="1">
      <c r="A1658" s="559" t="s">
        <v>1284</v>
      </c>
      <c r="B1658" s="562">
        <v>17940</v>
      </c>
      <c r="C1658" s="357">
        <v>0.54</v>
      </c>
      <c r="D1658" s="357">
        <f t="shared" si="39"/>
        <v>9687.6</v>
      </c>
    </row>
    <row r="1659" spans="1:4" hidden="1" outlineLevel="1">
      <c r="A1659" s="559" t="s">
        <v>1285</v>
      </c>
      <c r="B1659" s="562">
        <v>3450</v>
      </c>
      <c r="C1659" s="357">
        <v>0.6</v>
      </c>
      <c r="D1659" s="357">
        <f t="shared" si="39"/>
        <v>2070</v>
      </c>
    </row>
    <row r="1660" spans="1:4" hidden="1" outlineLevel="1">
      <c r="A1660" s="559" t="s">
        <v>1764</v>
      </c>
      <c r="B1660" s="562">
        <v>6600</v>
      </c>
      <c r="C1660" s="357">
        <v>0.54</v>
      </c>
      <c r="D1660" s="357">
        <f t="shared" si="39"/>
        <v>3564.0000000000005</v>
      </c>
    </row>
    <row r="1661" spans="1:4" hidden="1" outlineLevel="1">
      <c r="A1661" s="559" t="s">
        <v>1286</v>
      </c>
      <c r="B1661" s="562">
        <v>9500</v>
      </c>
      <c r="C1661" s="357">
        <v>0.54</v>
      </c>
      <c r="D1661" s="357">
        <f t="shared" si="39"/>
        <v>5130</v>
      </c>
    </row>
    <row r="1662" spans="1:4" hidden="1" outlineLevel="1">
      <c r="A1662" s="559" t="s">
        <v>1287</v>
      </c>
      <c r="B1662" s="562">
        <v>2250</v>
      </c>
      <c r="C1662" s="357">
        <v>0.64</v>
      </c>
      <c r="D1662" s="357">
        <f t="shared" si="39"/>
        <v>1440</v>
      </c>
    </row>
    <row r="1663" spans="1:4" hidden="1" outlineLevel="1">
      <c r="A1663" s="559" t="s">
        <v>1289</v>
      </c>
      <c r="B1663" s="562">
        <v>11230</v>
      </c>
      <c r="C1663" s="357">
        <v>0.54</v>
      </c>
      <c r="D1663" s="357">
        <f t="shared" si="39"/>
        <v>6064.2000000000007</v>
      </c>
    </row>
    <row r="1664" spans="1:4" hidden="1" outlineLevel="1">
      <c r="A1664" s="559" t="s">
        <v>1290</v>
      </c>
      <c r="B1664" s="562">
        <v>19450</v>
      </c>
      <c r="C1664" s="357">
        <v>0.6</v>
      </c>
      <c r="D1664" s="357">
        <f t="shared" si="39"/>
        <v>11670</v>
      </c>
    </row>
    <row r="1665" spans="1:5" hidden="1" outlineLevel="1">
      <c r="A1665" s="559" t="s">
        <v>1291</v>
      </c>
      <c r="B1665" s="562">
        <v>31250</v>
      </c>
      <c r="C1665" s="357">
        <v>0.6</v>
      </c>
      <c r="D1665" s="357">
        <f t="shared" si="39"/>
        <v>18750</v>
      </c>
    </row>
    <row r="1666" spans="1:5" hidden="1" outlineLevel="1">
      <c r="A1666" s="559" t="s">
        <v>1977</v>
      </c>
      <c r="B1666" s="562">
        <v>10800</v>
      </c>
      <c r="C1666" s="357">
        <v>0.54</v>
      </c>
      <c r="D1666" s="357">
        <f t="shared" si="39"/>
        <v>5832</v>
      </c>
      <c r="E1666" s="42" t="s">
        <v>1800</v>
      </c>
    </row>
    <row r="1667" spans="1:5" hidden="1" outlineLevel="1">
      <c r="A1667" s="559" t="s">
        <v>1292</v>
      </c>
      <c r="B1667" s="562">
        <v>9600</v>
      </c>
      <c r="C1667" s="357">
        <v>0.54</v>
      </c>
      <c r="D1667" s="357">
        <f>B1667*C1667</f>
        <v>5184</v>
      </c>
      <c r="E1667" s="42" t="s">
        <v>1800</v>
      </c>
    </row>
    <row r="1668" spans="1:5" hidden="1" outlineLevel="1">
      <c r="A1668" s="559" t="s">
        <v>863</v>
      </c>
      <c r="B1668" s="562">
        <v>7300</v>
      </c>
      <c r="C1668" s="357">
        <v>0.54</v>
      </c>
      <c r="D1668" s="357">
        <f t="shared" ref="D1668:D1718" si="40">B1668*C1668</f>
        <v>3942.0000000000005</v>
      </c>
    </row>
    <row r="1669" spans="1:5" hidden="1" outlineLevel="1">
      <c r="A1669" s="559" t="s">
        <v>1293</v>
      </c>
      <c r="B1669" s="562">
        <v>2600</v>
      </c>
      <c r="C1669" s="357">
        <v>0.54</v>
      </c>
      <c r="D1669" s="357">
        <f t="shared" si="40"/>
        <v>1404</v>
      </c>
    </row>
    <row r="1670" spans="1:5" hidden="1" outlineLevel="1">
      <c r="A1670" s="559" t="s">
        <v>1294</v>
      </c>
      <c r="B1670" s="562">
        <v>10800</v>
      </c>
      <c r="C1670" s="357">
        <v>0.54</v>
      </c>
      <c r="D1670" s="357">
        <f t="shared" si="40"/>
        <v>5832</v>
      </c>
      <c r="E1670" s="42" t="s">
        <v>1800</v>
      </c>
    </row>
    <row r="1671" spans="1:5" hidden="1" outlineLevel="1">
      <c r="A1671" s="559" t="s">
        <v>864</v>
      </c>
      <c r="B1671" s="562">
        <v>12100</v>
      </c>
      <c r="C1671" s="357">
        <v>0.54</v>
      </c>
      <c r="D1671" s="357">
        <f t="shared" si="40"/>
        <v>6534</v>
      </c>
      <c r="E1671" s="42" t="s">
        <v>1800</v>
      </c>
    </row>
    <row r="1672" spans="1:5" hidden="1" outlineLevel="1">
      <c r="A1672" s="559" t="s">
        <v>1295</v>
      </c>
      <c r="B1672" s="562">
        <v>15915</v>
      </c>
      <c r="C1672" s="357">
        <v>0.54</v>
      </c>
      <c r="D1672" s="357">
        <f t="shared" si="40"/>
        <v>8594.1</v>
      </c>
    </row>
    <row r="1673" spans="1:5" hidden="1" outlineLevel="1">
      <c r="A1673" s="559" t="s">
        <v>1813</v>
      </c>
      <c r="B1673" s="562">
        <v>11600</v>
      </c>
      <c r="C1673" s="357">
        <v>0.54</v>
      </c>
      <c r="D1673" s="357">
        <f t="shared" si="40"/>
        <v>6264</v>
      </c>
    </row>
    <row r="1674" spans="1:5" hidden="1" outlineLevel="1">
      <c r="A1674" s="559" t="s">
        <v>1296</v>
      </c>
      <c r="B1674" s="562">
        <v>17200</v>
      </c>
      <c r="C1674" s="357">
        <v>0.54</v>
      </c>
      <c r="D1674" s="357">
        <f t="shared" si="40"/>
        <v>9288</v>
      </c>
    </row>
    <row r="1675" spans="1:5" hidden="1" outlineLevel="1">
      <c r="A1675" s="559" t="s">
        <v>865</v>
      </c>
      <c r="B1675" s="562">
        <v>20540</v>
      </c>
      <c r="C1675" s="357">
        <v>0.6</v>
      </c>
      <c r="D1675" s="357">
        <f t="shared" si="40"/>
        <v>12324</v>
      </c>
    </row>
    <row r="1676" spans="1:5" hidden="1" outlineLevel="1">
      <c r="A1676" s="559" t="s">
        <v>1297</v>
      </c>
      <c r="B1676" s="562">
        <v>13000</v>
      </c>
      <c r="C1676" s="357">
        <v>0.6</v>
      </c>
      <c r="D1676" s="357">
        <f t="shared" si="40"/>
        <v>7800</v>
      </c>
    </row>
    <row r="1677" spans="1:5" hidden="1" outlineLevel="1">
      <c r="A1677" s="559" t="s">
        <v>1298</v>
      </c>
      <c r="B1677" s="562">
        <v>12300</v>
      </c>
      <c r="C1677" s="357">
        <v>0.6</v>
      </c>
      <c r="D1677" s="357">
        <f t="shared" si="40"/>
        <v>7380</v>
      </c>
    </row>
    <row r="1678" spans="1:5" hidden="1" outlineLevel="1">
      <c r="A1678" s="559" t="s">
        <v>1299</v>
      </c>
      <c r="B1678" s="562">
        <v>5750</v>
      </c>
      <c r="C1678" s="357">
        <v>0.6</v>
      </c>
      <c r="D1678" s="357">
        <f t="shared" si="40"/>
        <v>3450</v>
      </c>
    </row>
    <row r="1679" spans="1:5" hidden="1" outlineLevel="1">
      <c r="A1679" s="559" t="s">
        <v>866</v>
      </c>
      <c r="B1679" s="562">
        <v>1900</v>
      </c>
      <c r="C1679" s="357">
        <v>0.6</v>
      </c>
      <c r="D1679" s="357">
        <f t="shared" si="40"/>
        <v>1140</v>
      </c>
    </row>
    <row r="1680" spans="1:5" hidden="1" outlineLevel="1">
      <c r="A1680" s="559" t="s">
        <v>867</v>
      </c>
      <c r="B1680" s="562">
        <v>11520</v>
      </c>
      <c r="C1680" s="357">
        <v>0.54</v>
      </c>
      <c r="D1680" s="357">
        <f t="shared" si="40"/>
        <v>6220.8</v>
      </c>
    </row>
    <row r="1681" spans="1:4" hidden="1" outlineLevel="1">
      <c r="A1681" s="559" t="s">
        <v>1300</v>
      </c>
      <c r="B1681" s="562">
        <v>14750</v>
      </c>
      <c r="C1681" s="357">
        <v>0.54</v>
      </c>
      <c r="D1681" s="357">
        <f t="shared" si="40"/>
        <v>7965.0000000000009</v>
      </c>
    </row>
    <row r="1682" spans="1:4" hidden="1" outlineLevel="1">
      <c r="A1682" s="559" t="s">
        <v>868</v>
      </c>
      <c r="B1682" s="562">
        <v>2850</v>
      </c>
      <c r="C1682" s="357">
        <v>0.54</v>
      </c>
      <c r="D1682" s="357">
        <f t="shared" si="40"/>
        <v>1539</v>
      </c>
    </row>
    <row r="1683" spans="1:4" hidden="1" outlineLevel="1">
      <c r="A1683" s="559" t="s">
        <v>869</v>
      </c>
      <c r="B1683" s="562">
        <v>26150</v>
      </c>
      <c r="C1683" s="357">
        <v>0.6</v>
      </c>
      <c r="D1683" s="357">
        <f t="shared" si="40"/>
        <v>15690</v>
      </c>
    </row>
    <row r="1684" spans="1:4" hidden="1" outlineLevel="1">
      <c r="A1684" s="559" t="s">
        <v>862</v>
      </c>
      <c r="B1684" s="562">
        <v>3200</v>
      </c>
      <c r="C1684" s="357">
        <v>0.54</v>
      </c>
      <c r="D1684" s="357">
        <f t="shared" si="40"/>
        <v>1728</v>
      </c>
    </row>
    <row r="1685" spans="1:4" hidden="1" outlineLevel="1">
      <c r="A1685" s="559" t="s">
        <v>1301</v>
      </c>
      <c r="B1685" s="562">
        <v>15500</v>
      </c>
      <c r="C1685" s="357">
        <v>0.54</v>
      </c>
      <c r="D1685" s="357">
        <f t="shared" si="40"/>
        <v>8370</v>
      </c>
    </row>
    <row r="1686" spans="1:4" hidden="1" outlineLevel="1">
      <c r="A1686" s="559" t="s">
        <v>859</v>
      </c>
      <c r="B1686" s="562">
        <v>32140</v>
      </c>
      <c r="C1686" s="357">
        <v>0.6</v>
      </c>
      <c r="D1686" s="357">
        <f t="shared" si="40"/>
        <v>19284</v>
      </c>
    </row>
    <row r="1687" spans="1:4" hidden="1" outlineLevel="1">
      <c r="A1687" s="559" t="s">
        <v>771</v>
      </c>
      <c r="B1687" s="562">
        <v>20865</v>
      </c>
      <c r="C1687" s="357">
        <v>0.54</v>
      </c>
      <c r="D1687" s="357">
        <f t="shared" si="40"/>
        <v>11267.1</v>
      </c>
    </row>
    <row r="1688" spans="1:4" hidden="1" outlineLevel="1">
      <c r="A1688" s="559" t="s">
        <v>1881</v>
      </c>
      <c r="B1688" s="562">
        <v>3600</v>
      </c>
      <c r="C1688" s="357">
        <v>0.54</v>
      </c>
      <c r="D1688" s="357">
        <f t="shared" si="40"/>
        <v>1944.0000000000002</v>
      </c>
    </row>
    <row r="1689" spans="1:4" hidden="1" outlineLevel="1">
      <c r="A1689" s="559" t="s">
        <v>1302</v>
      </c>
      <c r="B1689" s="560">
        <v>900</v>
      </c>
      <c r="C1689" s="357">
        <v>0.6</v>
      </c>
      <c r="D1689" s="357">
        <f t="shared" si="40"/>
        <v>540</v>
      </c>
    </row>
    <row r="1690" spans="1:4" hidden="1" outlineLevel="1">
      <c r="A1690" s="559" t="s">
        <v>781</v>
      </c>
      <c r="B1690" s="560">
        <v>900</v>
      </c>
      <c r="C1690" s="357">
        <v>0.6</v>
      </c>
      <c r="D1690" s="357">
        <f t="shared" si="40"/>
        <v>540</v>
      </c>
    </row>
    <row r="1691" spans="1:4" hidden="1" outlineLevel="1">
      <c r="A1691" s="559" t="s">
        <v>1936</v>
      </c>
      <c r="B1691" s="562">
        <v>3850</v>
      </c>
      <c r="C1691" s="357">
        <v>0.54</v>
      </c>
      <c r="D1691" s="357">
        <f t="shared" si="40"/>
        <v>2079</v>
      </c>
    </row>
    <row r="1692" spans="1:4" hidden="1" outlineLevel="1">
      <c r="A1692" s="559" t="s">
        <v>1937</v>
      </c>
      <c r="B1692" s="562">
        <v>9500</v>
      </c>
      <c r="C1692" s="357">
        <v>0.54</v>
      </c>
      <c r="D1692" s="357">
        <f t="shared" si="40"/>
        <v>5130</v>
      </c>
    </row>
    <row r="1693" spans="1:4" hidden="1" outlineLevel="1">
      <c r="A1693" s="559" t="s">
        <v>1938</v>
      </c>
      <c r="B1693" s="562">
        <v>12600</v>
      </c>
      <c r="C1693" s="357">
        <v>0.54</v>
      </c>
      <c r="D1693" s="357">
        <f t="shared" si="40"/>
        <v>6804</v>
      </c>
    </row>
    <row r="1694" spans="1:4" hidden="1" outlineLevel="1">
      <c r="A1694" s="557" t="s">
        <v>307</v>
      </c>
      <c r="B1694" s="561">
        <v>25567</v>
      </c>
      <c r="C1694" s="357">
        <v>0.54</v>
      </c>
      <c r="D1694" s="357">
        <f t="shared" si="40"/>
        <v>13806.18</v>
      </c>
    </row>
    <row r="1695" spans="1:4" hidden="1" outlineLevel="1">
      <c r="A1695" s="557" t="s">
        <v>308</v>
      </c>
      <c r="B1695" s="561">
        <v>42950</v>
      </c>
      <c r="C1695" s="432"/>
      <c r="D1695" s="357">
        <f t="shared" si="40"/>
        <v>0</v>
      </c>
    </row>
    <row r="1696" spans="1:4" hidden="1" outlineLevel="1">
      <c r="A1696" s="559" t="s">
        <v>785</v>
      </c>
      <c r="B1696" s="562">
        <v>31150</v>
      </c>
      <c r="C1696" s="357">
        <v>2.2200000000000002</v>
      </c>
      <c r="D1696" s="357">
        <f t="shared" si="40"/>
        <v>69153</v>
      </c>
    </row>
    <row r="1697" spans="1:5" hidden="1" outlineLevel="1">
      <c r="A1697" s="559" t="s">
        <v>309</v>
      </c>
      <c r="B1697" s="562">
        <v>11800</v>
      </c>
      <c r="C1697" s="357">
        <v>5.43</v>
      </c>
      <c r="D1697" s="357">
        <f t="shared" si="40"/>
        <v>64074</v>
      </c>
    </row>
    <row r="1698" spans="1:5" hidden="1" outlineLevel="1">
      <c r="A1698" s="557" t="s">
        <v>310</v>
      </c>
      <c r="B1698" s="561">
        <v>155500</v>
      </c>
      <c r="C1698" s="357"/>
      <c r="D1698" s="357">
        <f t="shared" si="40"/>
        <v>0</v>
      </c>
    </row>
    <row r="1699" spans="1:5" hidden="1" outlineLevel="1">
      <c r="A1699" s="559" t="s">
        <v>1304</v>
      </c>
      <c r="B1699" s="562">
        <v>69700</v>
      </c>
      <c r="C1699" s="357">
        <v>0.39</v>
      </c>
      <c r="D1699" s="357">
        <f t="shared" si="40"/>
        <v>27183</v>
      </c>
      <c r="E1699" s="42" t="s">
        <v>1800</v>
      </c>
    </row>
    <row r="1700" spans="1:5" hidden="1" outlineLevel="1">
      <c r="A1700" s="559" t="s">
        <v>1305</v>
      </c>
      <c r="B1700" s="562">
        <v>73000</v>
      </c>
      <c r="C1700" s="357">
        <v>0.39</v>
      </c>
      <c r="D1700" s="357">
        <f t="shared" si="40"/>
        <v>28470</v>
      </c>
      <c r="E1700" s="42" t="s">
        <v>1800</v>
      </c>
    </row>
    <row r="1701" spans="1:5" hidden="1" outlineLevel="1">
      <c r="A1701" s="559" t="s">
        <v>876</v>
      </c>
      <c r="B1701" s="562">
        <v>12800</v>
      </c>
      <c r="C1701" s="357">
        <v>0.39</v>
      </c>
      <c r="D1701" s="357">
        <f t="shared" si="40"/>
        <v>4992</v>
      </c>
    </row>
    <row r="1702" spans="1:5" hidden="1" outlineLevel="1">
      <c r="A1702" s="557" t="s">
        <v>119</v>
      </c>
      <c r="B1702" s="558">
        <v>45</v>
      </c>
      <c r="C1702" s="357"/>
      <c r="D1702" s="357">
        <f t="shared" si="40"/>
        <v>0</v>
      </c>
    </row>
    <row r="1703" spans="1:5" hidden="1" outlineLevel="1">
      <c r="A1703" s="559" t="s">
        <v>120</v>
      </c>
      <c r="B1703" s="560">
        <v>45</v>
      </c>
      <c r="C1703" s="357">
        <v>390</v>
      </c>
      <c r="D1703" s="357">
        <f t="shared" si="40"/>
        <v>17550</v>
      </c>
    </row>
    <row r="1704" spans="1:5" hidden="1" outlineLevel="1">
      <c r="A1704" s="557" t="s">
        <v>786</v>
      </c>
      <c r="B1704" s="558">
        <v>700</v>
      </c>
      <c r="C1704" s="432"/>
      <c r="D1704" s="357">
        <f t="shared" si="40"/>
        <v>0</v>
      </c>
    </row>
    <row r="1705" spans="1:5" hidden="1" outlineLevel="1">
      <c r="A1705" s="559" t="s">
        <v>787</v>
      </c>
      <c r="B1705" s="560">
        <v>700</v>
      </c>
      <c r="C1705" s="357">
        <v>55.17</v>
      </c>
      <c r="D1705" s="357">
        <f t="shared" si="40"/>
        <v>38619</v>
      </c>
    </row>
    <row r="1706" spans="1:5" hidden="1" outlineLevel="1">
      <c r="A1706" s="557" t="s">
        <v>207</v>
      </c>
      <c r="B1706" s="561">
        <v>60681</v>
      </c>
      <c r="C1706" s="357"/>
      <c r="D1706" s="357">
        <f t="shared" si="40"/>
        <v>0</v>
      </c>
    </row>
    <row r="1707" spans="1:5" hidden="1" outlineLevel="1">
      <c r="A1707" s="559" t="s">
        <v>1978</v>
      </c>
      <c r="B1707" s="562">
        <v>15000</v>
      </c>
      <c r="C1707" s="357">
        <v>13.64</v>
      </c>
      <c r="D1707" s="357">
        <f t="shared" si="40"/>
        <v>204600</v>
      </c>
      <c r="E1707" s="42" t="s">
        <v>1800</v>
      </c>
    </row>
    <row r="1708" spans="1:5" hidden="1" outlineLevel="1">
      <c r="A1708" s="559" t="s">
        <v>1306</v>
      </c>
      <c r="B1708" s="562">
        <v>8433</v>
      </c>
      <c r="C1708" s="357">
        <v>31.91</v>
      </c>
      <c r="D1708" s="357">
        <f t="shared" si="40"/>
        <v>269097.03000000003</v>
      </c>
    </row>
    <row r="1709" spans="1:5" hidden="1" outlineLevel="1">
      <c r="A1709" s="559" t="s">
        <v>879</v>
      </c>
      <c r="B1709" s="562">
        <v>3151</v>
      </c>
      <c r="C1709" s="357">
        <v>16.21</v>
      </c>
      <c r="D1709" s="357">
        <f t="shared" si="40"/>
        <v>51077.71</v>
      </c>
    </row>
    <row r="1710" spans="1:5" hidden="1" outlineLevel="1">
      <c r="A1710" s="559" t="s">
        <v>311</v>
      </c>
      <c r="B1710" s="560">
        <v>639</v>
      </c>
      <c r="C1710" s="357">
        <v>46.28</v>
      </c>
      <c r="D1710" s="357">
        <f t="shared" si="40"/>
        <v>29572.920000000002</v>
      </c>
    </row>
    <row r="1711" spans="1:5" hidden="1" outlineLevel="1">
      <c r="A1711" s="559" t="s">
        <v>208</v>
      </c>
      <c r="B1711" s="562">
        <v>2683</v>
      </c>
      <c r="C1711" s="357">
        <v>31.75</v>
      </c>
      <c r="D1711" s="357">
        <f t="shared" si="40"/>
        <v>85185.25</v>
      </c>
      <c r="E1711" s="42" t="s">
        <v>1800</v>
      </c>
    </row>
    <row r="1712" spans="1:5" hidden="1" outlineLevel="1">
      <c r="A1712" s="559" t="s">
        <v>1307</v>
      </c>
      <c r="B1712" s="562">
        <v>4625</v>
      </c>
      <c r="C1712" s="357">
        <v>35.22</v>
      </c>
      <c r="D1712" s="357">
        <f t="shared" si="40"/>
        <v>162892.5</v>
      </c>
    </row>
    <row r="1713" spans="1:5" hidden="1" outlineLevel="1">
      <c r="A1713" s="559" t="s">
        <v>312</v>
      </c>
      <c r="B1713" s="560">
        <v>349</v>
      </c>
      <c r="C1713" s="357">
        <v>34.729999999999997</v>
      </c>
      <c r="D1713" s="357">
        <f t="shared" si="40"/>
        <v>12120.769999999999</v>
      </c>
    </row>
    <row r="1714" spans="1:5" hidden="1" outlineLevel="1">
      <c r="A1714" s="559" t="s">
        <v>881</v>
      </c>
      <c r="B1714" s="562">
        <v>2465</v>
      </c>
      <c r="C1714" s="357">
        <v>49.47</v>
      </c>
      <c r="D1714" s="357">
        <f t="shared" si="40"/>
        <v>121943.55</v>
      </c>
    </row>
    <row r="1715" spans="1:5" hidden="1" outlineLevel="1">
      <c r="A1715" s="559" t="s">
        <v>313</v>
      </c>
      <c r="B1715" s="562">
        <v>6650</v>
      </c>
      <c r="C1715" s="357">
        <v>37.35</v>
      </c>
      <c r="D1715" s="357">
        <f t="shared" si="40"/>
        <v>248377.5</v>
      </c>
    </row>
    <row r="1716" spans="1:5" hidden="1" outlineLevel="1">
      <c r="A1716" s="559" t="s">
        <v>209</v>
      </c>
      <c r="B1716" s="562">
        <v>6202</v>
      </c>
      <c r="C1716" s="357">
        <v>43.73</v>
      </c>
      <c r="D1716" s="357">
        <f t="shared" si="40"/>
        <v>271213.45999999996</v>
      </c>
      <c r="E1716" s="42" t="s">
        <v>1800</v>
      </c>
    </row>
    <row r="1717" spans="1:5" hidden="1" outlineLevel="1">
      <c r="A1717" s="559" t="s">
        <v>315</v>
      </c>
      <c r="B1717" s="562">
        <v>6696</v>
      </c>
      <c r="C1717" s="357">
        <v>62.46</v>
      </c>
      <c r="D1717" s="357">
        <f t="shared" si="40"/>
        <v>418232.16000000003</v>
      </c>
    </row>
    <row r="1718" spans="1:5" hidden="1" outlineLevel="1">
      <c r="A1718" s="559" t="s">
        <v>210</v>
      </c>
      <c r="B1718" s="562">
        <v>3788</v>
      </c>
      <c r="C1718" s="357">
        <v>69.540000000000006</v>
      </c>
      <c r="D1718" s="357">
        <f t="shared" si="40"/>
        <v>263417.52</v>
      </c>
      <c r="E1718" s="42" t="s">
        <v>1800</v>
      </c>
    </row>
    <row r="1719" spans="1:5" collapsed="1">
      <c r="A1719" s="460" t="s">
        <v>763</v>
      </c>
      <c r="B1719" s="479"/>
      <c r="C1719" s="480"/>
      <c r="D1719" s="481">
        <f>SUM(D1079:D1718)</f>
        <v>46959852.12926133</v>
      </c>
    </row>
    <row r="1721" spans="1:5">
      <c r="A1721" s="489" t="s">
        <v>1308</v>
      </c>
      <c r="B1721" s="490" t="s">
        <v>2</v>
      </c>
    </row>
    <row r="1722" spans="1:5" hidden="1" outlineLevel="1">
      <c r="A1722" s="491" t="s">
        <v>895</v>
      </c>
      <c r="B1722" s="492">
        <v>701.1</v>
      </c>
    </row>
    <row r="1723" spans="1:5" hidden="1" outlineLevel="1">
      <c r="A1723" s="491" t="s">
        <v>896</v>
      </c>
      <c r="B1723" s="492">
        <v>7590</v>
      </c>
    </row>
    <row r="1724" spans="1:5" hidden="1" outlineLevel="1">
      <c r="A1724" s="493" t="s">
        <v>905</v>
      </c>
      <c r="B1724" s="423">
        <v>1574.9</v>
      </c>
    </row>
    <row r="1725" spans="1:5" hidden="1" outlineLevel="1">
      <c r="A1725" s="491" t="s">
        <v>912</v>
      </c>
      <c r="B1725" s="492">
        <v>36.6</v>
      </c>
    </row>
    <row r="1726" spans="1:5" hidden="1" outlineLevel="1">
      <c r="A1726" s="491" t="s">
        <v>913</v>
      </c>
      <c r="B1726" s="492">
        <v>255.3</v>
      </c>
    </row>
    <row r="1727" spans="1:5" hidden="1" outlineLevel="1">
      <c r="A1727" s="491" t="s">
        <v>1309</v>
      </c>
      <c r="B1727" s="492">
        <v>182.1</v>
      </c>
    </row>
    <row r="1728" spans="1:5" hidden="1" outlineLevel="1">
      <c r="A1728" s="491" t="s">
        <v>918</v>
      </c>
      <c r="B1728" s="492">
        <v>43.8</v>
      </c>
    </row>
    <row r="1729" spans="1:2" hidden="1" outlineLevel="1">
      <c r="A1729" s="491" t="s">
        <v>1310</v>
      </c>
      <c r="B1729" s="492"/>
    </row>
    <row r="1730" spans="1:2" hidden="1" outlineLevel="1">
      <c r="A1730" s="495" t="s">
        <v>193</v>
      </c>
      <c r="B1730" s="492">
        <v>29</v>
      </c>
    </row>
    <row r="1731" spans="1:2" hidden="1" outlineLevel="1">
      <c r="A1731" s="495" t="s">
        <v>921</v>
      </c>
      <c r="B1731" s="492">
        <v>478.7</v>
      </c>
    </row>
    <row r="1732" spans="1:2" hidden="1" outlineLevel="1">
      <c r="A1732" s="496" t="s">
        <v>1624</v>
      </c>
      <c r="B1732" s="497">
        <v>104.05</v>
      </c>
    </row>
    <row r="1733" spans="1:2" hidden="1" outlineLevel="1">
      <c r="A1733" s="498" t="s">
        <v>960</v>
      </c>
      <c r="B1733" s="492">
        <v>132000</v>
      </c>
    </row>
    <row r="1734" spans="1:2" hidden="1" outlineLevel="1">
      <c r="A1734" s="491" t="s">
        <v>969</v>
      </c>
      <c r="B1734" s="492">
        <v>197.85</v>
      </c>
    </row>
    <row r="1735" spans="1:2" hidden="1" outlineLevel="1">
      <c r="A1735" s="491" t="s">
        <v>1311</v>
      </c>
      <c r="B1735" s="492">
        <v>949.7</v>
      </c>
    </row>
    <row r="1736" spans="1:2" hidden="1" outlineLevel="1">
      <c r="A1736" s="493" t="s">
        <v>806</v>
      </c>
      <c r="B1736" s="492"/>
    </row>
    <row r="1737" spans="1:2" hidden="1" outlineLevel="1">
      <c r="A1737" s="499" t="s">
        <v>980</v>
      </c>
      <c r="B1737" s="492">
        <v>75</v>
      </c>
    </row>
    <row r="1738" spans="1:2" hidden="1" outlineLevel="1">
      <c r="A1738" s="499" t="s">
        <v>981</v>
      </c>
      <c r="B1738" s="492">
        <v>740</v>
      </c>
    </row>
    <row r="1739" spans="1:2" hidden="1" outlineLevel="1">
      <c r="A1739" s="499" t="s">
        <v>990</v>
      </c>
      <c r="B1739" s="492">
        <v>2000</v>
      </c>
    </row>
    <row r="1740" spans="1:2" hidden="1" outlineLevel="1">
      <c r="A1740" s="500" t="s">
        <v>997</v>
      </c>
      <c r="B1740" s="501">
        <v>41</v>
      </c>
    </row>
    <row r="1741" spans="1:2" hidden="1" outlineLevel="1">
      <c r="A1741" s="500" t="s">
        <v>998</v>
      </c>
      <c r="B1741" s="501">
        <v>346</v>
      </c>
    </row>
    <row r="1742" spans="1:2" hidden="1" outlineLevel="1">
      <c r="A1742" s="500" t="s">
        <v>999</v>
      </c>
      <c r="B1742" s="501">
        <v>234</v>
      </c>
    </row>
    <row r="1743" spans="1:2" hidden="1" outlineLevel="1">
      <c r="A1743" s="500" t="s">
        <v>1000</v>
      </c>
      <c r="B1743" s="501">
        <v>344</v>
      </c>
    </row>
    <row r="1744" spans="1:2" hidden="1" outlineLevel="1">
      <c r="A1744" s="500" t="s">
        <v>1001</v>
      </c>
      <c r="B1744" s="501">
        <v>24</v>
      </c>
    </row>
    <row r="1745" spans="1:2" hidden="1" outlineLevel="1">
      <c r="A1745" s="500" t="s">
        <v>1002</v>
      </c>
      <c r="B1745" s="501">
        <v>436</v>
      </c>
    </row>
    <row r="1746" spans="1:2" hidden="1" outlineLevel="1">
      <c r="A1746" s="500" t="s">
        <v>1003</v>
      </c>
      <c r="B1746" s="501">
        <v>90</v>
      </c>
    </row>
    <row r="1747" spans="1:2" hidden="1" outlineLevel="1">
      <c r="A1747" s="500" t="s">
        <v>1004</v>
      </c>
      <c r="B1747" s="501">
        <v>37</v>
      </c>
    </row>
    <row r="1748" spans="1:2" hidden="1" outlineLevel="1">
      <c r="A1748" s="500" t="s">
        <v>1005</v>
      </c>
      <c r="B1748" s="501">
        <v>80</v>
      </c>
    </row>
    <row r="1749" spans="1:2" hidden="1" outlineLevel="1">
      <c r="A1749" s="500" t="s">
        <v>1006</v>
      </c>
      <c r="B1749" s="501">
        <v>14</v>
      </c>
    </row>
    <row r="1750" spans="1:2" hidden="1" outlineLevel="1">
      <c r="A1750" s="500" t="s">
        <v>1007</v>
      </c>
      <c r="B1750" s="501">
        <v>127</v>
      </c>
    </row>
    <row r="1751" spans="1:2" hidden="1" outlineLevel="1">
      <c r="A1751" s="500" t="s">
        <v>1008</v>
      </c>
      <c r="B1751" s="501">
        <v>89</v>
      </c>
    </row>
    <row r="1752" spans="1:2" hidden="1" outlineLevel="1">
      <c r="A1752" s="500" t="s">
        <v>1009</v>
      </c>
      <c r="B1752" s="501">
        <v>49</v>
      </c>
    </row>
    <row r="1753" spans="1:2" hidden="1" outlineLevel="1">
      <c r="A1753" s="500" t="s">
        <v>1010</v>
      </c>
      <c r="B1753" s="501">
        <v>106</v>
      </c>
    </row>
    <row r="1754" spans="1:2" hidden="1" outlineLevel="1">
      <c r="A1754" s="500" t="s">
        <v>1011</v>
      </c>
      <c r="B1754" s="501">
        <v>50</v>
      </c>
    </row>
    <row r="1755" spans="1:2" hidden="1" outlineLevel="1">
      <c r="A1755" s="500" t="s">
        <v>1012</v>
      </c>
      <c r="B1755" s="501">
        <v>71</v>
      </c>
    </row>
    <row r="1756" spans="1:2" hidden="1" outlineLevel="1">
      <c r="A1756" s="500" t="s">
        <v>1013</v>
      </c>
      <c r="B1756" s="501">
        <v>270</v>
      </c>
    </row>
    <row r="1757" spans="1:2" hidden="1" outlineLevel="1">
      <c r="A1757" s="500" t="s">
        <v>1014</v>
      </c>
      <c r="B1757" s="501">
        <v>39</v>
      </c>
    </row>
    <row r="1758" spans="1:2" hidden="1" outlineLevel="1">
      <c r="A1758" s="500" t="s">
        <v>1015</v>
      </c>
      <c r="B1758" s="501">
        <v>180</v>
      </c>
    </row>
    <row r="1759" spans="1:2" hidden="1" outlineLevel="1">
      <c r="A1759" s="500" t="s">
        <v>1016</v>
      </c>
      <c r="B1759" s="501">
        <v>60</v>
      </c>
    </row>
    <row r="1760" spans="1:2" hidden="1" outlineLevel="1">
      <c r="A1760" s="500" t="s">
        <v>1017</v>
      </c>
      <c r="B1760" s="501">
        <v>200</v>
      </c>
    </row>
    <row r="1761" spans="1:2" hidden="1" outlineLevel="1">
      <c r="A1761" s="500" t="s">
        <v>1018</v>
      </c>
      <c r="B1761" s="501">
        <v>122</v>
      </c>
    </row>
    <row r="1762" spans="1:2" hidden="1" outlineLevel="1">
      <c r="A1762" s="500" t="s">
        <v>1019</v>
      </c>
      <c r="B1762" s="501">
        <v>140</v>
      </c>
    </row>
    <row r="1763" spans="1:2" hidden="1" outlineLevel="1">
      <c r="A1763" s="500" t="s">
        <v>1020</v>
      </c>
      <c r="B1763" s="501">
        <v>10</v>
      </c>
    </row>
    <row r="1764" spans="1:2" hidden="1" outlineLevel="1">
      <c r="A1764" s="498" t="s">
        <v>1312</v>
      </c>
      <c r="B1764" s="497">
        <v>240</v>
      </c>
    </row>
    <row r="1765" spans="1:2" hidden="1" outlineLevel="1">
      <c r="A1765" s="491" t="s">
        <v>1058</v>
      </c>
      <c r="B1765" s="492">
        <v>35.9</v>
      </c>
    </row>
    <row r="1766" spans="1:2" hidden="1" outlineLevel="1">
      <c r="A1766" s="491" t="s">
        <v>1313</v>
      </c>
      <c r="B1766" s="492">
        <v>77.400000000000006</v>
      </c>
    </row>
    <row r="1767" spans="1:2" hidden="1" outlineLevel="1">
      <c r="A1767" s="502" t="s">
        <v>498</v>
      </c>
      <c r="B1767" s="503"/>
    </row>
    <row r="1768" spans="1:2" hidden="1" outlineLevel="1">
      <c r="A1768" s="504" t="s">
        <v>1055</v>
      </c>
      <c r="B1768" s="505">
        <v>1</v>
      </c>
    </row>
    <row r="1769" spans="1:2" hidden="1" outlineLevel="1">
      <c r="A1769" s="504" t="s">
        <v>1056</v>
      </c>
      <c r="B1769" s="505">
        <v>9</v>
      </c>
    </row>
    <row r="1770" spans="1:2" hidden="1" outlineLevel="1">
      <c r="A1770" s="491" t="s">
        <v>1314</v>
      </c>
      <c r="B1770" s="492">
        <v>554</v>
      </c>
    </row>
    <row r="1771" spans="1:2" hidden="1" outlineLevel="1">
      <c r="A1771" s="506" t="s">
        <v>819</v>
      </c>
      <c r="B1771" s="503"/>
    </row>
    <row r="1772" spans="1:2" hidden="1" outlineLevel="1">
      <c r="A1772" s="507" t="s">
        <v>1077</v>
      </c>
      <c r="B1772" s="508">
        <v>300</v>
      </c>
    </row>
    <row r="1773" spans="1:2" hidden="1" outlineLevel="1">
      <c r="A1773" s="507" t="s">
        <v>1078</v>
      </c>
      <c r="B1773" s="508">
        <v>450</v>
      </c>
    </row>
    <row r="1774" spans="1:2" hidden="1" outlineLevel="1">
      <c r="A1774" s="491" t="s">
        <v>1315</v>
      </c>
      <c r="B1774" s="492">
        <v>194.5</v>
      </c>
    </row>
    <row r="1775" spans="1:2" hidden="1" outlineLevel="1">
      <c r="A1775" s="491" t="s">
        <v>1316</v>
      </c>
      <c r="B1775" s="492">
        <v>816.35</v>
      </c>
    </row>
    <row r="1776" spans="1:2" hidden="1" outlineLevel="1">
      <c r="A1776" s="491" t="s">
        <v>1317</v>
      </c>
      <c r="B1776" s="492">
        <v>2814.3</v>
      </c>
    </row>
    <row r="1777" spans="1:2" hidden="1" outlineLevel="1">
      <c r="A1777" s="491" t="s">
        <v>1086</v>
      </c>
      <c r="B1777" s="492">
        <v>827.6</v>
      </c>
    </row>
    <row r="1778" spans="1:2" hidden="1" outlineLevel="1">
      <c r="A1778" s="491" t="s">
        <v>1318</v>
      </c>
      <c r="B1778" s="492">
        <v>305</v>
      </c>
    </row>
    <row r="1779" spans="1:2" hidden="1" outlineLevel="1">
      <c r="A1779" s="491" t="s">
        <v>1329</v>
      </c>
      <c r="B1779" s="492">
        <v>1</v>
      </c>
    </row>
    <row r="1780" spans="1:2" hidden="1" outlineLevel="1">
      <c r="A1780" s="491" t="s">
        <v>1188</v>
      </c>
      <c r="B1780" s="492">
        <v>48.5</v>
      </c>
    </row>
    <row r="1781" spans="1:2" hidden="1" outlineLevel="1">
      <c r="A1781" s="491" t="s">
        <v>1189</v>
      </c>
      <c r="B1781" s="492">
        <v>16.55</v>
      </c>
    </row>
    <row r="1782" spans="1:2" hidden="1" outlineLevel="1">
      <c r="A1782" s="493" t="s">
        <v>212</v>
      </c>
      <c r="B1782" s="492"/>
    </row>
    <row r="1783" spans="1:2" hidden="1" outlineLevel="1">
      <c r="A1783" s="495" t="s">
        <v>1137</v>
      </c>
      <c r="B1783" s="492">
        <v>303.89999999999998</v>
      </c>
    </row>
    <row r="1784" spans="1:2" hidden="1" outlineLevel="1">
      <c r="A1784" s="495" t="s">
        <v>1138</v>
      </c>
      <c r="B1784" s="492">
        <v>42</v>
      </c>
    </row>
    <row r="1785" spans="1:2" hidden="1" outlineLevel="1">
      <c r="A1785" s="495" t="s">
        <v>261</v>
      </c>
      <c r="B1785" s="492">
        <v>1357.5</v>
      </c>
    </row>
    <row r="1786" spans="1:2" hidden="1" outlineLevel="1">
      <c r="A1786" s="491" t="s">
        <v>1330</v>
      </c>
      <c r="B1786" s="492"/>
    </row>
    <row r="1787" spans="1:2" hidden="1" outlineLevel="1">
      <c r="A1787" s="509" t="s">
        <v>1129</v>
      </c>
      <c r="B1787" s="510">
        <v>189</v>
      </c>
    </row>
    <row r="1788" spans="1:2" hidden="1" outlineLevel="1">
      <c r="A1788" s="491" t="s">
        <v>1320</v>
      </c>
      <c r="B1788" s="492">
        <v>12.3</v>
      </c>
    </row>
    <row r="1789" spans="1:2" hidden="1" outlineLevel="1">
      <c r="A1789" s="491" t="s">
        <v>1321</v>
      </c>
      <c r="B1789" s="492">
        <v>152.44999999999999</v>
      </c>
    </row>
    <row r="1790" spans="1:2" hidden="1" outlineLevel="1">
      <c r="A1790" s="491" t="s">
        <v>1322</v>
      </c>
      <c r="B1790" s="492">
        <v>99.58</v>
      </c>
    </row>
    <row r="1791" spans="1:2" hidden="1" outlineLevel="1">
      <c r="A1791" s="491" t="s">
        <v>1323</v>
      </c>
      <c r="B1791" s="492">
        <v>88.3</v>
      </c>
    </row>
    <row r="1792" spans="1:2" hidden="1" outlineLevel="1">
      <c r="A1792" s="498" t="s">
        <v>1630</v>
      </c>
      <c r="B1792" s="492">
        <v>22.8</v>
      </c>
    </row>
    <row r="1793" spans="1:4" hidden="1" outlineLevel="1">
      <c r="A1793" s="491" t="s">
        <v>1324</v>
      </c>
      <c r="B1793" s="492">
        <v>1310.6500000000001</v>
      </c>
    </row>
    <row r="1794" spans="1:4" hidden="1" outlineLevel="1">
      <c r="A1794" s="491" t="s">
        <v>1818</v>
      </c>
      <c r="B1794" s="492">
        <v>30</v>
      </c>
    </row>
    <row r="1795" spans="1:4" hidden="1" outlineLevel="1">
      <c r="A1795" s="498" t="s">
        <v>1631</v>
      </c>
      <c r="B1795" s="511">
        <v>47.45</v>
      </c>
    </row>
    <row r="1796" spans="1:4" hidden="1" outlineLevel="1">
      <c r="A1796" s="512" t="s">
        <v>1195</v>
      </c>
      <c r="B1796" s="503">
        <v>110</v>
      </c>
    </row>
    <row r="1797" spans="1:4" hidden="1" outlineLevel="1">
      <c r="A1797" s="512" t="s">
        <v>1233</v>
      </c>
      <c r="B1797" s="503">
        <v>29</v>
      </c>
    </row>
    <row r="1798" spans="1:4" hidden="1" outlineLevel="1">
      <c r="A1798" s="491" t="s">
        <v>1325</v>
      </c>
      <c r="B1798" s="492">
        <v>110</v>
      </c>
    </row>
    <row r="1799" spans="1:4" hidden="1" outlineLevel="1">
      <c r="A1799" s="491" t="s">
        <v>1326</v>
      </c>
      <c r="B1799" s="492">
        <v>50</v>
      </c>
    </row>
    <row r="1800" spans="1:4" collapsed="1">
      <c r="A1800" s="513"/>
      <c r="B1800" s="514">
        <f>SUM(B1722:B1799)</f>
        <v>160763.12999999995</v>
      </c>
    </row>
    <row r="1802" spans="1:4">
      <c r="A1802" s="450" t="s">
        <v>125</v>
      </c>
      <c r="B1802" s="451" t="s">
        <v>2</v>
      </c>
      <c r="C1802" s="454" t="s">
        <v>3</v>
      </c>
      <c r="D1802" s="454" t="s">
        <v>4</v>
      </c>
    </row>
    <row r="1803" spans="1:4" hidden="1" outlineLevel="1">
      <c r="A1803" s="557" t="s">
        <v>1331</v>
      </c>
      <c r="B1803" s="558">
        <v>10.91</v>
      </c>
      <c r="C1803" s="357"/>
      <c r="D1803" s="357">
        <f t="shared" ref="D1803:D1850" si="41">B1803*C1803</f>
        <v>0</v>
      </c>
    </row>
    <row r="1804" spans="1:4" hidden="1" outlineLevel="1">
      <c r="A1804" s="559" t="s">
        <v>1332</v>
      </c>
      <c r="B1804" s="560">
        <v>10.91</v>
      </c>
      <c r="C1804" s="357">
        <v>305.69</v>
      </c>
      <c r="D1804" s="357">
        <f t="shared" si="41"/>
        <v>3335.0779000000002</v>
      </c>
    </row>
    <row r="1805" spans="1:4" hidden="1" outlineLevel="1">
      <c r="A1805" s="557" t="s">
        <v>1903</v>
      </c>
      <c r="B1805" s="558">
        <v>1</v>
      </c>
      <c r="C1805" s="357"/>
      <c r="D1805" s="357">
        <f t="shared" si="41"/>
        <v>0</v>
      </c>
    </row>
    <row r="1806" spans="1:4" hidden="1" outlineLevel="1">
      <c r="A1806" s="559" t="s">
        <v>1941</v>
      </c>
      <c r="B1806" s="560">
        <v>1</v>
      </c>
      <c r="C1806" s="357">
        <v>71370</v>
      </c>
      <c r="D1806" s="357">
        <f t="shared" si="41"/>
        <v>71370</v>
      </c>
    </row>
    <row r="1807" spans="1:4" hidden="1" outlineLevel="1">
      <c r="A1807" s="557" t="s">
        <v>198</v>
      </c>
      <c r="B1807" s="558">
        <v>3</v>
      </c>
      <c r="C1807" s="357"/>
      <c r="D1807" s="357">
        <f t="shared" si="41"/>
        <v>0</v>
      </c>
    </row>
    <row r="1808" spans="1:4" hidden="1" outlineLevel="1">
      <c r="A1808" s="559" t="s">
        <v>1333</v>
      </c>
      <c r="B1808" s="560">
        <v>2</v>
      </c>
      <c r="C1808" s="357">
        <v>35000</v>
      </c>
      <c r="D1808" s="357">
        <f t="shared" si="41"/>
        <v>70000</v>
      </c>
    </row>
    <row r="1809" spans="1:5" hidden="1" outlineLevel="1">
      <c r="A1809" s="559" t="s">
        <v>1334</v>
      </c>
      <c r="B1809" s="560">
        <v>1</v>
      </c>
      <c r="C1809" s="357">
        <v>31000</v>
      </c>
      <c r="D1809" s="357">
        <f t="shared" si="41"/>
        <v>31000</v>
      </c>
    </row>
    <row r="1810" spans="1:5" hidden="1" outlineLevel="1">
      <c r="A1810" s="557" t="s">
        <v>182</v>
      </c>
      <c r="B1810" s="558">
        <v>60</v>
      </c>
      <c r="C1810" s="357"/>
      <c r="D1810" s="357">
        <f t="shared" si="41"/>
        <v>0</v>
      </c>
    </row>
    <row r="1811" spans="1:5" hidden="1" outlineLevel="1">
      <c r="A1811" s="559" t="s">
        <v>795</v>
      </c>
      <c r="B1811" s="560">
        <v>60</v>
      </c>
      <c r="C1811" s="362">
        <v>213.28</v>
      </c>
      <c r="D1811" s="357">
        <f t="shared" si="41"/>
        <v>12796.8</v>
      </c>
    </row>
    <row r="1812" spans="1:5" hidden="1" outlineLevel="1">
      <c r="A1812" s="557" t="s">
        <v>947</v>
      </c>
      <c r="B1812" s="558">
        <v>6</v>
      </c>
      <c r="C1812" s="362">
        <v>153</v>
      </c>
      <c r="D1812" s="357">
        <f t="shared" si="41"/>
        <v>918</v>
      </c>
    </row>
    <row r="1813" spans="1:5" hidden="1" outlineLevel="1">
      <c r="A1813" s="557" t="s">
        <v>1335</v>
      </c>
      <c r="B1813" s="561">
        <v>1000</v>
      </c>
      <c r="C1813" s="436"/>
      <c r="D1813" s="357">
        <f t="shared" si="41"/>
        <v>0</v>
      </c>
    </row>
    <row r="1814" spans="1:5" hidden="1" outlineLevel="1">
      <c r="A1814" s="559" t="s">
        <v>1336</v>
      </c>
      <c r="B1814" s="562">
        <v>1000</v>
      </c>
      <c r="C1814" s="357">
        <v>1.72</v>
      </c>
      <c r="D1814" s="357">
        <f t="shared" si="41"/>
        <v>1720</v>
      </c>
    </row>
    <row r="1815" spans="1:5" hidden="1" outlineLevel="1">
      <c r="A1815" s="557" t="s">
        <v>161</v>
      </c>
      <c r="B1815" s="558">
        <v>250</v>
      </c>
      <c r="C1815" s="357"/>
      <c r="D1815" s="357">
        <f t="shared" si="41"/>
        <v>0</v>
      </c>
    </row>
    <row r="1816" spans="1:5" hidden="1" outlineLevel="1">
      <c r="A1816" s="559" t="s">
        <v>1337</v>
      </c>
      <c r="B1816" s="560">
        <v>250</v>
      </c>
      <c r="C1816" s="357">
        <v>22.33</v>
      </c>
      <c r="D1816" s="357">
        <f t="shared" si="41"/>
        <v>5582.5</v>
      </c>
      <c r="E1816" s="42" t="s">
        <v>1981</v>
      </c>
    </row>
    <row r="1817" spans="1:5" hidden="1" outlineLevel="1">
      <c r="A1817" s="557" t="s">
        <v>1338</v>
      </c>
      <c r="B1817" s="558">
        <v>90</v>
      </c>
      <c r="C1817" s="357"/>
      <c r="D1817" s="357">
        <f t="shared" si="41"/>
        <v>0</v>
      </c>
    </row>
    <row r="1818" spans="1:5" hidden="1" outlineLevel="1">
      <c r="A1818" s="559" t="s">
        <v>1820</v>
      </c>
      <c r="B1818" s="560">
        <v>50</v>
      </c>
      <c r="C1818" s="357">
        <v>4135.9399999999996</v>
      </c>
      <c r="D1818" s="357">
        <f t="shared" si="41"/>
        <v>206796.99999999997</v>
      </c>
    </row>
    <row r="1819" spans="1:5" hidden="1" outlineLevel="1">
      <c r="A1819" s="559" t="s">
        <v>1339</v>
      </c>
      <c r="B1819" s="560">
        <v>6</v>
      </c>
      <c r="C1819" s="357">
        <v>2680</v>
      </c>
      <c r="D1819" s="357">
        <f t="shared" si="41"/>
        <v>16080</v>
      </c>
    </row>
    <row r="1820" spans="1:5" hidden="1" outlineLevel="1">
      <c r="A1820" s="559" t="s">
        <v>1340</v>
      </c>
      <c r="B1820" s="560">
        <v>12</v>
      </c>
      <c r="C1820" s="362">
        <f>(10*1650+2*1875)/12</f>
        <v>1687.5</v>
      </c>
      <c r="D1820" s="357">
        <f t="shared" si="41"/>
        <v>20250</v>
      </c>
    </row>
    <row r="1821" spans="1:5" hidden="1" outlineLevel="1">
      <c r="A1821" s="559" t="s">
        <v>1341</v>
      </c>
      <c r="B1821" s="560">
        <v>12</v>
      </c>
      <c r="C1821" s="362">
        <f>(10*2250+2*2146)/12</f>
        <v>2232.6666666666665</v>
      </c>
      <c r="D1821" s="357">
        <f t="shared" si="41"/>
        <v>26792</v>
      </c>
    </row>
    <row r="1822" spans="1:5" hidden="1" outlineLevel="1">
      <c r="A1822" s="559" t="s">
        <v>1885</v>
      </c>
      <c r="B1822" s="560">
        <v>10</v>
      </c>
      <c r="C1822" s="357">
        <v>9100</v>
      </c>
      <c r="D1822" s="357">
        <f t="shared" si="41"/>
        <v>91000</v>
      </c>
    </row>
    <row r="1823" spans="1:5" hidden="1" outlineLevel="1">
      <c r="A1823" s="557" t="s">
        <v>297</v>
      </c>
      <c r="B1823" s="561">
        <v>33775</v>
      </c>
      <c r="C1823" s="357"/>
      <c r="D1823" s="357">
        <f t="shared" si="41"/>
        <v>0</v>
      </c>
    </row>
    <row r="1824" spans="1:5" hidden="1" outlineLevel="1">
      <c r="A1824" s="559" t="s">
        <v>1407</v>
      </c>
      <c r="B1824" s="562">
        <v>13100</v>
      </c>
      <c r="C1824" s="357">
        <v>0.69</v>
      </c>
      <c r="D1824" s="357">
        <f t="shared" si="41"/>
        <v>9039</v>
      </c>
    </row>
    <row r="1825" spans="1:5" hidden="1" outlineLevel="1">
      <c r="A1825" s="559" t="s">
        <v>1408</v>
      </c>
      <c r="B1825" s="562">
        <v>20675</v>
      </c>
      <c r="C1825" s="357">
        <v>0.84</v>
      </c>
      <c r="D1825" s="357">
        <f t="shared" si="41"/>
        <v>17367</v>
      </c>
    </row>
    <row r="1826" spans="1:5" hidden="1" outlineLevel="1">
      <c r="A1826" s="557" t="s">
        <v>202</v>
      </c>
      <c r="B1826" s="558">
        <v>180</v>
      </c>
      <c r="C1826" s="357">
        <v>10.130000000000001</v>
      </c>
      <c r="D1826" s="357">
        <f t="shared" si="41"/>
        <v>1823.4</v>
      </c>
      <c r="E1826" s="42" t="s">
        <v>1982</v>
      </c>
    </row>
    <row r="1827" spans="1:5" ht="25.5" hidden="1" outlineLevel="1">
      <c r="A1827" s="557" t="s">
        <v>1342</v>
      </c>
      <c r="B1827" s="561">
        <v>5200</v>
      </c>
      <c r="C1827" s="357">
        <v>58.31</v>
      </c>
      <c r="D1827" s="357">
        <f t="shared" si="41"/>
        <v>303212</v>
      </c>
    </row>
    <row r="1828" spans="1:5" ht="25.5" hidden="1" outlineLevel="1">
      <c r="A1828" s="557" t="s">
        <v>1343</v>
      </c>
      <c r="B1828" s="561">
        <v>4500</v>
      </c>
      <c r="C1828" s="357">
        <v>43.97</v>
      </c>
      <c r="D1828" s="357">
        <f t="shared" si="41"/>
        <v>197865</v>
      </c>
    </row>
    <row r="1829" spans="1:5" hidden="1" outlineLevel="1">
      <c r="A1829" s="557" t="s">
        <v>1344</v>
      </c>
      <c r="B1829" s="558">
        <v>7</v>
      </c>
      <c r="C1829" s="357"/>
      <c r="D1829" s="357">
        <f t="shared" si="41"/>
        <v>0</v>
      </c>
    </row>
    <row r="1830" spans="1:5" hidden="1" outlineLevel="1">
      <c r="A1830" s="559" t="s">
        <v>1345</v>
      </c>
      <c r="B1830" s="560">
        <v>7</v>
      </c>
      <c r="C1830" s="362">
        <f>(5*5404+2*6100)/7</f>
        <v>5602.8571428571431</v>
      </c>
      <c r="D1830" s="357">
        <f t="shared" si="41"/>
        <v>39220</v>
      </c>
    </row>
    <row r="1831" spans="1:5" hidden="1" outlineLevel="1">
      <c r="A1831" s="557" t="s">
        <v>203</v>
      </c>
      <c r="B1831" s="558">
        <v>130</v>
      </c>
      <c r="C1831" s="357"/>
      <c r="D1831" s="357">
        <f t="shared" si="41"/>
        <v>0</v>
      </c>
    </row>
    <row r="1832" spans="1:5" hidden="1" outlineLevel="1">
      <c r="A1832" s="559" t="s">
        <v>1346</v>
      </c>
      <c r="B1832" s="560">
        <v>130</v>
      </c>
      <c r="C1832" s="362">
        <f>(475*60+70*500)/130</f>
        <v>488.46153846153845</v>
      </c>
      <c r="D1832" s="357">
        <f t="shared" si="41"/>
        <v>63500</v>
      </c>
    </row>
    <row r="1833" spans="1:5" hidden="1" outlineLevel="1">
      <c r="A1833" s="557" t="s">
        <v>83</v>
      </c>
      <c r="B1833" s="558">
        <v>10</v>
      </c>
      <c r="C1833" s="357"/>
      <c r="D1833" s="357">
        <f t="shared" si="41"/>
        <v>0</v>
      </c>
    </row>
    <row r="1834" spans="1:5" hidden="1" outlineLevel="1">
      <c r="A1834" s="559" t="s">
        <v>1347</v>
      </c>
      <c r="B1834" s="560">
        <v>10</v>
      </c>
      <c r="C1834" s="357">
        <v>32.450000000000003</v>
      </c>
      <c r="D1834" s="357">
        <f t="shared" si="41"/>
        <v>324.5</v>
      </c>
    </row>
    <row r="1835" spans="1:5" hidden="1" outlineLevel="1">
      <c r="A1835" s="557" t="s">
        <v>168</v>
      </c>
      <c r="B1835" s="558">
        <v>108</v>
      </c>
      <c r="C1835" s="357">
        <v>23.24</v>
      </c>
      <c r="D1835" s="357">
        <f t="shared" si="41"/>
        <v>2509.9199999999996</v>
      </c>
      <c r="E1835" s="42" t="s">
        <v>1981</v>
      </c>
    </row>
    <row r="1836" spans="1:5" hidden="1" outlineLevel="1">
      <c r="A1836" s="557" t="s">
        <v>1348</v>
      </c>
      <c r="B1836" s="561">
        <v>2000</v>
      </c>
      <c r="C1836" s="357"/>
      <c r="D1836" s="357">
        <f t="shared" si="41"/>
        <v>0</v>
      </c>
    </row>
    <row r="1837" spans="1:5" hidden="1" outlineLevel="1">
      <c r="A1837" s="559" t="s">
        <v>1349</v>
      </c>
      <c r="B1837" s="562">
        <v>2000</v>
      </c>
      <c r="C1837" s="357">
        <v>1.35</v>
      </c>
      <c r="D1837" s="357">
        <f t="shared" si="41"/>
        <v>2700</v>
      </c>
    </row>
    <row r="1838" spans="1:5" hidden="1" outlineLevel="1">
      <c r="A1838" s="557" t="s">
        <v>631</v>
      </c>
      <c r="B1838" s="558">
        <v>1</v>
      </c>
      <c r="C1838" s="357"/>
      <c r="D1838" s="357">
        <f t="shared" si="41"/>
        <v>0</v>
      </c>
    </row>
    <row r="1839" spans="1:5" hidden="1" outlineLevel="1">
      <c r="A1839" s="559" t="s">
        <v>632</v>
      </c>
      <c r="B1839" s="560">
        <v>1</v>
      </c>
      <c r="C1839" s="357">
        <v>126800</v>
      </c>
      <c r="D1839" s="357">
        <f t="shared" si="41"/>
        <v>126800</v>
      </c>
    </row>
    <row r="1840" spans="1:5" hidden="1" outlineLevel="1">
      <c r="A1840" s="557" t="s">
        <v>98</v>
      </c>
      <c r="B1840" s="558">
        <v>72</v>
      </c>
      <c r="C1840" s="357">
        <v>244</v>
      </c>
      <c r="D1840" s="357">
        <f t="shared" si="41"/>
        <v>17568</v>
      </c>
      <c r="E1840" s="42" t="s">
        <v>1981</v>
      </c>
    </row>
    <row r="1841" spans="1:5" hidden="1" outlineLevel="1">
      <c r="A1841" s="557" t="s">
        <v>177</v>
      </c>
      <c r="B1841" s="558">
        <v>64</v>
      </c>
      <c r="C1841" s="357"/>
      <c r="D1841" s="357">
        <f t="shared" si="41"/>
        <v>0</v>
      </c>
    </row>
    <row r="1842" spans="1:5" hidden="1" outlineLevel="1">
      <c r="A1842" s="559" t="s">
        <v>1354</v>
      </c>
      <c r="B1842" s="560">
        <v>1</v>
      </c>
      <c r="C1842" s="357">
        <v>2210</v>
      </c>
      <c r="D1842" s="357">
        <f t="shared" si="41"/>
        <v>2210</v>
      </c>
    </row>
    <row r="1843" spans="1:5" hidden="1" outlineLevel="1">
      <c r="A1843" s="559" t="s">
        <v>1355</v>
      </c>
      <c r="B1843" s="560">
        <v>1</v>
      </c>
      <c r="C1843" s="357">
        <v>9360</v>
      </c>
      <c r="D1843" s="357">
        <f t="shared" si="41"/>
        <v>9360</v>
      </c>
    </row>
    <row r="1844" spans="1:5" hidden="1" outlineLevel="1">
      <c r="A1844" s="559" t="s">
        <v>1356</v>
      </c>
      <c r="B1844" s="560">
        <v>3</v>
      </c>
      <c r="C1844" s="362">
        <v>12296.67</v>
      </c>
      <c r="D1844" s="357">
        <f t="shared" si="41"/>
        <v>36890.01</v>
      </c>
    </row>
    <row r="1845" spans="1:5" hidden="1" outlineLevel="1">
      <c r="A1845" s="559" t="s">
        <v>1357</v>
      </c>
      <c r="B1845" s="560">
        <v>1</v>
      </c>
      <c r="C1845" s="357">
        <v>10690</v>
      </c>
      <c r="D1845" s="357">
        <f t="shared" si="41"/>
        <v>10690</v>
      </c>
    </row>
    <row r="1846" spans="1:5" hidden="1" outlineLevel="1">
      <c r="A1846" s="559" t="s">
        <v>1358</v>
      </c>
      <c r="B1846" s="560">
        <v>2</v>
      </c>
      <c r="C1846" s="357">
        <v>11220</v>
      </c>
      <c r="D1846" s="357">
        <f t="shared" si="41"/>
        <v>22440</v>
      </c>
    </row>
    <row r="1847" spans="1:5" hidden="1" outlineLevel="1">
      <c r="A1847" s="559" t="s">
        <v>1980</v>
      </c>
      <c r="B1847" s="560">
        <v>1</v>
      </c>
      <c r="C1847" s="357">
        <v>11700</v>
      </c>
      <c r="D1847" s="357">
        <f t="shared" si="41"/>
        <v>11700</v>
      </c>
      <c r="E1847" s="42" t="s">
        <v>1800</v>
      </c>
    </row>
    <row r="1848" spans="1:5" hidden="1" outlineLevel="1">
      <c r="A1848" s="559" t="s">
        <v>1359</v>
      </c>
      <c r="B1848" s="560">
        <v>1</v>
      </c>
      <c r="C1848" s="357">
        <v>7870</v>
      </c>
      <c r="D1848" s="357">
        <f t="shared" si="41"/>
        <v>7870</v>
      </c>
    </row>
    <row r="1849" spans="1:5" hidden="1" outlineLevel="1">
      <c r="A1849" s="559" t="s">
        <v>1360</v>
      </c>
      <c r="B1849" s="560">
        <v>1</v>
      </c>
      <c r="C1849" s="357">
        <v>7870</v>
      </c>
      <c r="D1849" s="357">
        <f t="shared" si="41"/>
        <v>7870</v>
      </c>
    </row>
    <row r="1850" spans="1:5" hidden="1" outlineLevel="1">
      <c r="A1850" s="559" t="s">
        <v>178</v>
      </c>
      <c r="B1850" s="560">
        <v>1</v>
      </c>
      <c r="C1850" s="357">
        <v>7820</v>
      </c>
      <c r="D1850" s="357">
        <f t="shared" si="41"/>
        <v>7820</v>
      </c>
    </row>
    <row r="1851" spans="1:5" hidden="1" outlineLevel="1">
      <c r="A1851" s="559" t="s">
        <v>1361</v>
      </c>
      <c r="B1851" s="560">
        <v>3</v>
      </c>
      <c r="C1851" s="362">
        <v>16956.669999999998</v>
      </c>
      <c r="D1851" s="357">
        <f t="shared" ref="D1851:D1911" si="42">B1851*C1851</f>
        <v>50870.009999999995</v>
      </c>
    </row>
    <row r="1852" spans="1:5" hidden="1" outlineLevel="1">
      <c r="A1852" s="559" t="s">
        <v>1362</v>
      </c>
      <c r="B1852" s="560">
        <v>1</v>
      </c>
      <c r="C1852" s="357">
        <v>11880</v>
      </c>
      <c r="D1852" s="357">
        <f t="shared" si="42"/>
        <v>11880</v>
      </c>
    </row>
    <row r="1853" spans="1:5" hidden="1" outlineLevel="1">
      <c r="A1853" s="559" t="s">
        <v>1363</v>
      </c>
      <c r="B1853" s="560">
        <v>1</v>
      </c>
      <c r="C1853" s="357">
        <v>13860</v>
      </c>
      <c r="D1853" s="357">
        <f t="shared" si="42"/>
        <v>13860</v>
      </c>
    </row>
    <row r="1854" spans="1:5" hidden="1" outlineLevel="1">
      <c r="A1854" s="559" t="s">
        <v>1364</v>
      </c>
      <c r="B1854" s="560">
        <v>1</v>
      </c>
      <c r="C1854" s="357">
        <v>13200</v>
      </c>
      <c r="D1854" s="357">
        <f t="shared" si="42"/>
        <v>13200</v>
      </c>
    </row>
    <row r="1855" spans="1:5" hidden="1" outlineLevel="1">
      <c r="A1855" s="559" t="s">
        <v>1365</v>
      </c>
      <c r="B1855" s="560">
        <v>1</v>
      </c>
      <c r="C1855" s="357">
        <v>13200</v>
      </c>
      <c r="D1855" s="357">
        <f t="shared" si="42"/>
        <v>13200</v>
      </c>
    </row>
    <row r="1856" spans="1:5" hidden="1" outlineLevel="1">
      <c r="A1856" s="559" t="s">
        <v>1366</v>
      </c>
      <c r="B1856" s="560">
        <v>1</v>
      </c>
      <c r="C1856" s="357">
        <v>12540</v>
      </c>
      <c r="D1856" s="357">
        <f t="shared" si="42"/>
        <v>12540</v>
      </c>
    </row>
    <row r="1857" spans="1:5" hidden="1" outlineLevel="1">
      <c r="A1857" s="559" t="s">
        <v>1367</v>
      </c>
      <c r="B1857" s="560">
        <v>1</v>
      </c>
      <c r="C1857" s="357">
        <v>12670</v>
      </c>
      <c r="D1857" s="357">
        <f t="shared" si="42"/>
        <v>12670</v>
      </c>
    </row>
    <row r="1858" spans="1:5" hidden="1" outlineLevel="1">
      <c r="A1858" s="559" t="s">
        <v>1368</v>
      </c>
      <c r="B1858" s="560">
        <v>2</v>
      </c>
      <c r="C1858" s="357"/>
      <c r="D1858" s="357">
        <f t="shared" si="42"/>
        <v>0</v>
      </c>
      <c r="E1858" s="42" t="s">
        <v>196</v>
      </c>
    </row>
    <row r="1859" spans="1:5" hidden="1" outlineLevel="1">
      <c r="A1859" s="559" t="s">
        <v>1369</v>
      </c>
      <c r="B1859" s="560">
        <v>2</v>
      </c>
      <c r="C1859" s="357">
        <v>7080</v>
      </c>
      <c r="D1859" s="357">
        <f t="shared" si="42"/>
        <v>14160</v>
      </c>
    </row>
    <row r="1860" spans="1:5" hidden="1" outlineLevel="1">
      <c r="A1860" s="559" t="s">
        <v>1370</v>
      </c>
      <c r="B1860" s="560">
        <v>1</v>
      </c>
      <c r="C1860" s="357">
        <v>8730</v>
      </c>
      <c r="D1860" s="357">
        <f t="shared" si="42"/>
        <v>8730</v>
      </c>
    </row>
    <row r="1861" spans="1:5" hidden="1" outlineLevel="1">
      <c r="A1861" s="559" t="s">
        <v>1371</v>
      </c>
      <c r="B1861" s="560">
        <v>1</v>
      </c>
      <c r="C1861" s="357">
        <v>14780</v>
      </c>
      <c r="D1861" s="357">
        <f t="shared" si="42"/>
        <v>14780</v>
      </c>
    </row>
    <row r="1862" spans="1:5" hidden="1" outlineLevel="1">
      <c r="A1862" s="559" t="s">
        <v>1372</v>
      </c>
      <c r="B1862" s="560">
        <v>1</v>
      </c>
      <c r="C1862" s="357">
        <v>8180</v>
      </c>
      <c r="D1862" s="357">
        <f t="shared" si="42"/>
        <v>8180</v>
      </c>
    </row>
    <row r="1863" spans="1:5" hidden="1" outlineLevel="1">
      <c r="A1863" s="559" t="s">
        <v>1373</v>
      </c>
      <c r="B1863" s="560">
        <v>1</v>
      </c>
      <c r="C1863" s="357">
        <v>14520</v>
      </c>
      <c r="D1863" s="357">
        <f t="shared" si="42"/>
        <v>14520</v>
      </c>
    </row>
    <row r="1864" spans="1:5" hidden="1" outlineLevel="1">
      <c r="A1864" s="559" t="s">
        <v>1374</v>
      </c>
      <c r="B1864" s="560">
        <v>1</v>
      </c>
      <c r="C1864" s="357">
        <v>7900</v>
      </c>
      <c r="D1864" s="357">
        <f t="shared" si="42"/>
        <v>7900</v>
      </c>
    </row>
    <row r="1865" spans="1:5" hidden="1" outlineLevel="1">
      <c r="A1865" s="559" t="s">
        <v>1375</v>
      </c>
      <c r="B1865" s="560">
        <v>1</v>
      </c>
      <c r="C1865" s="357">
        <v>7490</v>
      </c>
      <c r="D1865" s="357">
        <f t="shared" si="42"/>
        <v>7490</v>
      </c>
    </row>
    <row r="1866" spans="1:5" hidden="1" outlineLevel="1">
      <c r="A1866" s="559" t="s">
        <v>1376</v>
      </c>
      <c r="B1866" s="560">
        <v>1</v>
      </c>
      <c r="C1866" s="357">
        <v>7790</v>
      </c>
      <c r="D1866" s="357">
        <f t="shared" si="42"/>
        <v>7790</v>
      </c>
    </row>
    <row r="1867" spans="1:5" hidden="1" outlineLevel="1">
      <c r="A1867" s="559" t="s">
        <v>1377</v>
      </c>
      <c r="B1867" s="560">
        <v>1</v>
      </c>
      <c r="C1867" s="357">
        <v>8140</v>
      </c>
      <c r="D1867" s="357">
        <f t="shared" si="42"/>
        <v>8140</v>
      </c>
    </row>
    <row r="1868" spans="1:5" hidden="1" outlineLevel="1">
      <c r="A1868" s="559" t="s">
        <v>1378</v>
      </c>
      <c r="B1868" s="560">
        <v>1</v>
      </c>
      <c r="C1868" s="357"/>
      <c r="D1868" s="357">
        <f t="shared" si="42"/>
        <v>0</v>
      </c>
      <c r="E1868" s="42" t="s">
        <v>196</v>
      </c>
    </row>
    <row r="1869" spans="1:5" hidden="1" outlineLevel="1">
      <c r="A1869" s="559" t="s">
        <v>1379</v>
      </c>
      <c r="B1869" s="560">
        <v>1</v>
      </c>
      <c r="C1869" s="357">
        <v>1200</v>
      </c>
      <c r="D1869" s="357">
        <f t="shared" si="42"/>
        <v>1200</v>
      </c>
    </row>
    <row r="1870" spans="1:5" hidden="1" outlineLevel="1">
      <c r="A1870" s="559" t="s">
        <v>1380</v>
      </c>
      <c r="B1870" s="560">
        <v>1</v>
      </c>
      <c r="C1870" s="357">
        <v>1250</v>
      </c>
      <c r="D1870" s="357">
        <f t="shared" si="42"/>
        <v>1250</v>
      </c>
    </row>
    <row r="1871" spans="1:5" hidden="1" outlineLevel="1">
      <c r="A1871" s="559" t="s">
        <v>1381</v>
      </c>
      <c r="B1871" s="560">
        <v>1</v>
      </c>
      <c r="C1871" s="357">
        <v>13010</v>
      </c>
      <c r="D1871" s="357">
        <f t="shared" si="42"/>
        <v>13010</v>
      </c>
    </row>
    <row r="1872" spans="1:5" hidden="1" outlineLevel="1">
      <c r="A1872" s="559" t="s">
        <v>1382</v>
      </c>
      <c r="B1872" s="560">
        <v>1</v>
      </c>
      <c r="C1872" s="357">
        <v>18380</v>
      </c>
      <c r="D1872" s="357">
        <f t="shared" si="42"/>
        <v>18380</v>
      </c>
    </row>
    <row r="1873" spans="1:5" hidden="1" outlineLevel="1">
      <c r="A1873" s="559" t="s">
        <v>1383</v>
      </c>
      <c r="B1873" s="560">
        <v>1</v>
      </c>
      <c r="C1873" s="357">
        <v>19590</v>
      </c>
      <c r="D1873" s="357">
        <f t="shared" si="42"/>
        <v>19590</v>
      </c>
    </row>
    <row r="1874" spans="1:5" hidden="1" outlineLevel="1">
      <c r="A1874" s="559" t="s">
        <v>1384</v>
      </c>
      <c r="B1874" s="560">
        <v>1</v>
      </c>
      <c r="C1874" s="357">
        <v>18070</v>
      </c>
      <c r="D1874" s="357">
        <f t="shared" si="42"/>
        <v>18070</v>
      </c>
    </row>
    <row r="1875" spans="1:5" hidden="1" outlineLevel="1">
      <c r="A1875" s="559" t="s">
        <v>1385</v>
      </c>
      <c r="B1875" s="560">
        <v>1</v>
      </c>
      <c r="C1875" s="357">
        <v>19590</v>
      </c>
      <c r="D1875" s="357">
        <f t="shared" si="42"/>
        <v>19590</v>
      </c>
    </row>
    <row r="1876" spans="1:5" hidden="1" outlineLevel="1">
      <c r="A1876" s="559" t="s">
        <v>1386</v>
      </c>
      <c r="B1876" s="560">
        <v>1</v>
      </c>
      <c r="C1876" s="357"/>
      <c r="D1876" s="357">
        <f t="shared" si="42"/>
        <v>0</v>
      </c>
      <c r="E1876" s="42" t="s">
        <v>196</v>
      </c>
    </row>
    <row r="1877" spans="1:5" hidden="1" outlineLevel="1">
      <c r="A1877" s="559" t="s">
        <v>1387</v>
      </c>
      <c r="B1877" s="560">
        <v>1</v>
      </c>
      <c r="C1877" s="357"/>
      <c r="D1877" s="357">
        <f t="shared" si="42"/>
        <v>0</v>
      </c>
      <c r="E1877" s="42" t="s">
        <v>196</v>
      </c>
    </row>
    <row r="1878" spans="1:5" hidden="1" outlineLevel="1">
      <c r="A1878" s="559" t="s">
        <v>1388</v>
      </c>
      <c r="B1878" s="560">
        <v>1</v>
      </c>
      <c r="C1878" s="357"/>
      <c r="D1878" s="357">
        <f t="shared" si="42"/>
        <v>0</v>
      </c>
      <c r="E1878" s="42" t="s">
        <v>196</v>
      </c>
    </row>
    <row r="1879" spans="1:5" hidden="1" outlineLevel="1">
      <c r="A1879" s="559" t="s">
        <v>1389</v>
      </c>
      <c r="B1879" s="560">
        <v>1</v>
      </c>
      <c r="C1879" s="357"/>
      <c r="D1879" s="357">
        <f t="shared" si="42"/>
        <v>0</v>
      </c>
      <c r="E1879" s="42" t="s">
        <v>196</v>
      </c>
    </row>
    <row r="1880" spans="1:5" hidden="1" outlineLevel="1">
      <c r="A1880" s="559" t="s">
        <v>1390</v>
      </c>
      <c r="B1880" s="560">
        <v>2</v>
      </c>
      <c r="C1880" s="357">
        <v>2930</v>
      </c>
      <c r="D1880" s="357">
        <f t="shared" si="42"/>
        <v>5860</v>
      </c>
    </row>
    <row r="1881" spans="1:5" hidden="1" outlineLevel="1">
      <c r="A1881" s="559" t="s">
        <v>1391</v>
      </c>
      <c r="B1881" s="560">
        <v>4</v>
      </c>
      <c r="C1881" s="357">
        <v>13750</v>
      </c>
      <c r="D1881" s="357">
        <f t="shared" si="42"/>
        <v>55000</v>
      </c>
    </row>
    <row r="1882" spans="1:5" hidden="1" outlineLevel="1">
      <c r="A1882" s="559" t="s">
        <v>1392</v>
      </c>
      <c r="B1882" s="560">
        <v>1</v>
      </c>
      <c r="C1882" s="357">
        <v>1740</v>
      </c>
      <c r="D1882" s="357">
        <f t="shared" si="42"/>
        <v>1740</v>
      </c>
    </row>
    <row r="1883" spans="1:5" hidden="1" outlineLevel="1">
      <c r="A1883" s="559" t="s">
        <v>1393</v>
      </c>
      <c r="B1883" s="560">
        <v>1</v>
      </c>
      <c r="C1883" s="357">
        <v>2260</v>
      </c>
      <c r="D1883" s="357">
        <f t="shared" si="42"/>
        <v>2260</v>
      </c>
    </row>
    <row r="1884" spans="1:5" hidden="1" outlineLevel="1">
      <c r="A1884" s="559" t="s">
        <v>1394</v>
      </c>
      <c r="B1884" s="560">
        <v>1</v>
      </c>
      <c r="C1884" s="357">
        <v>1750</v>
      </c>
      <c r="D1884" s="357">
        <f t="shared" si="42"/>
        <v>1750</v>
      </c>
    </row>
    <row r="1885" spans="1:5" hidden="1" outlineLevel="1">
      <c r="A1885" s="559" t="s">
        <v>1395</v>
      </c>
      <c r="B1885" s="560">
        <v>1</v>
      </c>
      <c r="C1885" s="357">
        <v>20450</v>
      </c>
      <c r="D1885" s="357">
        <f t="shared" si="42"/>
        <v>20450</v>
      </c>
    </row>
    <row r="1886" spans="1:5" hidden="1" outlineLevel="1">
      <c r="A1886" s="559" t="s">
        <v>1396</v>
      </c>
      <c r="B1886" s="560">
        <v>1</v>
      </c>
      <c r="C1886" s="357">
        <v>27050</v>
      </c>
      <c r="D1886" s="357">
        <f t="shared" si="42"/>
        <v>27050</v>
      </c>
    </row>
    <row r="1887" spans="1:5" hidden="1" outlineLevel="1">
      <c r="A1887" s="559" t="s">
        <v>1397</v>
      </c>
      <c r="B1887" s="560">
        <v>2</v>
      </c>
      <c r="C1887" s="357"/>
      <c r="D1887" s="357">
        <f t="shared" si="42"/>
        <v>0</v>
      </c>
      <c r="E1887" s="42" t="s">
        <v>196</v>
      </c>
    </row>
    <row r="1888" spans="1:5" hidden="1" outlineLevel="1">
      <c r="A1888" s="559" t="s">
        <v>1398</v>
      </c>
      <c r="B1888" s="560">
        <v>1</v>
      </c>
      <c r="C1888" s="357">
        <v>1750</v>
      </c>
      <c r="D1888" s="357">
        <f t="shared" si="42"/>
        <v>1750</v>
      </c>
    </row>
    <row r="1889" spans="1:4" hidden="1" outlineLevel="1">
      <c r="A1889" s="559" t="s">
        <v>1399</v>
      </c>
      <c r="B1889" s="560">
        <v>1</v>
      </c>
      <c r="C1889" s="357">
        <v>1760</v>
      </c>
      <c r="D1889" s="357">
        <f t="shared" si="42"/>
        <v>1760</v>
      </c>
    </row>
    <row r="1890" spans="1:4" hidden="1" outlineLevel="1">
      <c r="A1890" s="559" t="s">
        <v>1400</v>
      </c>
      <c r="B1890" s="560">
        <v>1</v>
      </c>
      <c r="C1890" s="357">
        <v>14120</v>
      </c>
      <c r="D1890" s="357">
        <f t="shared" si="42"/>
        <v>14120</v>
      </c>
    </row>
    <row r="1891" spans="1:4" hidden="1" outlineLevel="1">
      <c r="A1891" s="559" t="s">
        <v>1401</v>
      </c>
      <c r="B1891" s="560">
        <v>1</v>
      </c>
      <c r="C1891" s="357">
        <v>1700</v>
      </c>
      <c r="D1891" s="357">
        <f t="shared" si="42"/>
        <v>1700</v>
      </c>
    </row>
    <row r="1892" spans="1:4" hidden="1" outlineLevel="1">
      <c r="A1892" s="559" t="s">
        <v>1402</v>
      </c>
      <c r="B1892" s="560">
        <v>1</v>
      </c>
      <c r="C1892" s="357">
        <v>1920</v>
      </c>
      <c r="D1892" s="357">
        <f t="shared" si="42"/>
        <v>1920</v>
      </c>
    </row>
    <row r="1893" spans="1:4" hidden="1" outlineLevel="1">
      <c r="A1893" s="559" t="s">
        <v>1403</v>
      </c>
      <c r="B1893" s="560">
        <v>1</v>
      </c>
      <c r="C1893" s="357">
        <v>14120</v>
      </c>
      <c r="D1893" s="357">
        <f t="shared" si="42"/>
        <v>14120</v>
      </c>
    </row>
    <row r="1894" spans="1:4" hidden="1" outlineLevel="1">
      <c r="A1894" s="557" t="s">
        <v>206</v>
      </c>
      <c r="B1894" s="558">
        <v>1</v>
      </c>
      <c r="C1894" s="357">
        <v>787.13</v>
      </c>
      <c r="D1894" s="357">
        <f t="shared" si="42"/>
        <v>787.13</v>
      </c>
    </row>
    <row r="1895" spans="1:4" hidden="1" outlineLevel="1">
      <c r="A1895" s="557" t="s">
        <v>308</v>
      </c>
      <c r="B1895" s="561">
        <v>167168</v>
      </c>
      <c r="C1895" s="436"/>
      <c r="D1895" s="357">
        <f t="shared" si="42"/>
        <v>0</v>
      </c>
    </row>
    <row r="1896" spans="1:4" hidden="1" outlineLevel="1">
      <c r="A1896" s="559" t="s">
        <v>1409</v>
      </c>
      <c r="B1896" s="562">
        <v>46000</v>
      </c>
      <c r="C1896" s="357">
        <v>0.71</v>
      </c>
      <c r="D1896" s="357">
        <f t="shared" si="42"/>
        <v>32660</v>
      </c>
    </row>
    <row r="1897" spans="1:4" hidden="1" outlineLevel="1">
      <c r="A1897" s="559" t="s">
        <v>1410</v>
      </c>
      <c r="B1897" s="562">
        <v>1300</v>
      </c>
      <c r="C1897" s="357">
        <v>2.36</v>
      </c>
      <c r="D1897" s="357">
        <f t="shared" si="42"/>
        <v>3068</v>
      </c>
    </row>
    <row r="1898" spans="1:4" hidden="1" outlineLevel="1">
      <c r="A1898" s="559" t="s">
        <v>1411</v>
      </c>
      <c r="B1898" s="562">
        <v>9992</v>
      </c>
      <c r="C1898" s="357"/>
      <c r="D1898" s="357">
        <f t="shared" si="42"/>
        <v>0</v>
      </c>
    </row>
    <row r="1899" spans="1:4" hidden="1" outlineLevel="1">
      <c r="A1899" s="559" t="s">
        <v>1412</v>
      </c>
      <c r="B1899" s="562">
        <v>6240</v>
      </c>
      <c r="C1899" s="357">
        <v>2.95</v>
      </c>
      <c r="D1899" s="357">
        <f t="shared" si="42"/>
        <v>18408</v>
      </c>
    </row>
    <row r="1900" spans="1:4" hidden="1" outlineLevel="1">
      <c r="A1900" s="559" t="s">
        <v>1413</v>
      </c>
      <c r="B1900" s="562">
        <v>15000</v>
      </c>
      <c r="C1900" s="357">
        <v>0.31</v>
      </c>
      <c r="D1900" s="357">
        <f t="shared" si="42"/>
        <v>4650</v>
      </c>
    </row>
    <row r="1901" spans="1:4" hidden="1" outlineLevel="1">
      <c r="A1901" s="559" t="s">
        <v>1414</v>
      </c>
      <c r="B1901" s="562">
        <v>16000</v>
      </c>
      <c r="C1901" s="357">
        <v>0.31</v>
      </c>
      <c r="D1901" s="357">
        <f t="shared" si="42"/>
        <v>4960</v>
      </c>
    </row>
    <row r="1902" spans="1:4" hidden="1" outlineLevel="1">
      <c r="A1902" s="559" t="s">
        <v>1415</v>
      </c>
      <c r="B1902" s="562">
        <v>15000</v>
      </c>
      <c r="C1902" s="357">
        <v>0.31</v>
      </c>
      <c r="D1902" s="357">
        <f t="shared" si="42"/>
        <v>4650</v>
      </c>
    </row>
    <row r="1903" spans="1:4" hidden="1" outlineLevel="1">
      <c r="A1903" s="559" t="s">
        <v>1416</v>
      </c>
      <c r="B1903" s="562">
        <v>15000</v>
      </c>
      <c r="C1903" s="357">
        <v>0.76</v>
      </c>
      <c r="D1903" s="357">
        <f t="shared" si="42"/>
        <v>11400</v>
      </c>
    </row>
    <row r="1904" spans="1:4" hidden="1" outlineLevel="1">
      <c r="A1904" s="559" t="s">
        <v>1417</v>
      </c>
      <c r="B1904" s="562">
        <v>15000</v>
      </c>
      <c r="C1904" s="357">
        <v>0.31</v>
      </c>
      <c r="D1904" s="357">
        <f t="shared" si="42"/>
        <v>4650</v>
      </c>
    </row>
    <row r="1905" spans="1:5" hidden="1" outlineLevel="1">
      <c r="A1905" s="559" t="s">
        <v>1418</v>
      </c>
      <c r="B1905" s="562">
        <v>8900</v>
      </c>
      <c r="C1905" s="357">
        <v>2.2200000000000002</v>
      </c>
      <c r="D1905" s="357">
        <f t="shared" si="42"/>
        <v>19758</v>
      </c>
    </row>
    <row r="1906" spans="1:5" hidden="1" outlineLevel="1">
      <c r="A1906" s="559" t="s">
        <v>1404</v>
      </c>
      <c r="B1906" s="562">
        <v>10316</v>
      </c>
      <c r="C1906" s="357">
        <v>0.92</v>
      </c>
      <c r="D1906" s="357">
        <f t="shared" si="42"/>
        <v>9490.7200000000012</v>
      </c>
    </row>
    <row r="1907" spans="1:5" hidden="1" outlineLevel="1">
      <c r="A1907" s="559" t="s">
        <v>1419</v>
      </c>
      <c r="B1907" s="562">
        <v>8420</v>
      </c>
      <c r="C1907" s="357">
        <v>1.63</v>
      </c>
      <c r="D1907" s="357">
        <f t="shared" si="42"/>
        <v>13724.599999999999</v>
      </c>
    </row>
    <row r="1908" spans="1:5" hidden="1" outlineLevel="1">
      <c r="A1908" s="557" t="s">
        <v>207</v>
      </c>
      <c r="B1908" s="561">
        <v>1539</v>
      </c>
      <c r="C1908" s="357"/>
      <c r="D1908" s="357">
        <f t="shared" si="42"/>
        <v>0</v>
      </c>
    </row>
    <row r="1909" spans="1:5" hidden="1" outlineLevel="1">
      <c r="A1909" s="559" t="s">
        <v>879</v>
      </c>
      <c r="B1909" s="562">
        <v>1004</v>
      </c>
      <c r="C1909" s="357">
        <v>29.51</v>
      </c>
      <c r="D1909" s="357">
        <f t="shared" si="42"/>
        <v>29628.04</v>
      </c>
    </row>
    <row r="1910" spans="1:5" hidden="1" outlineLevel="1">
      <c r="A1910" s="559" t="s">
        <v>209</v>
      </c>
      <c r="B1910" s="560">
        <v>375</v>
      </c>
      <c r="C1910" s="362">
        <f>(50*43.46+325*42.41)/375</f>
        <v>42.55</v>
      </c>
      <c r="D1910" s="357">
        <f t="shared" si="42"/>
        <v>15956.249999999998</v>
      </c>
      <c r="E1910" s="42" t="s">
        <v>319</v>
      </c>
    </row>
    <row r="1911" spans="1:5" hidden="1" outlineLevel="1">
      <c r="A1911" s="559" t="s">
        <v>315</v>
      </c>
      <c r="B1911" s="560">
        <v>160</v>
      </c>
      <c r="C1911" s="357">
        <v>62.46</v>
      </c>
      <c r="D1911" s="357">
        <f t="shared" si="42"/>
        <v>9993.6</v>
      </c>
      <c r="E1911" s="42" t="s">
        <v>319</v>
      </c>
    </row>
    <row r="1912" spans="1:5" collapsed="1">
      <c r="A1912" s="460" t="s">
        <v>763</v>
      </c>
      <c r="B1912" s="479"/>
      <c r="C1912" s="517"/>
      <c r="D1912" s="518">
        <f>SUM(D1803:D1911)</f>
        <v>2100684.5578999999</v>
      </c>
    </row>
    <row r="1914" spans="1:5">
      <c r="A1914" s="450" t="s">
        <v>1406</v>
      </c>
      <c r="B1914" s="451" t="s">
        <v>2</v>
      </c>
      <c r="C1914" s="454" t="s">
        <v>3</v>
      </c>
      <c r="D1914" s="454" t="s">
        <v>4</v>
      </c>
    </row>
    <row r="1915" spans="1:5" hidden="1" outlineLevel="1">
      <c r="A1915" s="557" t="s">
        <v>182</v>
      </c>
      <c r="B1915" s="558">
        <v>285</v>
      </c>
      <c r="C1915" s="357"/>
      <c r="D1915" s="357">
        <f t="shared" ref="D1915:D1924" si="43">B1915*C1915</f>
        <v>0</v>
      </c>
    </row>
    <row r="1916" spans="1:5" hidden="1" outlineLevel="1">
      <c r="A1916" s="559" t="s">
        <v>795</v>
      </c>
      <c r="B1916" s="560">
        <v>285</v>
      </c>
      <c r="C1916" s="362">
        <f>(135*215.73+150*227.05)/285</f>
        <v>221.68789473684211</v>
      </c>
      <c r="D1916" s="357">
        <f t="shared" si="43"/>
        <v>63181.05</v>
      </c>
      <c r="E1916" s="42" t="s">
        <v>1800</v>
      </c>
    </row>
    <row r="1917" spans="1:5" hidden="1" outlineLevel="1">
      <c r="A1917" s="557" t="s">
        <v>161</v>
      </c>
      <c r="B1917" s="561">
        <v>4824</v>
      </c>
      <c r="C1917" s="357"/>
      <c r="D1917" s="357">
        <f t="shared" si="43"/>
        <v>0</v>
      </c>
    </row>
    <row r="1918" spans="1:5" hidden="1" outlineLevel="1">
      <c r="A1918" s="559" t="s">
        <v>1337</v>
      </c>
      <c r="B1918" s="562">
        <v>4824</v>
      </c>
      <c r="C1918" s="362">
        <f>(6225*22.5+440*20)/6665</f>
        <v>22.334958739684922</v>
      </c>
      <c r="D1918" s="357">
        <f t="shared" si="43"/>
        <v>107743.84096024006</v>
      </c>
    </row>
    <row r="1919" spans="1:5" hidden="1" outlineLevel="1">
      <c r="A1919" s="557" t="s">
        <v>297</v>
      </c>
      <c r="B1919" s="561">
        <v>1000</v>
      </c>
      <c r="C1919" s="357"/>
      <c r="D1919" s="357">
        <f t="shared" si="43"/>
        <v>0</v>
      </c>
    </row>
    <row r="1920" spans="1:5" hidden="1" outlineLevel="1">
      <c r="A1920" s="559" t="s">
        <v>767</v>
      </c>
      <c r="B1920" s="562">
        <v>1000</v>
      </c>
      <c r="C1920" s="357">
        <v>0.25</v>
      </c>
      <c r="D1920" s="357">
        <f t="shared" si="43"/>
        <v>250</v>
      </c>
      <c r="E1920" s="42" t="s">
        <v>319</v>
      </c>
    </row>
    <row r="1921" spans="1:5" hidden="1" outlineLevel="1">
      <c r="A1921" s="557" t="s">
        <v>168</v>
      </c>
      <c r="B1921" s="558">
        <v>972</v>
      </c>
      <c r="C1921" s="357">
        <v>23</v>
      </c>
      <c r="D1921" s="357">
        <f t="shared" si="43"/>
        <v>22356</v>
      </c>
      <c r="E1921" s="42" t="s">
        <v>319</v>
      </c>
    </row>
    <row r="1922" spans="1:5" hidden="1" outlineLevel="1">
      <c r="A1922" s="557" t="s">
        <v>98</v>
      </c>
      <c r="B1922" s="558">
        <v>12</v>
      </c>
      <c r="C1922" s="357">
        <v>244</v>
      </c>
      <c r="D1922" s="357">
        <f t="shared" si="43"/>
        <v>2928</v>
      </c>
    </row>
    <row r="1923" spans="1:5" hidden="1" outlineLevel="1">
      <c r="A1923" s="557" t="s">
        <v>207</v>
      </c>
      <c r="B1923" s="558">
        <v>25</v>
      </c>
      <c r="C1923" s="357"/>
      <c r="D1923" s="357">
        <f t="shared" si="43"/>
        <v>0</v>
      </c>
    </row>
    <row r="1924" spans="1:5" hidden="1" outlineLevel="1">
      <c r="A1924" s="559" t="s">
        <v>209</v>
      </c>
      <c r="B1924" s="560">
        <v>25</v>
      </c>
      <c r="C1924" s="357">
        <v>42.46</v>
      </c>
      <c r="D1924" s="357">
        <f t="shared" si="43"/>
        <v>1061.5</v>
      </c>
    </row>
    <row r="1925" spans="1:5" collapsed="1">
      <c r="A1925" s="460" t="s">
        <v>763</v>
      </c>
      <c r="B1925" s="479"/>
      <c r="C1925" s="517"/>
      <c r="D1925" s="518">
        <f>SUM(D1915:D1924)</f>
        <v>197520.39096024007</v>
      </c>
    </row>
    <row r="1927" spans="1:5" ht="16.5" customHeight="1">
      <c r="A1927" s="519" t="s">
        <v>1847</v>
      </c>
      <c r="B1927" s="451" t="s">
        <v>2</v>
      </c>
      <c r="C1927" s="454" t="s">
        <v>3</v>
      </c>
      <c r="D1927" s="454" t="s">
        <v>4</v>
      </c>
    </row>
    <row r="1928" spans="1:5" hidden="1" outlineLevel="1">
      <c r="A1928" s="575" t="s">
        <v>1803</v>
      </c>
      <c r="B1928" s="576">
        <v>2288</v>
      </c>
      <c r="C1928" s="357"/>
      <c r="D1928" s="357">
        <f t="shared" ref="D1928:D1991" si="44">B1928*C1928</f>
        <v>0</v>
      </c>
    </row>
    <row r="1929" spans="1:5" hidden="1" outlineLevel="1">
      <c r="A1929" s="559" t="s">
        <v>1804</v>
      </c>
      <c r="B1929" s="562">
        <v>2288</v>
      </c>
      <c r="C1929" s="425">
        <v>1.167</v>
      </c>
      <c r="D1929" s="357">
        <f t="shared" si="44"/>
        <v>2670.096</v>
      </c>
      <c r="E1929" s="42" t="s">
        <v>319</v>
      </c>
    </row>
    <row r="1930" spans="1:5" hidden="1" outlineLevel="1">
      <c r="A1930" s="575" t="s">
        <v>292</v>
      </c>
      <c r="B1930" s="576">
        <v>194636</v>
      </c>
      <c r="C1930" s="357"/>
      <c r="D1930" s="357">
        <f t="shared" si="44"/>
        <v>0</v>
      </c>
    </row>
    <row r="1931" spans="1:5" hidden="1" outlineLevel="1">
      <c r="A1931" s="559" t="s">
        <v>293</v>
      </c>
      <c r="B1931" s="562">
        <v>194636</v>
      </c>
      <c r="C1931" s="425">
        <v>0.113</v>
      </c>
      <c r="D1931" s="357">
        <f t="shared" si="44"/>
        <v>21993.868000000002</v>
      </c>
    </row>
    <row r="1932" spans="1:5" hidden="1" outlineLevel="1">
      <c r="A1932" s="575" t="s">
        <v>790</v>
      </c>
      <c r="B1932" s="576">
        <v>34325</v>
      </c>
      <c r="C1932" s="357"/>
      <c r="D1932" s="357">
        <f t="shared" si="44"/>
        <v>0</v>
      </c>
    </row>
    <row r="1933" spans="1:5" hidden="1" outlineLevel="1">
      <c r="A1933" s="559" t="s">
        <v>791</v>
      </c>
      <c r="B1933" s="562">
        <v>5252</v>
      </c>
      <c r="C1933" s="357">
        <v>0.14000000000000001</v>
      </c>
      <c r="D1933" s="357">
        <f t="shared" si="44"/>
        <v>735.28000000000009</v>
      </c>
    </row>
    <row r="1934" spans="1:5" hidden="1" outlineLevel="1">
      <c r="A1934" s="559" t="s">
        <v>1421</v>
      </c>
      <c r="B1934" s="562">
        <v>9870</v>
      </c>
      <c r="C1934" s="357">
        <v>0.1</v>
      </c>
      <c r="D1934" s="357">
        <f t="shared" si="44"/>
        <v>987</v>
      </c>
    </row>
    <row r="1935" spans="1:5" hidden="1" outlineLevel="1">
      <c r="A1935" s="559" t="s">
        <v>792</v>
      </c>
      <c r="B1935" s="562">
        <v>19203</v>
      </c>
      <c r="C1935" s="357">
        <v>0.25</v>
      </c>
      <c r="D1935" s="357">
        <f t="shared" si="44"/>
        <v>4800.75</v>
      </c>
    </row>
    <row r="1936" spans="1:5" hidden="1" outlineLevel="1">
      <c r="A1936" s="575" t="s">
        <v>900</v>
      </c>
      <c r="B1936" s="577">
        <v>237.7</v>
      </c>
      <c r="C1936" s="357"/>
      <c r="D1936" s="357">
        <f t="shared" si="44"/>
        <v>0</v>
      </c>
    </row>
    <row r="1937" spans="1:5" hidden="1" outlineLevel="1">
      <c r="A1937" s="559"/>
      <c r="B1937" s="560">
        <v>57.7</v>
      </c>
      <c r="C1937" s="357">
        <v>20</v>
      </c>
      <c r="D1937" s="357">
        <f t="shared" si="44"/>
        <v>1154</v>
      </c>
    </row>
    <row r="1938" spans="1:5" hidden="1" outlineLevel="1">
      <c r="A1938" s="559" t="s">
        <v>1887</v>
      </c>
      <c r="B1938" s="560">
        <v>180</v>
      </c>
      <c r="C1938" s="357">
        <v>20</v>
      </c>
      <c r="D1938" s="357">
        <f t="shared" si="44"/>
        <v>3600</v>
      </c>
    </row>
    <row r="1939" spans="1:5" hidden="1" outlineLevel="1">
      <c r="A1939" s="575" t="s">
        <v>901</v>
      </c>
      <c r="B1939" s="577">
        <v>49.6</v>
      </c>
      <c r="C1939" s="357">
        <v>408.68</v>
      </c>
      <c r="D1939" s="357">
        <f t="shared" si="44"/>
        <v>20270.528000000002</v>
      </c>
    </row>
    <row r="1940" spans="1:5" hidden="1" outlineLevel="1">
      <c r="A1940" s="575" t="s">
        <v>1422</v>
      </c>
      <c r="B1940" s="577">
        <v>1</v>
      </c>
      <c r="C1940" s="357">
        <v>767.61</v>
      </c>
      <c r="D1940" s="357">
        <f t="shared" si="44"/>
        <v>767.61</v>
      </c>
    </row>
    <row r="1941" spans="1:5" hidden="1" outlineLevel="1">
      <c r="A1941" s="575" t="s">
        <v>1423</v>
      </c>
      <c r="B1941" s="577">
        <v>1</v>
      </c>
      <c r="C1941" s="357"/>
      <c r="D1941" s="357">
        <f t="shared" si="44"/>
        <v>0</v>
      </c>
    </row>
    <row r="1942" spans="1:5" hidden="1" outlineLevel="1">
      <c r="A1942" s="559" t="s">
        <v>1424</v>
      </c>
      <c r="B1942" s="560">
        <v>1</v>
      </c>
      <c r="C1942" s="357">
        <v>15179.36</v>
      </c>
      <c r="D1942" s="357">
        <f t="shared" si="44"/>
        <v>15179.36</v>
      </c>
    </row>
    <row r="1943" spans="1:5" hidden="1" outlineLevel="1">
      <c r="A1943" s="575" t="s">
        <v>902</v>
      </c>
      <c r="B1943" s="576">
        <v>2094</v>
      </c>
      <c r="C1943" s="432"/>
      <c r="D1943" s="357">
        <f t="shared" si="44"/>
        <v>0</v>
      </c>
    </row>
    <row r="1944" spans="1:5" hidden="1" outlineLevel="1">
      <c r="A1944" s="559" t="s">
        <v>904</v>
      </c>
      <c r="B1944" s="562">
        <v>2094</v>
      </c>
      <c r="C1944" s="357">
        <v>1.75</v>
      </c>
      <c r="D1944" s="357">
        <f t="shared" si="44"/>
        <v>3664.5</v>
      </c>
      <c r="E1944" s="42" t="s">
        <v>319</v>
      </c>
    </row>
    <row r="1945" spans="1:5" hidden="1" outlineLevel="1">
      <c r="A1945" s="575" t="s">
        <v>365</v>
      </c>
      <c r="B1945" s="577">
        <v>108</v>
      </c>
      <c r="C1945" s="357"/>
      <c r="D1945" s="357">
        <f t="shared" si="44"/>
        <v>0</v>
      </c>
    </row>
    <row r="1946" spans="1:5" hidden="1" outlineLevel="1">
      <c r="A1946" s="559" t="s">
        <v>1426</v>
      </c>
      <c r="B1946" s="560">
        <v>19</v>
      </c>
      <c r="C1946" s="362">
        <f>(28.72*5+33.02*20)/25</f>
        <v>32.160000000000004</v>
      </c>
      <c r="D1946" s="357">
        <f t="shared" si="44"/>
        <v>611.04000000000008</v>
      </c>
    </row>
    <row r="1947" spans="1:5" hidden="1" outlineLevel="1">
      <c r="A1947" s="559" t="s">
        <v>1888</v>
      </c>
      <c r="B1947" s="560">
        <v>2</v>
      </c>
      <c r="C1947" s="357">
        <v>31.77</v>
      </c>
      <c r="D1947" s="357">
        <f t="shared" si="44"/>
        <v>63.54</v>
      </c>
    </row>
    <row r="1948" spans="1:5" hidden="1" outlineLevel="1">
      <c r="A1948" s="559" t="s">
        <v>1427</v>
      </c>
      <c r="B1948" s="560">
        <v>30</v>
      </c>
      <c r="C1948" s="357">
        <v>35.21</v>
      </c>
      <c r="D1948" s="357">
        <f t="shared" si="44"/>
        <v>1056.3</v>
      </c>
    </row>
    <row r="1949" spans="1:5" hidden="1" outlineLevel="1">
      <c r="A1949" s="559" t="s">
        <v>1428</v>
      </c>
      <c r="B1949" s="560">
        <v>25</v>
      </c>
      <c r="C1949" s="357">
        <v>34.299999999999997</v>
      </c>
      <c r="D1949" s="357">
        <f t="shared" si="44"/>
        <v>857.49999999999989</v>
      </c>
    </row>
    <row r="1950" spans="1:5" hidden="1" outlineLevel="1">
      <c r="A1950" s="559" t="s">
        <v>1889</v>
      </c>
      <c r="B1950" s="560">
        <v>2</v>
      </c>
      <c r="C1950" s="357">
        <v>39.36</v>
      </c>
      <c r="D1950" s="357">
        <f t="shared" si="44"/>
        <v>78.72</v>
      </c>
    </row>
    <row r="1951" spans="1:5" hidden="1" outlineLevel="1">
      <c r="A1951" s="559" t="s">
        <v>1430</v>
      </c>
      <c r="B1951" s="560">
        <v>30</v>
      </c>
      <c r="C1951" s="357">
        <v>31.09</v>
      </c>
      <c r="D1951" s="357">
        <f t="shared" si="44"/>
        <v>932.7</v>
      </c>
    </row>
    <row r="1952" spans="1:5" hidden="1" outlineLevel="1">
      <c r="A1952" s="575" t="s">
        <v>1434</v>
      </c>
      <c r="B1952" s="577">
        <v>44</v>
      </c>
      <c r="D1952" s="357">
        <f t="shared" si="44"/>
        <v>0</v>
      </c>
    </row>
    <row r="1953" spans="1:4" hidden="1" outlineLevel="1">
      <c r="A1953" s="559" t="s">
        <v>1435</v>
      </c>
      <c r="B1953" s="560">
        <v>4</v>
      </c>
      <c r="C1953" s="357">
        <v>1200.3399999999999</v>
      </c>
      <c r="D1953" s="357">
        <f t="shared" si="44"/>
        <v>4801.3599999999997</v>
      </c>
    </row>
    <row r="1954" spans="1:4" hidden="1" outlineLevel="1">
      <c r="A1954" s="559" t="s">
        <v>1942</v>
      </c>
      <c r="B1954" s="560">
        <v>5</v>
      </c>
      <c r="C1954" s="424">
        <v>924.2</v>
      </c>
      <c r="D1954" s="357">
        <f t="shared" si="44"/>
        <v>4621</v>
      </c>
    </row>
    <row r="1955" spans="1:4" hidden="1" outlineLevel="1">
      <c r="A1955" s="559" t="s">
        <v>1436</v>
      </c>
      <c r="B1955" s="560">
        <v>35</v>
      </c>
      <c r="C1955" s="357">
        <v>344.35</v>
      </c>
      <c r="D1955" s="357">
        <f t="shared" si="44"/>
        <v>12052.25</v>
      </c>
    </row>
    <row r="1956" spans="1:4" hidden="1" outlineLevel="1">
      <c r="A1956" s="575" t="s">
        <v>1437</v>
      </c>
      <c r="B1956" s="577">
        <v>182.1</v>
      </c>
      <c r="C1956" s="357">
        <v>206.6</v>
      </c>
      <c r="D1956" s="357">
        <f t="shared" si="44"/>
        <v>37621.86</v>
      </c>
    </row>
    <row r="1957" spans="1:4" hidden="1" outlineLevel="1">
      <c r="A1957" s="575" t="s">
        <v>1438</v>
      </c>
      <c r="B1957" s="577">
        <v>342.05</v>
      </c>
      <c r="C1957" s="357">
        <v>107.75</v>
      </c>
      <c r="D1957" s="357">
        <f t="shared" si="44"/>
        <v>36855.887500000004</v>
      </c>
    </row>
    <row r="1958" spans="1:4" hidden="1" outlineLevel="1">
      <c r="A1958" s="575" t="s">
        <v>907</v>
      </c>
      <c r="B1958" s="577">
        <v>133.80000000000001</v>
      </c>
      <c r="C1958" s="357"/>
      <c r="D1958" s="357">
        <f t="shared" si="44"/>
        <v>0</v>
      </c>
    </row>
    <row r="1959" spans="1:4" hidden="1" outlineLevel="1">
      <c r="A1959" s="559" t="s">
        <v>261</v>
      </c>
      <c r="B1959" s="560">
        <v>133.80000000000001</v>
      </c>
      <c r="C1959" s="357">
        <v>108.22</v>
      </c>
      <c r="D1959" s="357">
        <f t="shared" si="44"/>
        <v>14479.836000000001</v>
      </c>
    </row>
    <row r="1960" spans="1:4" hidden="1" outlineLevel="1">
      <c r="A1960" s="575" t="s">
        <v>908</v>
      </c>
      <c r="B1960" s="576">
        <v>1507.605</v>
      </c>
      <c r="C1960" s="357"/>
      <c r="D1960" s="357">
        <f t="shared" si="44"/>
        <v>0</v>
      </c>
    </row>
    <row r="1961" spans="1:4" hidden="1" outlineLevel="1">
      <c r="A1961" s="559" t="s">
        <v>1440</v>
      </c>
      <c r="B1961" s="560">
        <v>29</v>
      </c>
      <c r="C1961" s="357">
        <v>78.86</v>
      </c>
      <c r="D1961" s="357">
        <f t="shared" si="44"/>
        <v>2286.94</v>
      </c>
    </row>
    <row r="1962" spans="1:4" hidden="1" outlineLevel="1">
      <c r="A1962" s="559" t="s">
        <v>1441</v>
      </c>
      <c r="B1962" s="560">
        <v>48</v>
      </c>
      <c r="C1962" s="357">
        <v>101.1</v>
      </c>
      <c r="D1962" s="357">
        <f t="shared" si="44"/>
        <v>4852.7999999999993</v>
      </c>
    </row>
    <row r="1963" spans="1:4" ht="25.5" hidden="1" outlineLevel="1">
      <c r="A1963" s="559" t="s">
        <v>1575</v>
      </c>
      <c r="B1963" s="560">
        <v>55</v>
      </c>
      <c r="C1963" s="357">
        <v>101.1</v>
      </c>
      <c r="D1963" s="357">
        <f t="shared" si="44"/>
        <v>5560.5</v>
      </c>
    </row>
    <row r="1964" spans="1:4" hidden="1" outlineLevel="1">
      <c r="A1964" s="559" t="s">
        <v>1442</v>
      </c>
      <c r="B1964" s="560">
        <v>26</v>
      </c>
      <c r="C1964" s="357">
        <v>101.1</v>
      </c>
      <c r="D1964" s="357">
        <f t="shared" si="44"/>
        <v>2628.6</v>
      </c>
    </row>
    <row r="1965" spans="1:4" hidden="1" outlineLevel="1">
      <c r="A1965" s="559" t="s">
        <v>1443</v>
      </c>
      <c r="B1965" s="560">
        <v>13</v>
      </c>
      <c r="C1965" s="357">
        <v>101.1</v>
      </c>
      <c r="D1965" s="357">
        <f t="shared" si="44"/>
        <v>1314.3</v>
      </c>
    </row>
    <row r="1966" spans="1:4" hidden="1" outlineLevel="1">
      <c r="A1966" s="559" t="s">
        <v>1444</v>
      </c>
      <c r="B1966" s="560">
        <v>14</v>
      </c>
      <c r="C1966" s="357">
        <v>101.1</v>
      </c>
      <c r="D1966" s="357">
        <f t="shared" si="44"/>
        <v>1415.3999999999999</v>
      </c>
    </row>
    <row r="1967" spans="1:4" hidden="1" outlineLevel="1">
      <c r="A1967" s="559" t="s">
        <v>1446</v>
      </c>
      <c r="B1967" s="560">
        <v>17.600000000000001</v>
      </c>
      <c r="C1967" s="357">
        <v>78.86</v>
      </c>
      <c r="D1967" s="357">
        <f t="shared" si="44"/>
        <v>1387.9360000000001</v>
      </c>
    </row>
    <row r="1968" spans="1:4" hidden="1" outlineLevel="1">
      <c r="A1968" s="559" t="s">
        <v>1447</v>
      </c>
      <c r="B1968" s="560">
        <v>4</v>
      </c>
      <c r="C1968" s="357">
        <v>101.1</v>
      </c>
      <c r="D1968" s="357">
        <f t="shared" si="44"/>
        <v>404.4</v>
      </c>
    </row>
    <row r="1969" spans="1:4" hidden="1" outlineLevel="1">
      <c r="A1969" s="559" t="s">
        <v>1448</v>
      </c>
      <c r="B1969" s="560">
        <v>369.2</v>
      </c>
      <c r="C1969" s="357">
        <v>101.1</v>
      </c>
      <c r="D1969" s="357">
        <f t="shared" si="44"/>
        <v>37326.119999999995</v>
      </c>
    </row>
    <row r="1970" spans="1:4" hidden="1" outlineLevel="1">
      <c r="A1970" s="559" t="s">
        <v>1449</v>
      </c>
      <c r="B1970" s="560">
        <v>53.2</v>
      </c>
      <c r="C1970" s="357">
        <v>78.86</v>
      </c>
      <c r="D1970" s="357">
        <f t="shared" si="44"/>
        <v>4195.3519999999999</v>
      </c>
    </row>
    <row r="1971" spans="1:4" hidden="1" outlineLevel="1">
      <c r="A1971" s="559" t="s">
        <v>1450</v>
      </c>
      <c r="B1971" s="560">
        <v>10</v>
      </c>
      <c r="C1971" s="357">
        <v>118.55</v>
      </c>
      <c r="D1971" s="357">
        <f t="shared" si="44"/>
        <v>1185.5</v>
      </c>
    </row>
    <row r="1972" spans="1:4" hidden="1" outlineLevel="1">
      <c r="A1972" s="559" t="s">
        <v>1451</v>
      </c>
      <c r="B1972" s="560">
        <v>24</v>
      </c>
      <c r="C1972" s="357">
        <v>118.55</v>
      </c>
      <c r="D1972" s="357">
        <f t="shared" si="44"/>
        <v>2845.2</v>
      </c>
    </row>
    <row r="1973" spans="1:4" hidden="1" outlineLevel="1">
      <c r="A1973" s="559" t="s">
        <v>1826</v>
      </c>
      <c r="B1973" s="560">
        <v>20</v>
      </c>
      <c r="C1973" s="362">
        <v>129.28</v>
      </c>
      <c r="D1973" s="357">
        <f t="shared" si="44"/>
        <v>2585.6</v>
      </c>
    </row>
    <row r="1974" spans="1:4" hidden="1" outlineLevel="1">
      <c r="A1974" s="559" t="s">
        <v>1827</v>
      </c>
      <c r="B1974" s="560">
        <v>19.7</v>
      </c>
      <c r="C1974" s="362">
        <v>129.28</v>
      </c>
      <c r="D1974" s="357">
        <f t="shared" si="44"/>
        <v>2546.8159999999998</v>
      </c>
    </row>
    <row r="1975" spans="1:4" hidden="1" outlineLevel="1">
      <c r="A1975" s="559" t="s">
        <v>1453</v>
      </c>
      <c r="B1975" s="560">
        <v>6</v>
      </c>
      <c r="C1975" s="362">
        <v>129.28</v>
      </c>
      <c r="D1975" s="357">
        <f t="shared" si="44"/>
        <v>775.68000000000006</v>
      </c>
    </row>
    <row r="1976" spans="1:4" hidden="1" outlineLevel="1">
      <c r="A1976" s="559" t="s">
        <v>1454</v>
      </c>
      <c r="B1976" s="560">
        <v>26.1</v>
      </c>
      <c r="C1976" s="362">
        <v>129.28</v>
      </c>
      <c r="D1976" s="357">
        <f t="shared" si="44"/>
        <v>3374.2080000000001</v>
      </c>
    </row>
    <row r="1977" spans="1:4" hidden="1" outlineLevel="1">
      <c r="A1977" s="559" t="s">
        <v>1153</v>
      </c>
      <c r="B1977" s="560">
        <v>19</v>
      </c>
      <c r="C1977" s="362">
        <v>129.28</v>
      </c>
      <c r="D1977" s="357">
        <f t="shared" si="44"/>
        <v>2456.3200000000002</v>
      </c>
    </row>
    <row r="1978" spans="1:4" hidden="1" outlineLevel="1">
      <c r="A1978" s="559" t="s">
        <v>1154</v>
      </c>
      <c r="B1978" s="560">
        <v>29</v>
      </c>
      <c r="C1978" s="362">
        <v>129.28</v>
      </c>
      <c r="D1978" s="357">
        <f t="shared" si="44"/>
        <v>3749.12</v>
      </c>
    </row>
    <row r="1979" spans="1:4" hidden="1" outlineLevel="1">
      <c r="A1979" s="559" t="s">
        <v>1455</v>
      </c>
      <c r="B1979" s="560">
        <v>17.8</v>
      </c>
      <c r="C1979" s="357">
        <v>105.78</v>
      </c>
      <c r="D1979" s="357">
        <f t="shared" si="44"/>
        <v>1882.884</v>
      </c>
    </row>
    <row r="1980" spans="1:4" hidden="1" outlineLevel="1">
      <c r="A1980" s="559" t="s">
        <v>1829</v>
      </c>
      <c r="B1980" s="560">
        <v>4.5</v>
      </c>
      <c r="C1980" s="357">
        <v>159.47</v>
      </c>
      <c r="D1980" s="357">
        <f t="shared" si="44"/>
        <v>717.61500000000001</v>
      </c>
    </row>
    <row r="1981" spans="1:4" hidden="1" outlineLevel="1">
      <c r="A1981" s="559" t="s">
        <v>910</v>
      </c>
      <c r="B1981" s="560">
        <v>3.2869999999999999</v>
      </c>
      <c r="C1981" s="357">
        <v>159.47</v>
      </c>
      <c r="D1981" s="357">
        <f t="shared" si="44"/>
        <v>524.17788999999993</v>
      </c>
    </row>
    <row r="1982" spans="1:4" hidden="1" outlineLevel="1">
      <c r="A1982" s="559" t="s">
        <v>1456</v>
      </c>
      <c r="B1982" s="560">
        <v>236.5</v>
      </c>
      <c r="C1982" s="357">
        <v>159.47</v>
      </c>
      <c r="D1982" s="357">
        <f t="shared" si="44"/>
        <v>37714.654999999999</v>
      </c>
    </row>
    <row r="1983" spans="1:4" hidden="1" outlineLevel="1">
      <c r="A1983" s="559" t="s">
        <v>1457</v>
      </c>
      <c r="B1983" s="560">
        <v>220.7</v>
      </c>
      <c r="C1983" s="357">
        <v>159.47</v>
      </c>
      <c r="D1983" s="357">
        <f t="shared" si="44"/>
        <v>35195.028999999995</v>
      </c>
    </row>
    <row r="1984" spans="1:4" hidden="1" outlineLevel="1">
      <c r="A1984" s="559" t="s">
        <v>1458</v>
      </c>
      <c r="B1984" s="560">
        <v>239.9</v>
      </c>
      <c r="C1984" s="357">
        <v>159.47</v>
      </c>
      <c r="D1984" s="357">
        <f t="shared" si="44"/>
        <v>38256.853000000003</v>
      </c>
    </row>
    <row r="1985" spans="1:4" hidden="1" outlineLevel="1">
      <c r="A1985" s="559" t="s">
        <v>1830</v>
      </c>
      <c r="B1985" s="560">
        <v>2.1179999999999999</v>
      </c>
      <c r="C1985" s="357">
        <v>159.47</v>
      </c>
      <c r="D1985" s="357">
        <f t="shared" si="44"/>
        <v>337.75745999999998</v>
      </c>
    </row>
    <row r="1986" spans="1:4" hidden="1" outlineLevel="1">
      <c r="A1986" s="575" t="s">
        <v>1459</v>
      </c>
      <c r="B1986" s="577">
        <v>12.5</v>
      </c>
      <c r="C1986" s="357">
        <v>331.84</v>
      </c>
      <c r="D1986" s="357">
        <f t="shared" si="44"/>
        <v>4148</v>
      </c>
    </row>
    <row r="1987" spans="1:4" hidden="1" outlineLevel="1">
      <c r="A1987" s="575" t="s">
        <v>1460</v>
      </c>
      <c r="B1987" s="577">
        <v>200.68199999999999</v>
      </c>
      <c r="C1987" s="357"/>
      <c r="D1987" s="357">
        <f t="shared" si="44"/>
        <v>0</v>
      </c>
    </row>
    <row r="1988" spans="1:4" hidden="1" outlineLevel="1">
      <c r="A1988" s="559" t="s">
        <v>1891</v>
      </c>
      <c r="B1988" s="560">
        <v>10.6</v>
      </c>
      <c r="C1988" s="357">
        <v>174.84</v>
      </c>
      <c r="D1988" s="357">
        <f t="shared" si="44"/>
        <v>1853.3040000000001</v>
      </c>
    </row>
    <row r="1989" spans="1:4" hidden="1" outlineLevel="1">
      <c r="A1989" s="559" t="s">
        <v>1461</v>
      </c>
      <c r="B1989" s="560">
        <v>46</v>
      </c>
      <c r="C1989" s="357">
        <v>273.89999999999998</v>
      </c>
      <c r="D1989" s="357">
        <f t="shared" si="44"/>
        <v>12599.4</v>
      </c>
    </row>
    <row r="1990" spans="1:4" hidden="1" outlineLevel="1">
      <c r="A1990" s="559" t="s">
        <v>1462</v>
      </c>
      <c r="B1990" s="560">
        <v>8.5</v>
      </c>
      <c r="C1990" s="357">
        <v>192.53</v>
      </c>
      <c r="D1990" s="357">
        <f t="shared" si="44"/>
        <v>1636.5050000000001</v>
      </c>
    </row>
    <row r="1991" spans="1:4" hidden="1" outlineLevel="1">
      <c r="A1991" s="559" t="s">
        <v>1463</v>
      </c>
      <c r="B1991" s="560">
        <v>27</v>
      </c>
      <c r="C1991" s="357">
        <v>192.53</v>
      </c>
      <c r="D1991" s="357">
        <f t="shared" si="44"/>
        <v>5198.3100000000004</v>
      </c>
    </row>
    <row r="1992" spans="1:4" hidden="1" outlineLevel="1">
      <c r="A1992" s="559" t="s">
        <v>1223</v>
      </c>
      <c r="B1992" s="560">
        <v>3</v>
      </c>
      <c r="C1992" s="357">
        <v>192.53</v>
      </c>
      <c r="D1992" s="357">
        <f t="shared" ref="D1992:D2013" si="45">B1992*C1992</f>
        <v>577.59</v>
      </c>
    </row>
    <row r="1993" spans="1:4" hidden="1" outlineLevel="1">
      <c r="A1993" s="559" t="s">
        <v>1464</v>
      </c>
      <c r="B1993" s="560">
        <v>2.1</v>
      </c>
      <c r="C1993" s="357">
        <v>192.53</v>
      </c>
      <c r="D1993" s="357">
        <f t="shared" si="45"/>
        <v>404.31300000000005</v>
      </c>
    </row>
    <row r="1994" spans="1:4" hidden="1" outlineLevel="1">
      <c r="A1994" s="559" t="s">
        <v>1831</v>
      </c>
      <c r="B1994" s="560">
        <v>29.2</v>
      </c>
      <c r="C1994" s="357">
        <v>192.53</v>
      </c>
      <c r="D1994" s="357">
        <f t="shared" si="45"/>
        <v>5621.8760000000002</v>
      </c>
    </row>
    <row r="1995" spans="1:4" hidden="1" outlineLevel="1">
      <c r="A1995" s="559" t="s">
        <v>1465</v>
      </c>
      <c r="B1995" s="560">
        <v>68.05</v>
      </c>
      <c r="C1995" s="357">
        <v>273.89999999999998</v>
      </c>
      <c r="D1995" s="357">
        <f t="shared" si="45"/>
        <v>18638.894999999997</v>
      </c>
    </row>
    <row r="1996" spans="1:4" hidden="1" outlineLevel="1">
      <c r="A1996" s="559" t="s">
        <v>1466</v>
      </c>
      <c r="B1996" s="560">
        <v>6.2320000000000002</v>
      </c>
      <c r="C1996" s="357">
        <v>273.89999999999998</v>
      </c>
      <c r="D1996" s="357">
        <f t="shared" si="45"/>
        <v>1706.9448</v>
      </c>
    </row>
    <row r="1997" spans="1:4" hidden="1" outlineLevel="1">
      <c r="A1997" s="575" t="s">
        <v>1467</v>
      </c>
      <c r="B1997" s="577">
        <v>402.6</v>
      </c>
      <c r="C1997" s="357">
        <v>168.73</v>
      </c>
      <c r="D1997" s="357">
        <f t="shared" si="45"/>
        <v>67930.698000000004</v>
      </c>
    </row>
    <row r="1998" spans="1:4" hidden="1" outlineLevel="1">
      <c r="A1998" s="575" t="s">
        <v>1468</v>
      </c>
      <c r="B1998" s="577">
        <v>7.5</v>
      </c>
      <c r="C1998" s="357"/>
      <c r="D1998" s="357">
        <f t="shared" si="45"/>
        <v>0</v>
      </c>
    </row>
    <row r="1999" spans="1:4" hidden="1" outlineLevel="1">
      <c r="A1999" s="559" t="s">
        <v>1091</v>
      </c>
      <c r="B1999" s="560">
        <v>7.5</v>
      </c>
      <c r="C1999" s="357">
        <v>200.37</v>
      </c>
      <c r="D1999" s="357">
        <f t="shared" si="45"/>
        <v>1502.7750000000001</v>
      </c>
    </row>
    <row r="2000" spans="1:4" hidden="1" outlineLevel="1">
      <c r="A2000" s="575" t="s">
        <v>914</v>
      </c>
      <c r="B2000" s="577">
        <v>368.77199999999999</v>
      </c>
      <c r="C2000" s="357">
        <v>93.23</v>
      </c>
      <c r="D2000" s="357">
        <f t="shared" si="45"/>
        <v>34380.613559999998</v>
      </c>
    </row>
    <row r="2001" spans="1:4" hidden="1" outlineLevel="1">
      <c r="A2001" s="575" t="s">
        <v>1767</v>
      </c>
      <c r="B2001" s="577">
        <v>512.6</v>
      </c>
      <c r="C2001" s="357">
        <v>264.56</v>
      </c>
      <c r="D2001" s="357">
        <f t="shared" si="45"/>
        <v>135613.45600000001</v>
      </c>
    </row>
    <row r="2002" spans="1:4" hidden="1" outlineLevel="1">
      <c r="A2002" s="575" t="s">
        <v>1472</v>
      </c>
      <c r="B2002" s="577">
        <v>11</v>
      </c>
      <c r="C2002" s="357">
        <v>503.87</v>
      </c>
      <c r="D2002" s="357">
        <f t="shared" si="45"/>
        <v>5542.57</v>
      </c>
    </row>
    <row r="2003" spans="1:4" hidden="1" outlineLevel="1">
      <c r="A2003" s="575" t="s">
        <v>1473</v>
      </c>
      <c r="B2003" s="577">
        <v>2</v>
      </c>
      <c r="C2003" s="357">
        <v>5900</v>
      </c>
      <c r="D2003" s="357">
        <f t="shared" si="45"/>
        <v>11800</v>
      </c>
    </row>
    <row r="2004" spans="1:4" hidden="1" outlineLevel="1">
      <c r="A2004" s="575" t="s">
        <v>915</v>
      </c>
      <c r="B2004" s="576"/>
      <c r="C2004" s="357"/>
      <c r="D2004" s="357">
        <f t="shared" si="45"/>
        <v>0</v>
      </c>
    </row>
    <row r="2005" spans="1:4" hidden="1" outlineLevel="1">
      <c r="A2005" s="559" t="s">
        <v>916</v>
      </c>
      <c r="B2005" s="560">
        <v>230</v>
      </c>
      <c r="C2005" s="357">
        <v>8.2899999999999991</v>
      </c>
      <c r="D2005" s="357">
        <f t="shared" si="45"/>
        <v>1906.6999999999998</v>
      </c>
    </row>
    <row r="2006" spans="1:4" hidden="1" outlineLevel="1">
      <c r="A2006" s="559" t="s">
        <v>1474</v>
      </c>
      <c r="B2006" s="560">
        <v>550</v>
      </c>
      <c r="C2006" s="362">
        <v>8.15</v>
      </c>
      <c r="D2006" s="357">
        <f t="shared" si="45"/>
        <v>4482.5</v>
      </c>
    </row>
    <row r="2007" spans="1:4" hidden="1" outlineLevel="1">
      <c r="A2007" s="559" t="s">
        <v>1475</v>
      </c>
      <c r="B2007" s="560">
        <v>270</v>
      </c>
      <c r="C2007" s="357">
        <v>8.9499999999999993</v>
      </c>
      <c r="D2007" s="357">
        <f t="shared" si="45"/>
        <v>2416.5</v>
      </c>
    </row>
    <row r="2008" spans="1:4" hidden="1" outlineLevel="1">
      <c r="A2008" s="559" t="s">
        <v>1477</v>
      </c>
      <c r="B2008" s="562">
        <v>1852</v>
      </c>
      <c r="C2008" s="357">
        <v>12.45</v>
      </c>
      <c r="D2008" s="357">
        <f t="shared" si="45"/>
        <v>23057.399999999998</v>
      </c>
    </row>
    <row r="2009" spans="1:4" hidden="1" outlineLevel="1">
      <c r="A2009" s="559" t="s">
        <v>1478</v>
      </c>
      <c r="B2009" s="560">
        <v>780</v>
      </c>
      <c r="C2009" s="362">
        <f>(12.12*330+11.5*500)/830</f>
        <v>11.746506024096385</v>
      </c>
      <c r="D2009" s="357">
        <f t="shared" si="45"/>
        <v>9162.2746987951814</v>
      </c>
    </row>
    <row r="2010" spans="1:4" hidden="1" outlineLevel="1">
      <c r="A2010" s="559" t="s">
        <v>917</v>
      </c>
      <c r="B2010" s="562">
        <v>1540</v>
      </c>
      <c r="C2010" s="357">
        <v>6.8</v>
      </c>
      <c r="D2010" s="357">
        <f t="shared" si="45"/>
        <v>10472</v>
      </c>
    </row>
    <row r="2011" spans="1:4" hidden="1" outlineLevel="1">
      <c r="A2011" s="559" t="s">
        <v>1480</v>
      </c>
      <c r="B2011" s="560">
        <v>850</v>
      </c>
      <c r="C2011" s="357">
        <v>6.8</v>
      </c>
      <c r="D2011" s="357">
        <f t="shared" si="45"/>
        <v>5780</v>
      </c>
    </row>
    <row r="2012" spans="1:4" hidden="1" outlineLevel="1">
      <c r="A2012" s="559" t="s">
        <v>1481</v>
      </c>
      <c r="B2012" s="560">
        <v>850</v>
      </c>
      <c r="C2012" s="362">
        <v>16.04</v>
      </c>
      <c r="D2012" s="357">
        <f t="shared" si="45"/>
        <v>13634</v>
      </c>
    </row>
    <row r="2013" spans="1:4" hidden="1" outlineLevel="1">
      <c r="A2013" s="575" t="s">
        <v>296</v>
      </c>
      <c r="B2013" s="577">
        <v>7</v>
      </c>
      <c r="C2013" s="362">
        <f>(2*105.82+5*90.62)/7</f>
        <v>94.962857142857146</v>
      </c>
      <c r="D2013" s="357">
        <f t="shared" si="45"/>
        <v>664.74</v>
      </c>
    </row>
    <row r="2014" spans="1:4" hidden="1" outlineLevel="1">
      <c r="A2014" s="575" t="s">
        <v>793</v>
      </c>
      <c r="B2014" s="577">
        <v>161</v>
      </c>
      <c r="C2014" s="357">
        <v>2.85</v>
      </c>
      <c r="D2014" s="357">
        <f t="shared" ref="D2014:D2049" si="46">B2014*C2014</f>
        <v>458.85</v>
      </c>
    </row>
    <row r="2015" spans="1:4" hidden="1" outlineLevel="1">
      <c r="A2015" s="575" t="s">
        <v>1943</v>
      </c>
      <c r="B2015" s="577">
        <v>3</v>
      </c>
      <c r="C2015" s="357"/>
      <c r="D2015" s="357">
        <f t="shared" si="46"/>
        <v>0</v>
      </c>
    </row>
    <row r="2016" spans="1:4" hidden="1" outlineLevel="1">
      <c r="A2016" s="559" t="s">
        <v>1944</v>
      </c>
      <c r="B2016" s="560">
        <v>3</v>
      </c>
      <c r="C2016" s="357">
        <v>2767.93</v>
      </c>
      <c r="D2016" s="357">
        <f t="shared" si="46"/>
        <v>8303.7899999999991</v>
      </c>
    </row>
    <row r="2017" spans="1:4" hidden="1" outlineLevel="1">
      <c r="A2017" s="575" t="s">
        <v>919</v>
      </c>
      <c r="B2017" s="577">
        <v>171.35</v>
      </c>
      <c r="C2017" s="357"/>
      <c r="D2017" s="357">
        <f t="shared" si="46"/>
        <v>0</v>
      </c>
    </row>
    <row r="2018" spans="1:4" hidden="1" outlineLevel="1">
      <c r="A2018" s="559" t="s">
        <v>922</v>
      </c>
      <c r="B2018" s="560">
        <v>122.75</v>
      </c>
      <c r="C2018" s="357">
        <v>216.03</v>
      </c>
      <c r="D2018" s="357">
        <f t="shared" si="46"/>
        <v>26517.682499999999</v>
      </c>
    </row>
    <row r="2019" spans="1:4" hidden="1" outlineLevel="1">
      <c r="A2019" s="559" t="s">
        <v>923</v>
      </c>
      <c r="B2019" s="560">
        <v>1.3</v>
      </c>
      <c r="C2019" s="357">
        <v>227.58</v>
      </c>
      <c r="D2019" s="357">
        <f t="shared" si="46"/>
        <v>295.85400000000004</v>
      </c>
    </row>
    <row r="2020" spans="1:4" hidden="1" outlineLevel="1">
      <c r="A2020" s="559" t="s">
        <v>924</v>
      </c>
      <c r="B2020" s="560">
        <v>27.3</v>
      </c>
      <c r="C2020" s="357">
        <v>227.58</v>
      </c>
      <c r="D2020" s="357">
        <f t="shared" si="46"/>
        <v>6212.9340000000002</v>
      </c>
    </row>
    <row r="2021" spans="1:4" hidden="1" outlineLevel="1">
      <c r="A2021" s="559" t="s">
        <v>925</v>
      </c>
      <c r="B2021" s="560">
        <v>20</v>
      </c>
      <c r="C2021" s="357">
        <v>227.58</v>
      </c>
      <c r="D2021" s="357">
        <f t="shared" si="46"/>
        <v>4551.6000000000004</v>
      </c>
    </row>
    <row r="2022" spans="1:4" hidden="1" outlineLevel="1">
      <c r="A2022" s="575" t="s">
        <v>927</v>
      </c>
      <c r="B2022" s="577">
        <v>84.8</v>
      </c>
      <c r="C2022" s="357"/>
      <c r="D2022" s="357">
        <f t="shared" si="46"/>
        <v>0</v>
      </c>
    </row>
    <row r="2023" spans="1:4" hidden="1" outlineLevel="1">
      <c r="A2023" s="559" t="s">
        <v>928</v>
      </c>
      <c r="B2023" s="560">
        <v>16.899999999999999</v>
      </c>
      <c r="C2023" s="357">
        <v>220.05</v>
      </c>
      <c r="D2023" s="357">
        <f t="shared" si="46"/>
        <v>3718.8449999999998</v>
      </c>
    </row>
    <row r="2024" spans="1:4" hidden="1" outlineLevel="1">
      <c r="A2024" s="559" t="s">
        <v>929</v>
      </c>
      <c r="B2024" s="560">
        <v>35.799999999999997</v>
      </c>
      <c r="C2024" s="357">
        <v>187.53</v>
      </c>
      <c r="D2024" s="357">
        <f t="shared" si="46"/>
        <v>6713.5739999999996</v>
      </c>
    </row>
    <row r="2025" spans="1:4" hidden="1" outlineLevel="1">
      <c r="A2025" s="559" t="s">
        <v>930</v>
      </c>
      <c r="B2025" s="560">
        <v>32.1</v>
      </c>
      <c r="C2025" s="357">
        <v>214.56</v>
      </c>
      <c r="D2025" s="357">
        <f t="shared" si="46"/>
        <v>6887.3760000000002</v>
      </c>
    </row>
    <row r="2026" spans="1:4" hidden="1" outlineLevel="1">
      <c r="A2026" s="575" t="s">
        <v>1484</v>
      </c>
      <c r="B2026" s="577">
        <v>5</v>
      </c>
      <c r="C2026" s="357">
        <v>1125.78</v>
      </c>
      <c r="D2026" s="357">
        <f t="shared" si="46"/>
        <v>5628.9</v>
      </c>
    </row>
    <row r="2027" spans="1:4" hidden="1" outlineLevel="1">
      <c r="A2027" s="575" t="s">
        <v>1486</v>
      </c>
      <c r="B2027" s="577">
        <v>2</v>
      </c>
      <c r="C2027" s="357">
        <v>8638.31</v>
      </c>
      <c r="D2027" s="357">
        <f t="shared" si="46"/>
        <v>17276.62</v>
      </c>
    </row>
    <row r="2028" spans="1:4" hidden="1" outlineLevel="1">
      <c r="A2028" s="575" t="s">
        <v>1487</v>
      </c>
      <c r="B2028" s="577">
        <v>92</v>
      </c>
      <c r="C2028" s="357"/>
      <c r="D2028" s="357">
        <f t="shared" si="46"/>
        <v>0</v>
      </c>
    </row>
    <row r="2029" spans="1:4" hidden="1" outlineLevel="1">
      <c r="A2029" s="559"/>
      <c r="B2029" s="560">
        <v>30</v>
      </c>
      <c r="C2029" s="357">
        <v>274.39999999999998</v>
      </c>
      <c r="D2029" s="357">
        <f t="shared" si="46"/>
        <v>8232</v>
      </c>
    </row>
    <row r="2030" spans="1:4" hidden="1" outlineLevel="1">
      <c r="A2030" s="559" t="s">
        <v>1488</v>
      </c>
      <c r="B2030" s="560">
        <v>38</v>
      </c>
      <c r="C2030" s="357">
        <v>261.8</v>
      </c>
      <c r="D2030" s="357">
        <f t="shared" si="46"/>
        <v>9948.4</v>
      </c>
    </row>
    <row r="2031" spans="1:4" hidden="1" outlineLevel="1">
      <c r="A2031" s="559" t="s">
        <v>1489</v>
      </c>
      <c r="B2031" s="560">
        <v>24</v>
      </c>
      <c r="C2031" s="357">
        <v>230.8</v>
      </c>
      <c r="D2031" s="357">
        <f t="shared" si="46"/>
        <v>5539.2000000000007</v>
      </c>
    </row>
    <row r="2032" spans="1:4" hidden="1" outlineLevel="1">
      <c r="A2032" s="575" t="s">
        <v>798</v>
      </c>
      <c r="B2032" s="576">
        <v>22764.1</v>
      </c>
      <c r="C2032" s="357"/>
      <c r="D2032" s="357">
        <f t="shared" si="46"/>
        <v>0</v>
      </c>
    </row>
    <row r="2033" spans="1:5" hidden="1" outlineLevel="1">
      <c r="A2033" s="559" t="s">
        <v>935</v>
      </c>
      <c r="B2033" s="562">
        <v>11310.7</v>
      </c>
      <c r="C2033" s="357">
        <v>1.06</v>
      </c>
      <c r="D2033" s="357">
        <f t="shared" si="46"/>
        <v>11989.342000000001</v>
      </c>
    </row>
    <row r="2034" spans="1:5" hidden="1" outlineLevel="1">
      <c r="A2034" s="559" t="s">
        <v>799</v>
      </c>
      <c r="B2034" s="560">
        <v>300</v>
      </c>
      <c r="C2034" s="357">
        <v>1.06</v>
      </c>
      <c r="D2034" s="357">
        <f t="shared" si="46"/>
        <v>318</v>
      </c>
    </row>
    <row r="2035" spans="1:5" hidden="1" outlineLevel="1">
      <c r="A2035" s="559" t="s">
        <v>800</v>
      </c>
      <c r="B2035" s="562">
        <v>5251.4</v>
      </c>
      <c r="C2035" s="357">
        <v>1.53</v>
      </c>
      <c r="D2035" s="357">
        <f t="shared" si="46"/>
        <v>8034.6419999999998</v>
      </c>
    </row>
    <row r="2036" spans="1:5" hidden="1" outlineLevel="1">
      <c r="A2036" s="559" t="s">
        <v>1874</v>
      </c>
      <c r="B2036" s="562">
        <v>1189</v>
      </c>
      <c r="C2036" s="357">
        <v>3.67</v>
      </c>
      <c r="D2036" s="357">
        <f t="shared" si="46"/>
        <v>4363.63</v>
      </c>
    </row>
    <row r="2037" spans="1:5" hidden="1" outlineLevel="1">
      <c r="A2037" s="559" t="s">
        <v>938</v>
      </c>
      <c r="B2037" s="560">
        <v>3</v>
      </c>
      <c r="C2037" s="357">
        <v>1.78</v>
      </c>
      <c r="D2037" s="357">
        <f t="shared" si="46"/>
        <v>5.34</v>
      </c>
    </row>
    <row r="2038" spans="1:5" hidden="1" outlineLevel="1">
      <c r="A2038" s="559" t="s">
        <v>939</v>
      </c>
      <c r="B2038" s="560">
        <v>3</v>
      </c>
      <c r="C2038" s="357">
        <v>1.78</v>
      </c>
      <c r="D2038" s="357">
        <f t="shared" si="46"/>
        <v>5.34</v>
      </c>
    </row>
    <row r="2039" spans="1:5" hidden="1" outlineLevel="1">
      <c r="A2039" s="559" t="s">
        <v>945</v>
      </c>
      <c r="B2039" s="562">
        <v>1100</v>
      </c>
      <c r="C2039" s="357">
        <v>2.76</v>
      </c>
      <c r="D2039" s="357">
        <f t="shared" si="46"/>
        <v>3035.9999999999995</v>
      </c>
    </row>
    <row r="2040" spans="1:5" hidden="1" outlineLevel="1">
      <c r="A2040" s="559" t="s">
        <v>801</v>
      </c>
      <c r="B2040" s="562">
        <v>3607</v>
      </c>
      <c r="C2040" s="357">
        <v>2.74</v>
      </c>
      <c r="D2040" s="357">
        <f t="shared" si="46"/>
        <v>9883.18</v>
      </c>
    </row>
    <row r="2041" spans="1:5" hidden="1" outlineLevel="1">
      <c r="A2041" s="575" t="s">
        <v>947</v>
      </c>
      <c r="B2041" s="577">
        <v>73</v>
      </c>
      <c r="C2041" s="362">
        <v>174.52</v>
      </c>
      <c r="D2041" s="357">
        <f t="shared" si="46"/>
        <v>12739.960000000001</v>
      </c>
    </row>
    <row r="2042" spans="1:5" hidden="1" outlineLevel="1">
      <c r="A2042" s="575" t="s">
        <v>948</v>
      </c>
      <c r="B2042" s="576">
        <v>1010.65</v>
      </c>
      <c r="C2042" s="357"/>
      <c r="D2042" s="357">
        <f t="shared" si="46"/>
        <v>0</v>
      </c>
    </row>
    <row r="2043" spans="1:5" hidden="1" outlineLevel="1">
      <c r="A2043" s="559" t="s">
        <v>951</v>
      </c>
      <c r="B2043" s="560">
        <v>225</v>
      </c>
      <c r="C2043" s="357">
        <v>7.32</v>
      </c>
      <c r="D2043" s="357">
        <f t="shared" si="46"/>
        <v>1647</v>
      </c>
    </row>
    <row r="2044" spans="1:5" hidden="1" outlineLevel="1">
      <c r="A2044" s="559" t="s">
        <v>953</v>
      </c>
      <c r="B2044" s="560">
        <v>290</v>
      </c>
      <c r="C2044" s="357">
        <v>7.32</v>
      </c>
      <c r="D2044" s="357">
        <f t="shared" si="46"/>
        <v>2122.8000000000002</v>
      </c>
    </row>
    <row r="2045" spans="1:5" hidden="1" outlineLevel="1">
      <c r="A2045" s="559" t="s">
        <v>954</v>
      </c>
      <c r="B2045" s="560">
        <v>406.7</v>
      </c>
      <c r="C2045" s="357">
        <v>5.88</v>
      </c>
      <c r="D2045" s="357">
        <f t="shared" si="46"/>
        <v>2391.3959999999997</v>
      </c>
    </row>
    <row r="2046" spans="1:5" hidden="1" outlineLevel="1">
      <c r="A2046" s="559" t="s">
        <v>957</v>
      </c>
      <c r="B2046" s="560">
        <v>26</v>
      </c>
      <c r="C2046" s="357">
        <v>9.11</v>
      </c>
      <c r="D2046" s="357">
        <f t="shared" si="46"/>
        <v>236.85999999999999</v>
      </c>
    </row>
    <row r="2047" spans="1:5" hidden="1" outlineLevel="1">
      <c r="A2047" s="559" t="s">
        <v>959</v>
      </c>
      <c r="B2047" s="560">
        <v>62.95</v>
      </c>
      <c r="C2047" s="357">
        <v>5</v>
      </c>
      <c r="D2047" s="357">
        <f t="shared" si="46"/>
        <v>314.75</v>
      </c>
      <c r="E2047" s="42" t="s">
        <v>319</v>
      </c>
    </row>
    <row r="2048" spans="1:5" hidden="1" outlineLevel="1">
      <c r="A2048" s="575" t="s">
        <v>1832</v>
      </c>
      <c r="B2048" s="577">
        <v>6</v>
      </c>
      <c r="C2048" s="357"/>
      <c r="D2048" s="357">
        <f t="shared" si="46"/>
        <v>0</v>
      </c>
    </row>
    <row r="2049" spans="1:5" hidden="1" outlineLevel="1">
      <c r="A2049" s="559" t="s">
        <v>1833</v>
      </c>
      <c r="B2049" s="560">
        <v>2</v>
      </c>
      <c r="C2049" s="357">
        <v>70</v>
      </c>
      <c r="D2049" s="357">
        <f t="shared" si="46"/>
        <v>140</v>
      </c>
    </row>
    <row r="2050" spans="1:5" hidden="1" outlineLevel="1">
      <c r="A2050" s="559" t="s">
        <v>1834</v>
      </c>
      <c r="B2050" s="560">
        <v>4</v>
      </c>
      <c r="C2050" s="357">
        <v>107.1</v>
      </c>
      <c r="D2050" s="357">
        <f t="shared" ref="D2050:D2090" si="47">B2050*C2050</f>
        <v>428.4</v>
      </c>
    </row>
    <row r="2051" spans="1:5" hidden="1" outlineLevel="1">
      <c r="A2051" s="575" t="s">
        <v>802</v>
      </c>
      <c r="B2051" s="576">
        <v>5924</v>
      </c>
      <c r="C2051" s="357"/>
      <c r="D2051" s="357">
        <f t="shared" si="47"/>
        <v>0</v>
      </c>
    </row>
    <row r="2052" spans="1:5" hidden="1" outlineLevel="1">
      <c r="A2052" s="559" t="s">
        <v>803</v>
      </c>
      <c r="B2052" s="560">
        <v>924</v>
      </c>
      <c r="C2052" s="357">
        <v>0.62</v>
      </c>
      <c r="D2052" s="357">
        <f t="shared" si="47"/>
        <v>572.88</v>
      </c>
    </row>
    <row r="2053" spans="1:5" hidden="1" outlineLevel="1">
      <c r="A2053" s="559" t="s">
        <v>962</v>
      </c>
      <c r="B2053" s="562">
        <v>2000</v>
      </c>
      <c r="C2053" s="357">
        <v>0.63</v>
      </c>
      <c r="D2053" s="357">
        <f t="shared" si="47"/>
        <v>1260</v>
      </c>
    </row>
    <row r="2054" spans="1:5" hidden="1" outlineLevel="1">
      <c r="A2054" s="559" t="s">
        <v>805</v>
      </c>
      <c r="B2054" s="562">
        <v>3000</v>
      </c>
      <c r="C2054" s="357">
        <v>0.79</v>
      </c>
      <c r="D2054" s="357">
        <f t="shared" si="47"/>
        <v>2370</v>
      </c>
    </row>
    <row r="2055" spans="1:5" hidden="1" outlineLevel="1">
      <c r="A2055" s="575" t="s">
        <v>457</v>
      </c>
      <c r="B2055" s="577">
        <v>170</v>
      </c>
      <c r="C2055" s="357">
        <v>105.85</v>
      </c>
      <c r="D2055" s="357">
        <f t="shared" si="47"/>
        <v>17994.5</v>
      </c>
    </row>
    <row r="2056" spans="1:5" hidden="1" outlineLevel="1">
      <c r="A2056" s="575" t="s">
        <v>965</v>
      </c>
      <c r="B2056" s="577">
        <v>109.2</v>
      </c>
      <c r="C2056" s="357">
        <v>245.46</v>
      </c>
      <c r="D2056" s="357">
        <f t="shared" si="47"/>
        <v>26804.232</v>
      </c>
    </row>
    <row r="2057" spans="1:5" hidden="1" outlineLevel="1">
      <c r="A2057" s="575" t="s">
        <v>970</v>
      </c>
      <c r="B2057" s="577">
        <v>629.27499999999998</v>
      </c>
      <c r="C2057" s="357"/>
      <c r="D2057" s="357">
        <f t="shared" si="47"/>
        <v>0</v>
      </c>
    </row>
    <row r="2058" spans="1:5" hidden="1" outlineLevel="1">
      <c r="A2058" s="559" t="s">
        <v>971</v>
      </c>
      <c r="B2058" s="560">
        <v>22.35</v>
      </c>
      <c r="C2058" s="357">
        <v>141</v>
      </c>
      <c r="D2058" s="357">
        <f t="shared" si="47"/>
        <v>3151.3500000000004</v>
      </c>
    </row>
    <row r="2059" spans="1:5" hidden="1" outlineLevel="1">
      <c r="A2059" s="559" t="s">
        <v>972</v>
      </c>
      <c r="B2059" s="560">
        <v>43.3</v>
      </c>
      <c r="C2059" s="357">
        <v>91</v>
      </c>
      <c r="D2059" s="357">
        <f t="shared" si="47"/>
        <v>3940.2999999999997</v>
      </c>
    </row>
    <row r="2060" spans="1:5" hidden="1" outlineLevel="1">
      <c r="A2060" s="559" t="s">
        <v>973</v>
      </c>
      <c r="B2060" s="560">
        <v>262.2</v>
      </c>
      <c r="C2060" s="357">
        <v>95</v>
      </c>
      <c r="D2060" s="357">
        <f t="shared" si="47"/>
        <v>24909</v>
      </c>
    </row>
    <row r="2061" spans="1:5" hidden="1" outlineLevel="1">
      <c r="A2061" s="559" t="s">
        <v>974</v>
      </c>
      <c r="B2061" s="560">
        <v>301.42500000000001</v>
      </c>
      <c r="C2061" s="357">
        <v>95</v>
      </c>
      <c r="D2061" s="357">
        <f t="shared" si="47"/>
        <v>28635.375</v>
      </c>
      <c r="E2061" s="42" t="s">
        <v>319</v>
      </c>
    </row>
    <row r="2062" spans="1:5" hidden="1" outlineLevel="1">
      <c r="A2062" s="575" t="s">
        <v>161</v>
      </c>
      <c r="B2062" s="577">
        <v>14</v>
      </c>
      <c r="C2062" s="357"/>
      <c r="D2062" s="357">
        <f t="shared" si="47"/>
        <v>0</v>
      </c>
    </row>
    <row r="2063" spans="1:5" hidden="1" outlineLevel="1">
      <c r="A2063" s="559" t="s">
        <v>1337</v>
      </c>
      <c r="B2063" s="560">
        <v>1</v>
      </c>
      <c r="C2063" s="357">
        <v>22.33</v>
      </c>
      <c r="D2063" s="357">
        <f t="shared" si="47"/>
        <v>22.33</v>
      </c>
      <c r="E2063" s="42" t="s">
        <v>1981</v>
      </c>
    </row>
    <row r="2064" spans="1:5" hidden="1" outlineLevel="1">
      <c r="A2064" s="559" t="s">
        <v>162</v>
      </c>
      <c r="B2064" s="560">
        <v>13</v>
      </c>
      <c r="C2064" s="357">
        <v>16.5</v>
      </c>
      <c r="D2064" s="357">
        <f t="shared" si="47"/>
        <v>214.5</v>
      </c>
    </row>
    <row r="2065" spans="1:5" hidden="1" outlineLevel="1">
      <c r="A2065" s="575" t="s">
        <v>765</v>
      </c>
      <c r="B2065" s="576">
        <v>19198</v>
      </c>
      <c r="C2065" s="357"/>
      <c r="D2065" s="357">
        <f t="shared" si="47"/>
        <v>0</v>
      </c>
    </row>
    <row r="2066" spans="1:5" hidden="1" outlineLevel="1">
      <c r="A2066" s="559" t="s">
        <v>766</v>
      </c>
      <c r="B2066" s="562">
        <v>10100</v>
      </c>
      <c r="C2066" s="357">
        <v>1.1000000000000001</v>
      </c>
      <c r="D2066" s="357">
        <f t="shared" si="47"/>
        <v>11110</v>
      </c>
      <c r="E2066" s="42" t="s">
        <v>319</v>
      </c>
    </row>
    <row r="2067" spans="1:5" hidden="1" outlineLevel="1">
      <c r="A2067" s="559" t="s">
        <v>979</v>
      </c>
      <c r="B2067" s="562">
        <v>9098</v>
      </c>
      <c r="C2067" s="357">
        <v>1.72</v>
      </c>
      <c r="D2067" s="357">
        <f t="shared" si="47"/>
        <v>15648.56</v>
      </c>
    </row>
    <row r="2068" spans="1:5" hidden="1" outlineLevel="1">
      <c r="A2068" s="575" t="s">
        <v>806</v>
      </c>
      <c r="B2068" s="576">
        <v>36353</v>
      </c>
      <c r="C2068" s="357"/>
      <c r="D2068" s="357">
        <f t="shared" si="47"/>
        <v>0</v>
      </c>
    </row>
    <row r="2069" spans="1:5" hidden="1" outlineLevel="1">
      <c r="A2069" s="559" t="s">
        <v>983</v>
      </c>
      <c r="B2069" s="560">
        <v>39</v>
      </c>
      <c r="C2069" s="357">
        <v>2.36</v>
      </c>
      <c r="D2069" s="357">
        <f t="shared" si="47"/>
        <v>92.039999999999992</v>
      </c>
    </row>
    <row r="2070" spans="1:5" hidden="1" outlineLevel="1">
      <c r="A2070" s="559" t="s">
        <v>984</v>
      </c>
      <c r="B2070" s="562">
        <v>2002</v>
      </c>
      <c r="C2070" s="357">
        <v>2.36</v>
      </c>
      <c r="D2070" s="357">
        <f t="shared" si="47"/>
        <v>4724.7199999999993</v>
      </c>
    </row>
    <row r="2071" spans="1:5" hidden="1" outlineLevel="1">
      <c r="A2071" s="559" t="s">
        <v>985</v>
      </c>
      <c r="B2071" s="560">
        <v>973</v>
      </c>
      <c r="C2071" s="357">
        <v>2.36</v>
      </c>
      <c r="D2071" s="357">
        <f t="shared" si="47"/>
        <v>2296.2799999999997</v>
      </c>
    </row>
    <row r="2072" spans="1:5" hidden="1" outlineLevel="1">
      <c r="A2072" s="559" t="s">
        <v>987</v>
      </c>
      <c r="B2072" s="562">
        <v>3261</v>
      </c>
      <c r="C2072" s="357">
        <v>2.36</v>
      </c>
      <c r="D2072" s="357">
        <f t="shared" si="47"/>
        <v>7695.96</v>
      </c>
    </row>
    <row r="2073" spans="1:5" hidden="1" outlineLevel="1">
      <c r="A2073" s="559" t="s">
        <v>807</v>
      </c>
      <c r="B2073" s="562">
        <v>2362</v>
      </c>
      <c r="C2073" s="357">
        <v>2.36</v>
      </c>
      <c r="D2073" s="357">
        <f t="shared" si="47"/>
        <v>5574.32</v>
      </c>
    </row>
    <row r="2074" spans="1:5" hidden="1" outlineLevel="1">
      <c r="A2074" s="559" t="s">
        <v>1495</v>
      </c>
      <c r="B2074" s="560">
        <v>30</v>
      </c>
      <c r="C2074" s="357">
        <v>1.23</v>
      </c>
      <c r="D2074" s="357">
        <f t="shared" si="47"/>
        <v>36.9</v>
      </c>
    </row>
    <row r="2075" spans="1:5" hidden="1" outlineLevel="1">
      <c r="A2075" s="559" t="s">
        <v>1496</v>
      </c>
      <c r="B2075" s="562">
        <v>1281</v>
      </c>
      <c r="C2075" s="357">
        <v>2.44</v>
      </c>
      <c r="D2075" s="357">
        <f t="shared" si="47"/>
        <v>3125.64</v>
      </c>
    </row>
    <row r="2076" spans="1:5" hidden="1" outlineLevel="1">
      <c r="A2076" s="559" t="s">
        <v>988</v>
      </c>
      <c r="B2076" s="560">
        <v>114</v>
      </c>
      <c r="C2076" s="357">
        <v>2.44</v>
      </c>
      <c r="D2076" s="357">
        <f t="shared" si="47"/>
        <v>278.15999999999997</v>
      </c>
    </row>
    <row r="2077" spans="1:5" hidden="1" outlineLevel="1">
      <c r="A2077" s="559" t="s">
        <v>992</v>
      </c>
      <c r="B2077" s="560">
        <v>990</v>
      </c>
      <c r="C2077" s="357">
        <v>2.7</v>
      </c>
      <c r="D2077" s="357">
        <f t="shared" si="47"/>
        <v>2673</v>
      </c>
    </row>
    <row r="2078" spans="1:5" hidden="1" outlineLevel="1">
      <c r="A2078" s="559" t="s">
        <v>993</v>
      </c>
      <c r="B2078" s="560">
        <v>978</v>
      </c>
      <c r="C2078" s="357">
        <v>2.7</v>
      </c>
      <c r="D2078" s="357">
        <f t="shared" si="47"/>
        <v>2640.6000000000004</v>
      </c>
    </row>
    <row r="2079" spans="1:5" hidden="1" outlineLevel="1">
      <c r="A2079" s="559" t="s">
        <v>994</v>
      </c>
      <c r="B2079" s="560">
        <v>82</v>
      </c>
      <c r="C2079" s="357">
        <v>2.7</v>
      </c>
      <c r="D2079" s="357">
        <f t="shared" si="47"/>
        <v>221.4</v>
      </c>
    </row>
    <row r="2080" spans="1:5" hidden="1" outlineLevel="1">
      <c r="A2080" s="559" t="s">
        <v>995</v>
      </c>
      <c r="B2080" s="562">
        <v>2279</v>
      </c>
      <c r="C2080" s="357">
        <v>2.7</v>
      </c>
      <c r="D2080" s="357">
        <f t="shared" si="47"/>
        <v>6153.3</v>
      </c>
    </row>
    <row r="2081" spans="1:5" hidden="1" outlineLevel="1">
      <c r="A2081" s="559" t="s">
        <v>808</v>
      </c>
      <c r="B2081" s="562">
        <v>17838</v>
      </c>
      <c r="C2081" s="357">
        <v>1.23</v>
      </c>
      <c r="D2081" s="357">
        <f t="shared" si="47"/>
        <v>21940.739999999998</v>
      </c>
    </row>
    <row r="2082" spans="1:5" hidden="1" outlineLevel="1">
      <c r="A2082" s="559" t="s">
        <v>1497</v>
      </c>
      <c r="B2082" s="562">
        <v>3124</v>
      </c>
      <c r="C2082" s="357">
        <v>2.42</v>
      </c>
      <c r="D2082" s="357">
        <f t="shared" si="47"/>
        <v>7560.08</v>
      </c>
    </row>
    <row r="2083" spans="1:5" hidden="1" outlineLevel="1">
      <c r="A2083" s="559" t="s">
        <v>1498</v>
      </c>
      <c r="B2083" s="562">
        <v>1000</v>
      </c>
      <c r="C2083" s="357">
        <v>3.04</v>
      </c>
      <c r="D2083" s="357">
        <f t="shared" si="47"/>
        <v>3040</v>
      </c>
    </row>
    <row r="2084" spans="1:5" hidden="1" outlineLevel="1">
      <c r="A2084" s="575" t="s">
        <v>1806</v>
      </c>
      <c r="B2084" s="577">
        <v>789.93</v>
      </c>
      <c r="C2084" s="357"/>
      <c r="D2084" s="357">
        <f t="shared" si="47"/>
        <v>0</v>
      </c>
    </row>
    <row r="2085" spans="1:5" hidden="1" outlineLevel="1">
      <c r="A2085" s="559" t="s">
        <v>1808</v>
      </c>
      <c r="B2085" s="560">
        <v>789.93</v>
      </c>
      <c r="C2085" s="357">
        <v>5.12</v>
      </c>
      <c r="D2085" s="357">
        <f t="shared" si="47"/>
        <v>4044.4415999999997</v>
      </c>
      <c r="E2085" s="42" t="s">
        <v>319</v>
      </c>
    </row>
    <row r="2086" spans="1:5" hidden="1" outlineLevel="1">
      <c r="A2086" s="575" t="s">
        <v>809</v>
      </c>
      <c r="B2086" s="576">
        <v>5987</v>
      </c>
      <c r="C2086" s="357"/>
      <c r="D2086" s="357">
        <f t="shared" si="47"/>
        <v>0</v>
      </c>
    </row>
    <row r="2087" spans="1:5" hidden="1" outlineLevel="1">
      <c r="A2087" s="559" t="s">
        <v>1021</v>
      </c>
      <c r="B2087" s="562">
        <v>2000</v>
      </c>
      <c r="C2087" s="357">
        <v>0.36</v>
      </c>
      <c r="D2087" s="357">
        <f t="shared" si="47"/>
        <v>720</v>
      </c>
      <c r="E2087" s="42" t="s">
        <v>319</v>
      </c>
    </row>
    <row r="2088" spans="1:5" hidden="1" outlineLevel="1">
      <c r="A2088" s="559" t="s">
        <v>810</v>
      </c>
      <c r="B2088" s="562">
        <v>2597</v>
      </c>
      <c r="C2088" s="357">
        <v>0.55000000000000004</v>
      </c>
      <c r="D2088" s="357">
        <f t="shared" si="47"/>
        <v>1428.3500000000001</v>
      </c>
    </row>
    <row r="2089" spans="1:5" hidden="1" outlineLevel="1">
      <c r="A2089" s="559" t="s">
        <v>1922</v>
      </c>
      <c r="B2089" s="562">
        <v>1390</v>
      </c>
      <c r="C2089" s="357">
        <v>0.4</v>
      </c>
      <c r="D2089" s="357">
        <f t="shared" si="47"/>
        <v>556</v>
      </c>
    </row>
    <row r="2090" spans="1:5" hidden="1" outlineLevel="1">
      <c r="A2090" s="575" t="s">
        <v>1022</v>
      </c>
      <c r="B2090" s="576">
        <v>22193</v>
      </c>
      <c r="C2090" s="357">
        <v>3.1</v>
      </c>
      <c r="D2090" s="357">
        <f t="shared" si="47"/>
        <v>68798.3</v>
      </c>
    </row>
    <row r="2091" spans="1:5" hidden="1" outlineLevel="1">
      <c r="A2091" s="575" t="s">
        <v>1499</v>
      </c>
      <c r="B2091" s="577">
        <v>11</v>
      </c>
      <c r="C2091" s="357"/>
      <c r="D2091" s="357">
        <f t="shared" ref="D2091:D2111" si="48">B2091*C2091</f>
        <v>0</v>
      </c>
    </row>
    <row r="2092" spans="1:5" hidden="1" outlineLevel="1">
      <c r="A2092" s="559"/>
      <c r="B2092" s="560">
        <v>5</v>
      </c>
      <c r="C2092" s="357">
        <v>73.239999999999995</v>
      </c>
      <c r="D2092" s="357">
        <f t="shared" si="48"/>
        <v>366.2</v>
      </c>
    </row>
    <row r="2093" spans="1:5" hidden="1" outlineLevel="1">
      <c r="A2093" s="559" t="s">
        <v>1500</v>
      </c>
      <c r="B2093" s="560">
        <v>1</v>
      </c>
      <c r="C2093" s="357">
        <v>121.74</v>
      </c>
      <c r="D2093" s="357">
        <f t="shared" si="48"/>
        <v>121.74</v>
      </c>
    </row>
    <row r="2094" spans="1:5" hidden="1" outlineLevel="1">
      <c r="A2094" s="559" t="s">
        <v>1892</v>
      </c>
      <c r="B2094" s="560">
        <v>2</v>
      </c>
      <c r="C2094" s="357">
        <v>134.91</v>
      </c>
      <c r="D2094" s="357">
        <f t="shared" si="48"/>
        <v>269.82</v>
      </c>
    </row>
    <row r="2095" spans="1:5" hidden="1" outlineLevel="1">
      <c r="A2095" s="559" t="s">
        <v>1501</v>
      </c>
      <c r="B2095" s="560">
        <v>3</v>
      </c>
      <c r="C2095" s="357">
        <v>170</v>
      </c>
      <c r="D2095" s="357">
        <f t="shared" si="48"/>
        <v>510</v>
      </c>
    </row>
    <row r="2096" spans="1:5" hidden="1" outlineLevel="1">
      <c r="A2096" s="575" t="s">
        <v>1502</v>
      </c>
      <c r="B2096" s="577">
        <v>1</v>
      </c>
      <c r="C2096" s="357"/>
      <c r="D2096" s="357">
        <f t="shared" si="48"/>
        <v>0</v>
      </c>
    </row>
    <row r="2097" spans="1:4" hidden="1" outlineLevel="1">
      <c r="A2097" s="559" t="s">
        <v>1503</v>
      </c>
      <c r="B2097" s="560">
        <v>1</v>
      </c>
      <c r="C2097" s="357">
        <v>145.35</v>
      </c>
      <c r="D2097" s="357">
        <f t="shared" si="48"/>
        <v>145.35</v>
      </c>
    </row>
    <row r="2098" spans="1:4" hidden="1" outlineLevel="1">
      <c r="A2098" s="575" t="s">
        <v>1505</v>
      </c>
      <c r="B2098" s="577">
        <v>15</v>
      </c>
      <c r="C2098" s="357"/>
      <c r="D2098" s="357">
        <f t="shared" si="48"/>
        <v>0</v>
      </c>
    </row>
    <row r="2099" spans="1:4" hidden="1" outlineLevel="1">
      <c r="A2099" s="559"/>
      <c r="B2099" s="560">
        <v>12</v>
      </c>
      <c r="C2099" s="357">
        <v>125.47</v>
      </c>
      <c r="D2099" s="357">
        <f t="shared" si="48"/>
        <v>1505.6399999999999</v>
      </c>
    </row>
    <row r="2100" spans="1:4" hidden="1" outlineLevel="1">
      <c r="A2100" s="559" t="s">
        <v>1506</v>
      </c>
      <c r="B2100" s="560">
        <v>3</v>
      </c>
      <c r="C2100" s="357">
        <v>99.53</v>
      </c>
      <c r="D2100" s="357">
        <f t="shared" si="48"/>
        <v>298.59000000000003</v>
      </c>
    </row>
    <row r="2101" spans="1:4" hidden="1" outlineLevel="1">
      <c r="A2101" s="575" t="s">
        <v>1023</v>
      </c>
      <c r="B2101" s="576">
        <v>5428960</v>
      </c>
      <c r="C2101" s="357">
        <v>0.02</v>
      </c>
      <c r="D2101" s="357">
        <f t="shared" si="48"/>
        <v>108579.2</v>
      </c>
    </row>
    <row r="2102" spans="1:4" hidden="1" outlineLevel="1">
      <c r="A2102" s="575" t="s">
        <v>163</v>
      </c>
      <c r="B2102" s="576">
        <v>1626658</v>
      </c>
      <c r="C2102" s="357">
        <v>0.05</v>
      </c>
      <c r="D2102" s="357">
        <f t="shared" si="48"/>
        <v>81332.900000000009</v>
      </c>
    </row>
    <row r="2103" spans="1:4" hidden="1" outlineLevel="1">
      <c r="A2103" s="575" t="s">
        <v>1041</v>
      </c>
      <c r="B2103" s="576">
        <v>777500</v>
      </c>
      <c r="C2103" s="357">
        <v>0.05</v>
      </c>
      <c r="D2103" s="357">
        <f t="shared" si="48"/>
        <v>38875</v>
      </c>
    </row>
    <row r="2104" spans="1:4" hidden="1" outlineLevel="1">
      <c r="A2104" s="575" t="s">
        <v>1508</v>
      </c>
      <c r="B2104" s="577">
        <v>38</v>
      </c>
      <c r="C2104" s="357">
        <v>212</v>
      </c>
      <c r="D2104" s="357">
        <f t="shared" si="48"/>
        <v>8056</v>
      </c>
    </row>
    <row r="2105" spans="1:4" hidden="1" outlineLevel="1">
      <c r="A2105" s="575" t="s">
        <v>1835</v>
      </c>
      <c r="B2105" s="577">
        <v>5</v>
      </c>
      <c r="C2105" s="357"/>
      <c r="D2105" s="357">
        <f t="shared" si="48"/>
        <v>0</v>
      </c>
    </row>
    <row r="2106" spans="1:4" hidden="1" outlineLevel="1">
      <c r="A2106" s="559" t="s">
        <v>1836</v>
      </c>
      <c r="B2106" s="560">
        <v>5</v>
      </c>
      <c r="C2106" s="357">
        <v>435.94</v>
      </c>
      <c r="D2106" s="357">
        <f t="shared" si="48"/>
        <v>2179.6999999999998</v>
      </c>
    </row>
    <row r="2107" spans="1:4" hidden="1" outlineLevel="1">
      <c r="A2107" s="575" t="s">
        <v>1510</v>
      </c>
      <c r="B2107" s="577">
        <v>10</v>
      </c>
      <c r="C2107" s="357"/>
      <c r="D2107" s="357">
        <f t="shared" si="48"/>
        <v>0</v>
      </c>
    </row>
    <row r="2108" spans="1:4" hidden="1" outlineLevel="1">
      <c r="A2108" s="559"/>
      <c r="B2108" s="560">
        <v>1</v>
      </c>
      <c r="C2108" s="357">
        <v>2038.4</v>
      </c>
      <c r="D2108" s="357">
        <f t="shared" si="48"/>
        <v>2038.4</v>
      </c>
    </row>
    <row r="2109" spans="1:4" hidden="1" outlineLevel="1">
      <c r="A2109" s="559" t="s">
        <v>1511</v>
      </c>
      <c r="B2109" s="560">
        <v>4</v>
      </c>
      <c r="C2109" s="357">
        <v>1872</v>
      </c>
      <c r="D2109" s="357">
        <f t="shared" si="48"/>
        <v>7488</v>
      </c>
    </row>
    <row r="2110" spans="1:4" hidden="1" outlineLevel="1">
      <c r="A2110" s="559" t="s">
        <v>1989</v>
      </c>
      <c r="B2110" s="560">
        <v>2</v>
      </c>
      <c r="C2110" s="357">
        <v>790</v>
      </c>
      <c r="D2110" s="357">
        <f t="shared" si="48"/>
        <v>1580</v>
      </c>
    </row>
    <row r="2111" spans="1:4" hidden="1" outlineLevel="1">
      <c r="A2111" s="559" t="s">
        <v>1512</v>
      </c>
      <c r="B2111" s="560">
        <v>3</v>
      </c>
      <c r="C2111" s="357">
        <v>2038.4</v>
      </c>
      <c r="D2111" s="357">
        <f t="shared" si="48"/>
        <v>6115.2000000000007</v>
      </c>
    </row>
    <row r="2112" spans="1:4" hidden="1" outlineLevel="1">
      <c r="A2112" s="575" t="s">
        <v>1053</v>
      </c>
      <c r="B2112" s="576">
        <v>5367.07</v>
      </c>
      <c r="C2112" s="357">
        <v>0.79</v>
      </c>
      <c r="D2112" s="357">
        <f t="shared" ref="D2112:D2132" si="49">B2112*C2112</f>
        <v>4239.9853000000003</v>
      </c>
    </row>
    <row r="2113" spans="1:4" hidden="1" outlineLevel="1">
      <c r="A2113" s="575" t="s">
        <v>1513</v>
      </c>
      <c r="B2113" s="577">
        <v>3</v>
      </c>
      <c r="C2113" s="357">
        <v>650</v>
      </c>
      <c r="D2113" s="357">
        <f t="shared" si="49"/>
        <v>1950</v>
      </c>
    </row>
    <row r="2114" spans="1:4" hidden="1" outlineLevel="1">
      <c r="A2114" s="575" t="s">
        <v>1514</v>
      </c>
      <c r="B2114" s="576">
        <v>1399.4079999999999</v>
      </c>
      <c r="C2114" s="357">
        <v>66.59</v>
      </c>
      <c r="D2114" s="357">
        <f t="shared" si="49"/>
        <v>93186.578720000005</v>
      </c>
    </row>
    <row r="2115" spans="1:4" hidden="1" outlineLevel="1">
      <c r="A2115" s="575" t="s">
        <v>302</v>
      </c>
      <c r="B2115" s="577">
        <v>63</v>
      </c>
      <c r="C2115" s="357">
        <v>48.5</v>
      </c>
      <c r="D2115" s="357">
        <f t="shared" si="49"/>
        <v>3055.5</v>
      </c>
    </row>
    <row r="2116" spans="1:4" hidden="1" outlineLevel="1">
      <c r="A2116" s="575" t="s">
        <v>812</v>
      </c>
      <c r="B2116" s="576">
        <v>22540</v>
      </c>
      <c r="C2116" s="357"/>
      <c r="D2116" s="357">
        <f t="shared" si="49"/>
        <v>0</v>
      </c>
    </row>
    <row r="2117" spans="1:4" hidden="1" outlineLevel="1">
      <c r="A2117" s="559" t="s">
        <v>1054</v>
      </c>
      <c r="B2117" s="562">
        <v>22540</v>
      </c>
      <c r="C2117" s="357">
        <v>0.96</v>
      </c>
      <c r="D2117" s="357">
        <f t="shared" si="49"/>
        <v>21638.399999999998</v>
      </c>
    </row>
    <row r="2118" spans="1:4" hidden="1" outlineLevel="1">
      <c r="A2118" s="575" t="s">
        <v>1515</v>
      </c>
      <c r="B2118" s="577">
        <v>7</v>
      </c>
      <c r="D2118" s="357">
        <f t="shared" si="49"/>
        <v>0</v>
      </c>
    </row>
    <row r="2119" spans="1:4" hidden="1" outlineLevel="1">
      <c r="A2119" s="559"/>
      <c r="B2119" s="560">
        <v>4</v>
      </c>
      <c r="C2119" s="357">
        <v>4930</v>
      </c>
      <c r="D2119" s="357">
        <f t="shared" si="49"/>
        <v>19720</v>
      </c>
    </row>
    <row r="2120" spans="1:4" hidden="1" outlineLevel="1">
      <c r="A2120" s="559" t="s">
        <v>1516</v>
      </c>
      <c r="B2120" s="560">
        <v>3</v>
      </c>
      <c r="C2120" s="357">
        <v>8593</v>
      </c>
      <c r="D2120" s="357">
        <f t="shared" si="49"/>
        <v>25779</v>
      </c>
    </row>
    <row r="2121" spans="1:4" hidden="1" outlineLevel="1">
      <c r="A2121" s="575" t="s">
        <v>1517</v>
      </c>
      <c r="B2121" s="577">
        <v>100</v>
      </c>
      <c r="C2121" s="357">
        <v>68</v>
      </c>
      <c r="D2121" s="357">
        <f t="shared" si="49"/>
        <v>6800</v>
      </c>
    </row>
    <row r="2122" spans="1:4" hidden="1" outlineLevel="1">
      <c r="A2122" s="575" t="s">
        <v>1518</v>
      </c>
      <c r="B2122" s="577">
        <v>43</v>
      </c>
      <c r="C2122" s="357"/>
      <c r="D2122" s="357">
        <f t="shared" si="49"/>
        <v>0</v>
      </c>
    </row>
    <row r="2123" spans="1:4" hidden="1" outlineLevel="1">
      <c r="A2123" s="559"/>
      <c r="B2123" s="560">
        <v>9</v>
      </c>
      <c r="C2123" s="357">
        <v>420</v>
      </c>
      <c r="D2123" s="357">
        <f t="shared" si="49"/>
        <v>3780</v>
      </c>
    </row>
    <row r="2124" spans="1:4" hidden="1" outlineLevel="1">
      <c r="A2124" s="559" t="s">
        <v>1837</v>
      </c>
      <c r="B2124" s="560">
        <v>3</v>
      </c>
      <c r="C2124" s="357">
        <v>249.6</v>
      </c>
      <c r="D2124" s="357">
        <f t="shared" si="49"/>
        <v>748.8</v>
      </c>
    </row>
    <row r="2125" spans="1:4" hidden="1" outlineLevel="1">
      <c r="A2125" s="559" t="s">
        <v>1519</v>
      </c>
      <c r="B2125" s="560">
        <v>9</v>
      </c>
      <c r="C2125" s="357">
        <v>482.95</v>
      </c>
      <c r="D2125" s="357">
        <f t="shared" si="49"/>
        <v>4346.55</v>
      </c>
    </row>
    <row r="2126" spans="1:4" hidden="1" outlineLevel="1">
      <c r="A2126" s="559" t="s">
        <v>1520</v>
      </c>
      <c r="B2126" s="560">
        <v>18</v>
      </c>
      <c r="C2126" s="357">
        <v>450.23</v>
      </c>
      <c r="D2126" s="357">
        <f t="shared" si="49"/>
        <v>8104.14</v>
      </c>
    </row>
    <row r="2127" spans="1:4" hidden="1" outlineLevel="1">
      <c r="A2127" s="559" t="s">
        <v>1521</v>
      </c>
      <c r="B2127" s="560">
        <v>4</v>
      </c>
      <c r="C2127" s="362">
        <v>110.01</v>
      </c>
      <c r="D2127" s="357">
        <f t="shared" si="49"/>
        <v>440.04</v>
      </c>
    </row>
    <row r="2128" spans="1:4" hidden="1" outlineLevel="1">
      <c r="A2128" s="575" t="s">
        <v>1875</v>
      </c>
      <c r="B2128" s="577">
        <v>618.25</v>
      </c>
      <c r="C2128" s="357"/>
      <c r="D2128" s="357">
        <f t="shared" si="49"/>
        <v>0</v>
      </c>
    </row>
    <row r="2129" spans="1:5" hidden="1" outlineLevel="1">
      <c r="A2129" s="559" t="s">
        <v>1876</v>
      </c>
      <c r="B2129" s="560">
        <v>618.25</v>
      </c>
      <c r="C2129" s="357">
        <v>21.3</v>
      </c>
      <c r="D2129" s="357">
        <f t="shared" si="49"/>
        <v>13168.725</v>
      </c>
      <c r="E2129" s="42" t="s">
        <v>319</v>
      </c>
    </row>
    <row r="2130" spans="1:5" hidden="1" outlineLevel="1">
      <c r="A2130" s="575" t="s">
        <v>166</v>
      </c>
      <c r="B2130" s="576">
        <v>1000</v>
      </c>
      <c r="C2130" s="357">
        <v>3.15</v>
      </c>
      <c r="D2130" s="357">
        <f t="shared" si="49"/>
        <v>3150</v>
      </c>
    </row>
    <row r="2131" spans="1:5" hidden="1" outlineLevel="1">
      <c r="A2131" s="575" t="s">
        <v>1057</v>
      </c>
      <c r="B2131" s="577">
        <v>3.2000000000000001E-2</v>
      </c>
      <c r="C2131" s="357"/>
      <c r="D2131" s="357">
        <f t="shared" si="49"/>
        <v>0</v>
      </c>
    </row>
    <row r="2132" spans="1:5" hidden="1" outlineLevel="1">
      <c r="A2132" s="573">
        <v>200</v>
      </c>
      <c r="B2132" s="560">
        <v>3.2000000000000001E-2</v>
      </c>
      <c r="C2132" s="357">
        <v>56.3</v>
      </c>
      <c r="D2132" s="357">
        <f t="shared" si="49"/>
        <v>1.8015999999999999</v>
      </c>
      <c r="E2132" s="42" t="s">
        <v>319</v>
      </c>
    </row>
    <row r="2133" spans="1:5" hidden="1" outlineLevel="1">
      <c r="A2133" s="575" t="s">
        <v>1525</v>
      </c>
      <c r="B2133" s="577">
        <v>18.399999999999999</v>
      </c>
      <c r="C2133" s="357"/>
      <c r="D2133" s="357">
        <f t="shared" ref="D2133:D2178" si="50">B2133*C2133</f>
        <v>0</v>
      </c>
    </row>
    <row r="2134" spans="1:5" hidden="1" outlineLevel="1">
      <c r="A2134" s="559" t="s">
        <v>1526</v>
      </c>
      <c r="B2134" s="560">
        <v>18.399999999999999</v>
      </c>
      <c r="C2134" s="357">
        <v>99.7</v>
      </c>
      <c r="D2134" s="357">
        <f t="shared" si="50"/>
        <v>1834.48</v>
      </c>
    </row>
    <row r="2135" spans="1:5" hidden="1" outlineLevel="1">
      <c r="A2135" s="575" t="s">
        <v>1063</v>
      </c>
      <c r="B2135" s="577">
        <v>550.38</v>
      </c>
      <c r="C2135" s="357"/>
      <c r="D2135" s="357">
        <f t="shared" si="50"/>
        <v>0</v>
      </c>
    </row>
    <row r="2136" spans="1:5" hidden="1" outlineLevel="1">
      <c r="A2136" s="559" t="s">
        <v>1064</v>
      </c>
      <c r="B2136" s="560">
        <v>50</v>
      </c>
      <c r="C2136" s="357">
        <v>119</v>
      </c>
      <c r="D2136" s="357">
        <f t="shared" si="50"/>
        <v>5950</v>
      </c>
    </row>
    <row r="2137" spans="1:5" hidden="1" outlineLevel="1">
      <c r="A2137" s="559" t="s">
        <v>1065</v>
      </c>
      <c r="B2137" s="560">
        <v>500.38</v>
      </c>
      <c r="C2137" s="357">
        <v>175.95</v>
      </c>
      <c r="D2137" s="357">
        <f t="shared" si="50"/>
        <v>88041.86099999999</v>
      </c>
    </row>
    <row r="2138" spans="1:5" hidden="1" outlineLevel="1">
      <c r="A2138" s="575" t="s">
        <v>1066</v>
      </c>
      <c r="B2138" s="577">
        <v>668.83500000000004</v>
      </c>
      <c r="C2138" s="357"/>
      <c r="D2138" s="357">
        <f t="shared" si="50"/>
        <v>0</v>
      </c>
    </row>
    <row r="2139" spans="1:5" hidden="1" outlineLevel="1">
      <c r="A2139" s="559" t="s">
        <v>1068</v>
      </c>
      <c r="B2139" s="560">
        <v>562.01599999999996</v>
      </c>
      <c r="C2139" s="357">
        <v>36.31</v>
      </c>
      <c r="D2139" s="357">
        <f t="shared" si="50"/>
        <v>20406.80096</v>
      </c>
    </row>
    <row r="2140" spans="1:5" hidden="1" outlineLevel="1">
      <c r="A2140" s="559" t="s">
        <v>792</v>
      </c>
      <c r="B2140" s="560">
        <v>106.819</v>
      </c>
      <c r="C2140" s="357">
        <v>60.04</v>
      </c>
      <c r="D2140" s="357">
        <f t="shared" si="50"/>
        <v>6413.4127600000002</v>
      </c>
      <c r="E2140" s="42" t="s">
        <v>319</v>
      </c>
    </row>
    <row r="2141" spans="1:5" hidden="1" outlineLevel="1">
      <c r="A2141" s="575" t="s">
        <v>532</v>
      </c>
      <c r="B2141" s="577">
        <v>6</v>
      </c>
      <c r="C2141" s="357"/>
      <c r="D2141" s="357">
        <f t="shared" si="50"/>
        <v>0</v>
      </c>
    </row>
    <row r="2142" spans="1:5" hidden="1" outlineLevel="1">
      <c r="A2142" s="559"/>
      <c r="B2142" s="560">
        <v>4</v>
      </c>
      <c r="C2142" s="357">
        <v>136.78</v>
      </c>
      <c r="D2142" s="357">
        <f t="shared" si="50"/>
        <v>547.12</v>
      </c>
    </row>
    <row r="2143" spans="1:5" hidden="1" outlineLevel="1">
      <c r="A2143" s="559" t="s">
        <v>1893</v>
      </c>
      <c r="B2143" s="560">
        <v>2</v>
      </c>
      <c r="C2143" s="357">
        <v>40.32</v>
      </c>
      <c r="D2143" s="357">
        <f t="shared" si="50"/>
        <v>80.64</v>
      </c>
    </row>
    <row r="2144" spans="1:5" hidden="1" outlineLevel="1">
      <c r="A2144" s="575" t="s">
        <v>857</v>
      </c>
      <c r="B2144" s="576"/>
      <c r="C2144" s="357"/>
      <c r="D2144" s="357">
        <f t="shared" si="50"/>
        <v>0</v>
      </c>
    </row>
    <row r="2145" spans="1:5" hidden="1" outlineLevel="1">
      <c r="A2145" s="573">
        <v>30</v>
      </c>
      <c r="B2145" s="562">
        <v>1492</v>
      </c>
      <c r="C2145" s="357">
        <v>0.18</v>
      </c>
      <c r="D2145" s="357">
        <f t="shared" si="50"/>
        <v>268.56</v>
      </c>
    </row>
    <row r="2146" spans="1:5" hidden="1" outlineLevel="1">
      <c r="A2146" s="573">
        <v>31</v>
      </c>
      <c r="B2146" s="562">
        <v>1492</v>
      </c>
      <c r="C2146" s="357">
        <v>0.18</v>
      </c>
      <c r="D2146" s="357">
        <f t="shared" si="50"/>
        <v>268.56</v>
      </c>
    </row>
    <row r="2147" spans="1:5" hidden="1" outlineLevel="1">
      <c r="A2147" s="573">
        <v>32</v>
      </c>
      <c r="B2147" s="562">
        <v>1492</v>
      </c>
      <c r="C2147" s="357">
        <v>0.18</v>
      </c>
      <c r="D2147" s="357">
        <f t="shared" si="50"/>
        <v>268.56</v>
      </c>
    </row>
    <row r="2148" spans="1:5" hidden="1" outlineLevel="1">
      <c r="A2148" s="573">
        <v>33</v>
      </c>
      <c r="B2148" s="562">
        <v>1492</v>
      </c>
      <c r="C2148" s="357">
        <v>0.18</v>
      </c>
      <c r="D2148" s="357">
        <f t="shared" si="50"/>
        <v>268.56</v>
      </c>
    </row>
    <row r="2149" spans="1:5" hidden="1" outlineLevel="1">
      <c r="A2149" s="573">
        <v>34</v>
      </c>
      <c r="B2149" s="562">
        <v>1492</v>
      </c>
      <c r="C2149" s="357">
        <v>0.18</v>
      </c>
      <c r="D2149" s="357">
        <f t="shared" si="50"/>
        <v>268.56</v>
      </c>
    </row>
    <row r="2150" spans="1:5" hidden="1" outlineLevel="1">
      <c r="A2150" s="573">
        <v>35</v>
      </c>
      <c r="B2150" s="562">
        <v>1492</v>
      </c>
      <c r="C2150" s="357">
        <v>0.9</v>
      </c>
      <c r="D2150" s="357">
        <f t="shared" si="50"/>
        <v>1342.8</v>
      </c>
    </row>
    <row r="2151" spans="1:5" hidden="1" outlineLevel="1">
      <c r="A2151" s="573">
        <v>42</v>
      </c>
      <c r="B2151" s="562">
        <v>2500</v>
      </c>
      <c r="C2151" s="357">
        <v>0.08</v>
      </c>
      <c r="D2151" s="357">
        <f t="shared" si="50"/>
        <v>200</v>
      </c>
    </row>
    <row r="2152" spans="1:5" hidden="1" outlineLevel="1">
      <c r="A2152" s="573">
        <v>43</v>
      </c>
      <c r="B2152" s="562">
        <v>2500</v>
      </c>
      <c r="C2152" s="357">
        <v>0.08</v>
      </c>
      <c r="D2152" s="357">
        <f t="shared" si="50"/>
        <v>200</v>
      </c>
    </row>
    <row r="2153" spans="1:5" hidden="1" outlineLevel="1">
      <c r="A2153" s="573">
        <v>44</v>
      </c>
      <c r="B2153" s="562">
        <v>2500</v>
      </c>
      <c r="C2153" s="357">
        <v>0.08</v>
      </c>
      <c r="D2153" s="357">
        <f t="shared" si="50"/>
        <v>200</v>
      </c>
    </row>
    <row r="2154" spans="1:5" hidden="1" outlineLevel="1">
      <c r="A2154" s="575" t="s">
        <v>817</v>
      </c>
      <c r="B2154" s="576">
        <v>9807</v>
      </c>
      <c r="C2154" s="357"/>
      <c r="D2154" s="357">
        <f t="shared" si="50"/>
        <v>0</v>
      </c>
    </row>
    <row r="2155" spans="1:5" hidden="1" outlineLevel="1">
      <c r="A2155" s="559" t="s">
        <v>818</v>
      </c>
      <c r="B2155" s="562">
        <v>9807</v>
      </c>
      <c r="C2155" s="357">
        <v>0.55000000000000004</v>
      </c>
      <c r="D2155" s="357">
        <f t="shared" si="50"/>
        <v>5393.85</v>
      </c>
    </row>
    <row r="2156" spans="1:5" hidden="1" outlineLevel="1">
      <c r="A2156" s="575" t="s">
        <v>1528</v>
      </c>
      <c r="B2156" s="577">
        <v>2</v>
      </c>
      <c r="C2156" s="357">
        <v>290</v>
      </c>
      <c r="D2156" s="357">
        <f t="shared" si="50"/>
        <v>580</v>
      </c>
    </row>
    <row r="2157" spans="1:5" hidden="1" outlineLevel="1">
      <c r="A2157" s="575" t="s">
        <v>819</v>
      </c>
      <c r="B2157" s="576">
        <v>16394.5</v>
      </c>
      <c r="C2157" s="357"/>
      <c r="D2157" s="357">
        <f t="shared" si="50"/>
        <v>0</v>
      </c>
    </row>
    <row r="2158" spans="1:5" hidden="1" outlineLevel="1">
      <c r="A2158" s="559" t="s">
        <v>820</v>
      </c>
      <c r="B2158" s="560">
        <v>840</v>
      </c>
      <c r="C2158" s="357">
        <v>1.58</v>
      </c>
      <c r="D2158" s="357">
        <f t="shared" si="50"/>
        <v>1327.2</v>
      </c>
    </row>
    <row r="2159" spans="1:5" hidden="1" outlineLevel="1">
      <c r="A2159" s="559" t="s">
        <v>1923</v>
      </c>
      <c r="B2159" s="560">
        <v>84.9</v>
      </c>
      <c r="C2159" s="357">
        <v>2.35</v>
      </c>
      <c r="D2159" s="357">
        <f t="shared" si="50"/>
        <v>199.51500000000001</v>
      </c>
    </row>
    <row r="2160" spans="1:5" hidden="1" outlineLevel="1">
      <c r="A2160" s="559" t="s">
        <v>1969</v>
      </c>
      <c r="B2160" s="560">
        <v>460.13</v>
      </c>
      <c r="C2160" s="357">
        <v>2.35</v>
      </c>
      <c r="D2160" s="357">
        <f t="shared" si="50"/>
        <v>1081.3054999999999</v>
      </c>
      <c r="E2160" s="42" t="s">
        <v>319</v>
      </c>
    </row>
    <row r="2161" spans="1:4" hidden="1" outlineLevel="1">
      <c r="A2161" s="559" t="s">
        <v>821</v>
      </c>
      <c r="B2161" s="560">
        <v>40</v>
      </c>
      <c r="C2161" s="357">
        <v>2.2000000000000002</v>
      </c>
      <c r="D2161" s="357">
        <f t="shared" si="50"/>
        <v>88</v>
      </c>
    </row>
    <row r="2162" spans="1:4" hidden="1" outlineLevel="1">
      <c r="A2162" s="559" t="s">
        <v>822</v>
      </c>
      <c r="B2162" s="562">
        <v>1317.47</v>
      </c>
      <c r="C2162" s="357">
        <v>2.14</v>
      </c>
      <c r="D2162" s="357">
        <f t="shared" si="50"/>
        <v>2819.3858</v>
      </c>
    </row>
    <row r="2163" spans="1:4" hidden="1" outlineLevel="1">
      <c r="A2163" s="559" t="s">
        <v>1070</v>
      </c>
      <c r="B2163" s="560">
        <v>40</v>
      </c>
      <c r="C2163" s="357">
        <v>6.77</v>
      </c>
      <c r="D2163" s="357">
        <f t="shared" si="50"/>
        <v>270.79999999999995</v>
      </c>
    </row>
    <row r="2164" spans="1:4" hidden="1" outlineLevel="1">
      <c r="A2164" s="559" t="s">
        <v>823</v>
      </c>
      <c r="B2164" s="562">
        <v>3266</v>
      </c>
      <c r="C2164" s="357">
        <v>1.56</v>
      </c>
      <c r="D2164" s="357">
        <f t="shared" si="50"/>
        <v>5094.96</v>
      </c>
    </row>
    <row r="2165" spans="1:4" hidden="1" outlineLevel="1">
      <c r="A2165" s="559" t="s">
        <v>1071</v>
      </c>
      <c r="B2165" s="560">
        <v>20</v>
      </c>
      <c r="C2165" s="357">
        <v>3.06</v>
      </c>
      <c r="D2165" s="357">
        <f t="shared" si="50"/>
        <v>61.2</v>
      </c>
    </row>
    <row r="2166" spans="1:4" hidden="1" outlineLevel="1">
      <c r="A2166" s="559" t="s">
        <v>1072</v>
      </c>
      <c r="B2166" s="562">
        <v>2750</v>
      </c>
      <c r="C2166" s="357">
        <v>1.56</v>
      </c>
      <c r="D2166" s="357">
        <f t="shared" si="50"/>
        <v>4290</v>
      </c>
    </row>
    <row r="2167" spans="1:4" hidden="1" outlineLevel="1">
      <c r="A2167" s="559" t="s">
        <v>824</v>
      </c>
      <c r="B2167" s="562">
        <v>7316</v>
      </c>
      <c r="C2167" s="357">
        <v>1.19</v>
      </c>
      <c r="D2167" s="357">
        <f t="shared" si="50"/>
        <v>8706.0399999999991</v>
      </c>
    </row>
    <row r="2168" spans="1:4" hidden="1" outlineLevel="1">
      <c r="A2168" s="559" t="s">
        <v>1074</v>
      </c>
      <c r="B2168" s="560">
        <v>260</v>
      </c>
      <c r="C2168" s="357">
        <v>1.19</v>
      </c>
      <c r="D2168" s="357">
        <f t="shared" si="50"/>
        <v>309.39999999999998</v>
      </c>
    </row>
    <row r="2169" spans="1:4" hidden="1" outlineLevel="1">
      <c r="A2169" s="575" t="s">
        <v>1529</v>
      </c>
      <c r="B2169" s="577">
        <v>9</v>
      </c>
      <c r="C2169" s="357">
        <v>359.14</v>
      </c>
      <c r="D2169" s="357">
        <f t="shared" si="50"/>
        <v>3232.2599999999998</v>
      </c>
    </row>
    <row r="2170" spans="1:4" hidden="1" outlineLevel="1">
      <c r="A2170" s="575" t="s">
        <v>1530</v>
      </c>
      <c r="B2170" s="577">
        <v>13</v>
      </c>
      <c r="C2170" s="357">
        <v>170</v>
      </c>
      <c r="D2170" s="357">
        <f t="shared" si="50"/>
        <v>2210</v>
      </c>
    </row>
    <row r="2171" spans="1:4" hidden="1" outlineLevel="1">
      <c r="A2171" s="575" t="s">
        <v>1769</v>
      </c>
      <c r="B2171" s="577">
        <v>8</v>
      </c>
      <c r="C2171" s="357"/>
      <c r="D2171" s="357">
        <f t="shared" si="50"/>
        <v>0</v>
      </c>
    </row>
    <row r="2172" spans="1:4" hidden="1" outlineLevel="1">
      <c r="A2172" s="559" t="s">
        <v>1946</v>
      </c>
      <c r="B2172" s="560">
        <v>8</v>
      </c>
      <c r="C2172" s="357">
        <v>779.45</v>
      </c>
      <c r="D2172" s="357">
        <f t="shared" si="50"/>
        <v>6235.6</v>
      </c>
    </row>
    <row r="2173" spans="1:4" hidden="1" outlineLevel="1">
      <c r="A2173" s="575" t="s">
        <v>1080</v>
      </c>
      <c r="B2173" s="577">
        <v>769.27499999999998</v>
      </c>
      <c r="C2173" s="357"/>
      <c r="D2173" s="357">
        <f t="shared" si="50"/>
        <v>0</v>
      </c>
    </row>
    <row r="2174" spans="1:4" hidden="1" outlineLevel="1">
      <c r="A2174" s="559" t="s">
        <v>1081</v>
      </c>
      <c r="B2174" s="560">
        <v>169.291</v>
      </c>
      <c r="C2174" s="357">
        <v>140.81</v>
      </c>
      <c r="D2174" s="357">
        <f t="shared" si="50"/>
        <v>23837.865709999998</v>
      </c>
    </row>
    <row r="2175" spans="1:4" hidden="1" outlineLevel="1">
      <c r="A2175" s="559" t="s">
        <v>1924</v>
      </c>
      <c r="B2175" s="560">
        <v>36.200000000000003</v>
      </c>
      <c r="C2175" s="357">
        <v>227.7</v>
      </c>
      <c r="D2175" s="357">
        <f t="shared" si="50"/>
        <v>8242.74</v>
      </c>
    </row>
    <row r="2176" spans="1:4" hidden="1" outlineLevel="1">
      <c r="A2176" s="559" t="s">
        <v>1082</v>
      </c>
      <c r="B2176" s="560">
        <v>169.505</v>
      </c>
      <c r="C2176" s="357">
        <v>103</v>
      </c>
      <c r="D2176" s="357">
        <f t="shared" si="50"/>
        <v>17459.014999999999</v>
      </c>
    </row>
    <row r="2177" spans="1:5" hidden="1" outlineLevel="1">
      <c r="A2177" s="559" t="s">
        <v>1532</v>
      </c>
      <c r="B2177" s="560">
        <v>48.2</v>
      </c>
      <c r="C2177" s="357">
        <v>225</v>
      </c>
      <c r="D2177" s="357">
        <f t="shared" si="50"/>
        <v>10845</v>
      </c>
    </row>
    <row r="2178" spans="1:5" hidden="1" outlineLevel="1">
      <c r="A2178" s="559" t="s">
        <v>1083</v>
      </c>
      <c r="B2178" s="560">
        <v>55.8</v>
      </c>
      <c r="C2178" s="357">
        <v>131.22</v>
      </c>
      <c r="D2178" s="357">
        <f t="shared" si="50"/>
        <v>7322.0759999999991</v>
      </c>
    </row>
    <row r="2179" spans="1:5" hidden="1" outlineLevel="1">
      <c r="A2179" s="559" t="s">
        <v>1085</v>
      </c>
      <c r="B2179" s="560">
        <v>229.3</v>
      </c>
      <c r="C2179" s="357">
        <v>103</v>
      </c>
      <c r="D2179" s="357">
        <f t="shared" ref="D2179:D2212" si="51">B2179*C2179</f>
        <v>23617.9</v>
      </c>
    </row>
    <row r="2180" spans="1:5" hidden="1" outlineLevel="1">
      <c r="A2180" s="575" t="s">
        <v>167</v>
      </c>
      <c r="B2180" s="577">
        <v>1.5</v>
      </c>
      <c r="C2180" s="357"/>
      <c r="D2180" s="357">
        <f t="shared" si="51"/>
        <v>0</v>
      </c>
    </row>
    <row r="2181" spans="1:5" hidden="1" outlineLevel="1">
      <c r="A2181" s="559" t="s">
        <v>616</v>
      </c>
      <c r="B2181" s="560">
        <v>1.5</v>
      </c>
      <c r="C2181" s="357">
        <v>300</v>
      </c>
      <c r="D2181" s="357">
        <f t="shared" si="51"/>
        <v>450</v>
      </c>
    </row>
    <row r="2182" spans="1:5" hidden="1" outlineLevel="1">
      <c r="A2182" s="575" t="s">
        <v>168</v>
      </c>
      <c r="B2182" s="577">
        <v>451</v>
      </c>
      <c r="C2182" s="357">
        <v>23</v>
      </c>
      <c r="D2182" s="357">
        <f t="shared" si="51"/>
        <v>10373</v>
      </c>
    </row>
    <row r="2183" spans="1:5" hidden="1" outlineLevel="1">
      <c r="A2183" s="575" t="s">
        <v>1087</v>
      </c>
      <c r="B2183" s="577">
        <v>242.7</v>
      </c>
      <c r="C2183" s="357"/>
      <c r="D2183" s="357">
        <f t="shared" si="51"/>
        <v>0</v>
      </c>
    </row>
    <row r="2184" spans="1:5" hidden="1" outlineLevel="1">
      <c r="A2184" s="559" t="s">
        <v>164</v>
      </c>
      <c r="B2184" s="560">
        <v>242.7</v>
      </c>
      <c r="C2184" s="357">
        <v>12.85</v>
      </c>
      <c r="D2184" s="357">
        <f t="shared" si="51"/>
        <v>3118.6949999999997</v>
      </c>
    </row>
    <row r="2185" spans="1:5" hidden="1" outlineLevel="1">
      <c r="A2185" s="575" t="s">
        <v>1990</v>
      </c>
      <c r="B2185" s="577">
        <v>300</v>
      </c>
      <c r="C2185" s="357">
        <v>159</v>
      </c>
      <c r="D2185" s="357">
        <f t="shared" si="51"/>
        <v>47700</v>
      </c>
      <c r="E2185" s="42" t="s">
        <v>1800</v>
      </c>
    </row>
    <row r="2186" spans="1:5" hidden="1" outlineLevel="1">
      <c r="A2186" s="575" t="s">
        <v>1089</v>
      </c>
      <c r="B2186" s="577">
        <v>4</v>
      </c>
      <c r="C2186" s="357"/>
      <c r="D2186" s="357">
        <f t="shared" si="51"/>
        <v>0</v>
      </c>
    </row>
    <row r="2187" spans="1:5" hidden="1" outlineLevel="1">
      <c r="A2187" s="559" t="s">
        <v>1090</v>
      </c>
      <c r="B2187" s="560">
        <v>4</v>
      </c>
      <c r="C2187" s="357">
        <v>158.75</v>
      </c>
      <c r="D2187" s="357">
        <f t="shared" si="51"/>
        <v>635</v>
      </c>
    </row>
    <row r="2188" spans="1:5" hidden="1" outlineLevel="1">
      <c r="A2188" s="575" t="s">
        <v>825</v>
      </c>
      <c r="B2188" s="577">
        <v>288</v>
      </c>
      <c r="C2188" s="357">
        <v>19</v>
      </c>
      <c r="D2188" s="357">
        <f t="shared" si="51"/>
        <v>5472</v>
      </c>
    </row>
    <row r="2189" spans="1:5" hidden="1" outlineLevel="1">
      <c r="A2189" s="575" t="s">
        <v>98</v>
      </c>
      <c r="B2189" s="577">
        <v>5</v>
      </c>
      <c r="C2189" s="307">
        <v>233.09</v>
      </c>
      <c r="D2189" s="357">
        <f t="shared" si="51"/>
        <v>1165.45</v>
      </c>
    </row>
    <row r="2190" spans="1:5" hidden="1" outlineLevel="1">
      <c r="A2190" s="575" t="s">
        <v>170</v>
      </c>
      <c r="B2190" s="576">
        <v>46741</v>
      </c>
      <c r="C2190" s="357">
        <v>0.31</v>
      </c>
      <c r="D2190" s="357">
        <f t="shared" si="51"/>
        <v>14489.71</v>
      </c>
    </row>
    <row r="2191" spans="1:5" hidden="1" outlineLevel="1">
      <c r="A2191" s="575" t="s">
        <v>1536</v>
      </c>
      <c r="B2191" s="577">
        <v>4</v>
      </c>
      <c r="C2191" s="357">
        <v>11043.62</v>
      </c>
      <c r="D2191" s="357">
        <f t="shared" si="51"/>
        <v>44174.48</v>
      </c>
    </row>
    <row r="2192" spans="1:5" hidden="1" outlineLevel="1">
      <c r="A2192" s="575" t="s">
        <v>173</v>
      </c>
      <c r="B2192" s="576">
        <v>46953.69</v>
      </c>
      <c r="C2192" s="357"/>
      <c r="D2192" s="357">
        <f t="shared" si="51"/>
        <v>0</v>
      </c>
    </row>
    <row r="2193" spans="1:5" hidden="1" outlineLevel="1">
      <c r="A2193" s="559" t="s">
        <v>811</v>
      </c>
      <c r="B2193" s="562">
        <v>1189</v>
      </c>
      <c r="C2193" s="357">
        <v>1.3</v>
      </c>
      <c r="D2193" s="357">
        <f t="shared" si="51"/>
        <v>1545.7</v>
      </c>
    </row>
    <row r="2194" spans="1:5" hidden="1" outlineLevel="1">
      <c r="A2194" s="559" t="s">
        <v>1537</v>
      </c>
      <c r="B2194" s="560">
        <v>800</v>
      </c>
      <c r="C2194" s="357">
        <v>1.4</v>
      </c>
      <c r="D2194" s="357">
        <f t="shared" si="51"/>
        <v>1120</v>
      </c>
    </row>
    <row r="2195" spans="1:5" hidden="1" outlineLevel="1">
      <c r="A2195" s="559" t="s">
        <v>1431</v>
      </c>
      <c r="B2195" s="560">
        <v>208.24</v>
      </c>
      <c r="C2195" s="357">
        <v>1.4</v>
      </c>
      <c r="D2195" s="357">
        <f t="shared" si="51"/>
        <v>291.536</v>
      </c>
    </row>
    <row r="2196" spans="1:5" hidden="1" outlineLevel="1">
      <c r="A2196" s="559" t="s">
        <v>1093</v>
      </c>
      <c r="B2196" s="560">
        <v>270</v>
      </c>
      <c r="C2196" s="357">
        <v>1.4</v>
      </c>
      <c r="D2196" s="357">
        <f t="shared" si="51"/>
        <v>378</v>
      </c>
    </row>
    <row r="2197" spans="1:5" hidden="1" outlineLevel="1">
      <c r="A2197" s="559" t="s">
        <v>72</v>
      </c>
      <c r="B2197" s="562">
        <v>1400</v>
      </c>
      <c r="C2197" s="357">
        <v>1.3</v>
      </c>
      <c r="D2197" s="357">
        <f t="shared" si="51"/>
        <v>1820</v>
      </c>
    </row>
    <row r="2198" spans="1:5" hidden="1" outlineLevel="1">
      <c r="A2198" s="559" t="s">
        <v>74</v>
      </c>
      <c r="B2198" s="560">
        <v>750</v>
      </c>
      <c r="C2198" s="357">
        <v>1.3</v>
      </c>
      <c r="D2198" s="357">
        <f t="shared" si="51"/>
        <v>975</v>
      </c>
    </row>
    <row r="2199" spans="1:5" hidden="1" outlineLevel="1">
      <c r="A2199" s="559" t="s">
        <v>1094</v>
      </c>
      <c r="B2199" s="560">
        <v>660</v>
      </c>
      <c r="C2199" s="357">
        <v>1.4</v>
      </c>
      <c r="D2199" s="357">
        <f t="shared" si="51"/>
        <v>923.99999999999989</v>
      </c>
    </row>
    <row r="2200" spans="1:5" hidden="1" outlineLevel="1">
      <c r="A2200" s="559" t="s">
        <v>1095</v>
      </c>
      <c r="B2200" s="562">
        <v>3688.55</v>
      </c>
      <c r="C2200" s="357">
        <v>1.3</v>
      </c>
      <c r="D2200" s="357">
        <f t="shared" si="51"/>
        <v>4795.1150000000007</v>
      </c>
    </row>
    <row r="2201" spans="1:5" hidden="1" outlineLevel="1">
      <c r="A2201" s="559" t="s">
        <v>65</v>
      </c>
      <c r="B2201" s="562">
        <v>1557.9</v>
      </c>
      <c r="C2201" s="357">
        <v>1.3</v>
      </c>
      <c r="D2201" s="357">
        <f t="shared" si="51"/>
        <v>2025.2700000000002</v>
      </c>
    </row>
    <row r="2202" spans="1:5" hidden="1" outlineLevel="1">
      <c r="A2202" s="559" t="s">
        <v>1096</v>
      </c>
      <c r="B2202" s="562">
        <v>1300</v>
      </c>
      <c r="C2202" s="357">
        <v>1.3</v>
      </c>
      <c r="D2202" s="357">
        <f t="shared" si="51"/>
        <v>1690</v>
      </c>
    </row>
    <row r="2203" spans="1:5" hidden="1" outlineLevel="1">
      <c r="A2203" s="559" t="s">
        <v>164</v>
      </c>
      <c r="B2203" s="562">
        <v>35130</v>
      </c>
      <c r="C2203" s="357">
        <v>0.65</v>
      </c>
      <c r="D2203" s="357">
        <f t="shared" si="51"/>
        <v>22834.5</v>
      </c>
      <c r="E2203" s="42" t="s">
        <v>319</v>
      </c>
    </row>
    <row r="2204" spans="1:5" hidden="1" outlineLevel="1">
      <c r="A2204" s="575" t="s">
        <v>174</v>
      </c>
      <c r="B2204" s="576">
        <v>8635.4</v>
      </c>
      <c r="C2204" s="357"/>
      <c r="D2204" s="357">
        <f t="shared" si="51"/>
        <v>0</v>
      </c>
    </row>
    <row r="2205" spans="1:5" hidden="1" outlineLevel="1">
      <c r="A2205" s="559" t="s">
        <v>1538</v>
      </c>
      <c r="B2205" s="562">
        <v>2000</v>
      </c>
      <c r="C2205" s="357">
        <v>1.55</v>
      </c>
      <c r="D2205" s="357">
        <f t="shared" si="51"/>
        <v>3100</v>
      </c>
    </row>
    <row r="2206" spans="1:5" hidden="1" outlineLevel="1">
      <c r="A2206" s="559" t="s">
        <v>1878</v>
      </c>
      <c r="B2206" s="560">
        <v>500</v>
      </c>
      <c r="C2206" s="357">
        <v>1.55</v>
      </c>
      <c r="D2206" s="357">
        <f t="shared" si="51"/>
        <v>775</v>
      </c>
    </row>
    <row r="2207" spans="1:5" hidden="1" outlineLevel="1">
      <c r="A2207" s="559" t="s">
        <v>1099</v>
      </c>
      <c r="B2207" s="560">
        <v>520</v>
      </c>
      <c r="C2207" s="357">
        <v>1.55</v>
      </c>
      <c r="D2207" s="357">
        <f t="shared" si="51"/>
        <v>806</v>
      </c>
    </row>
    <row r="2208" spans="1:5" hidden="1" outlineLevel="1">
      <c r="A2208" s="559" t="s">
        <v>175</v>
      </c>
      <c r="B2208" s="560">
        <v>500</v>
      </c>
      <c r="C2208" s="357">
        <v>1.55</v>
      </c>
      <c r="D2208" s="357">
        <f t="shared" si="51"/>
        <v>775</v>
      </c>
    </row>
    <row r="2209" spans="1:5" hidden="1" outlineLevel="1">
      <c r="A2209" s="559" t="s">
        <v>1095</v>
      </c>
      <c r="B2209" s="562">
        <v>1595.4</v>
      </c>
      <c r="C2209" s="357">
        <v>1.3</v>
      </c>
      <c r="D2209" s="357">
        <f t="shared" si="51"/>
        <v>2074.02</v>
      </c>
    </row>
    <row r="2210" spans="1:5" hidden="1" outlineLevel="1">
      <c r="A2210" s="559" t="s">
        <v>1103</v>
      </c>
      <c r="B2210" s="560">
        <v>500</v>
      </c>
      <c r="C2210" s="357">
        <v>1.55</v>
      </c>
      <c r="D2210" s="357">
        <f t="shared" si="51"/>
        <v>775</v>
      </c>
    </row>
    <row r="2211" spans="1:5" hidden="1" outlineLevel="1">
      <c r="A2211" s="559" t="s">
        <v>1040</v>
      </c>
      <c r="B2211" s="562">
        <v>2420</v>
      </c>
      <c r="C2211" s="357">
        <v>1.35</v>
      </c>
      <c r="D2211" s="357">
        <f t="shared" si="51"/>
        <v>3267</v>
      </c>
    </row>
    <row r="2212" spans="1:5" hidden="1" outlineLevel="1">
      <c r="A2212" s="559" t="s">
        <v>1106</v>
      </c>
      <c r="B2212" s="560">
        <v>600</v>
      </c>
      <c r="C2212" s="357">
        <v>1.55</v>
      </c>
      <c r="D2212" s="357">
        <f t="shared" si="51"/>
        <v>930</v>
      </c>
    </row>
    <row r="2213" spans="1:5" hidden="1" outlineLevel="1">
      <c r="A2213" s="575" t="s">
        <v>1108</v>
      </c>
      <c r="B2213" s="576">
        <v>38750</v>
      </c>
      <c r="C2213" s="357"/>
      <c r="D2213" s="357">
        <f t="shared" ref="D2213:D2273" si="52">B2213*C2213</f>
        <v>0</v>
      </c>
    </row>
    <row r="2214" spans="1:5" hidden="1" outlineLevel="1">
      <c r="A2214" s="559" t="s">
        <v>1093</v>
      </c>
      <c r="B2214" s="562">
        <v>1000</v>
      </c>
      <c r="C2214" s="357">
        <v>1.4</v>
      </c>
      <c r="D2214" s="357">
        <f t="shared" si="52"/>
        <v>1400</v>
      </c>
    </row>
    <row r="2215" spans="1:5" hidden="1" outlineLevel="1">
      <c r="A2215" s="559" t="s">
        <v>1110</v>
      </c>
      <c r="B2215" s="560">
        <v>950</v>
      </c>
      <c r="C2215" s="357">
        <v>1.4</v>
      </c>
      <c r="D2215" s="357">
        <f t="shared" si="52"/>
        <v>1330</v>
      </c>
    </row>
    <row r="2216" spans="1:5" hidden="1" outlineLevel="1">
      <c r="A2216" s="559" t="s">
        <v>175</v>
      </c>
      <c r="B2216" s="562">
        <v>7600</v>
      </c>
      <c r="C2216" s="357">
        <v>1.8</v>
      </c>
      <c r="D2216" s="357">
        <f t="shared" si="52"/>
        <v>13680</v>
      </c>
    </row>
    <row r="2217" spans="1:5" hidden="1" outlineLevel="1">
      <c r="A2217" s="559" t="s">
        <v>1039</v>
      </c>
      <c r="B2217" s="562">
        <v>1000</v>
      </c>
      <c r="C2217" s="357">
        <v>1.4</v>
      </c>
      <c r="D2217" s="357">
        <f t="shared" si="52"/>
        <v>1400</v>
      </c>
    </row>
    <row r="2218" spans="1:5" hidden="1" outlineLevel="1">
      <c r="A2218" s="559" t="s">
        <v>1106</v>
      </c>
      <c r="B2218" s="562">
        <v>5300</v>
      </c>
      <c r="C2218" s="357">
        <v>1.8</v>
      </c>
      <c r="D2218" s="357">
        <f t="shared" si="52"/>
        <v>9540</v>
      </c>
    </row>
    <row r="2219" spans="1:5" hidden="1" outlineLevel="1">
      <c r="A2219" s="559" t="s">
        <v>164</v>
      </c>
      <c r="B2219" s="562">
        <v>22900</v>
      </c>
      <c r="C2219" s="357">
        <v>0.8</v>
      </c>
      <c r="D2219" s="357">
        <f t="shared" si="52"/>
        <v>18320</v>
      </c>
      <c r="E2219" s="42" t="s">
        <v>319</v>
      </c>
    </row>
    <row r="2220" spans="1:5" hidden="1" outlineLevel="1">
      <c r="A2220" s="575" t="s">
        <v>1112</v>
      </c>
      <c r="B2220" s="576">
        <v>3542.5</v>
      </c>
      <c r="C2220" s="357"/>
      <c r="D2220" s="357">
        <f t="shared" si="52"/>
        <v>0</v>
      </c>
    </row>
    <row r="2221" spans="1:5" hidden="1" outlineLevel="1">
      <c r="A2221" s="559" t="s">
        <v>1113</v>
      </c>
      <c r="B2221" s="562">
        <v>1500</v>
      </c>
      <c r="C2221" s="357">
        <v>2.4</v>
      </c>
      <c r="D2221" s="357">
        <f t="shared" si="52"/>
        <v>3600</v>
      </c>
    </row>
    <row r="2222" spans="1:5" hidden="1" outlineLevel="1">
      <c r="A2222" s="559" t="s">
        <v>1109</v>
      </c>
      <c r="B2222" s="560">
        <v>662.5</v>
      </c>
      <c r="C2222" s="357">
        <v>1.45</v>
      </c>
      <c r="D2222" s="357">
        <f t="shared" si="52"/>
        <v>960.625</v>
      </c>
    </row>
    <row r="2223" spans="1:5" hidden="1" outlineLevel="1">
      <c r="A2223" s="559" t="s">
        <v>1095</v>
      </c>
      <c r="B2223" s="562">
        <v>1180</v>
      </c>
      <c r="C2223" s="357">
        <v>1.45</v>
      </c>
      <c r="D2223" s="357">
        <f t="shared" si="52"/>
        <v>1711</v>
      </c>
    </row>
    <row r="2224" spans="1:5" hidden="1" outlineLevel="1">
      <c r="A2224" s="559" t="s">
        <v>164</v>
      </c>
      <c r="B2224" s="560">
        <v>200</v>
      </c>
      <c r="C2224" s="357">
        <v>1.45</v>
      </c>
      <c r="D2224" s="357">
        <f t="shared" si="52"/>
        <v>290</v>
      </c>
    </row>
    <row r="2225" spans="1:5" hidden="1" outlineLevel="1">
      <c r="A2225" s="575" t="s">
        <v>1117</v>
      </c>
      <c r="B2225" s="577">
        <v>234.9</v>
      </c>
      <c r="C2225" s="357"/>
      <c r="D2225" s="357">
        <f t="shared" si="52"/>
        <v>0</v>
      </c>
    </row>
    <row r="2226" spans="1:5" hidden="1" outlineLevel="1">
      <c r="A2226" s="559" t="s">
        <v>1118</v>
      </c>
      <c r="B2226" s="560">
        <v>26</v>
      </c>
      <c r="C2226" s="357">
        <v>145</v>
      </c>
      <c r="D2226" s="357">
        <f t="shared" si="52"/>
        <v>3770</v>
      </c>
    </row>
    <row r="2227" spans="1:5" hidden="1" outlineLevel="1">
      <c r="A2227" s="559" t="s">
        <v>1120</v>
      </c>
      <c r="B2227" s="560">
        <v>22.4</v>
      </c>
      <c r="C2227" s="357">
        <v>144.76</v>
      </c>
      <c r="D2227" s="357">
        <f t="shared" si="52"/>
        <v>3242.6239999999998</v>
      </c>
    </row>
    <row r="2228" spans="1:5" hidden="1" outlineLevel="1">
      <c r="A2228" s="559" t="s">
        <v>1121</v>
      </c>
      <c r="B2228" s="560">
        <v>67</v>
      </c>
      <c r="C2228" s="357">
        <v>145</v>
      </c>
      <c r="D2228" s="357">
        <f t="shared" si="52"/>
        <v>9715</v>
      </c>
    </row>
    <row r="2229" spans="1:5" hidden="1" outlineLevel="1">
      <c r="A2229" s="559" t="s">
        <v>1122</v>
      </c>
      <c r="B2229" s="560">
        <v>25.6</v>
      </c>
      <c r="C2229" s="357">
        <v>144.76</v>
      </c>
      <c r="D2229" s="357">
        <f t="shared" si="52"/>
        <v>3705.8559999999998</v>
      </c>
    </row>
    <row r="2230" spans="1:5" hidden="1" outlineLevel="1">
      <c r="A2230" s="559" t="s">
        <v>1539</v>
      </c>
      <c r="B2230" s="560">
        <v>24.7</v>
      </c>
      <c r="C2230" s="357">
        <v>144.76</v>
      </c>
      <c r="D2230" s="357">
        <f t="shared" si="52"/>
        <v>3575.5719999999997</v>
      </c>
    </row>
    <row r="2231" spans="1:5" hidden="1" outlineLevel="1">
      <c r="A2231" s="559" t="s">
        <v>1540</v>
      </c>
      <c r="B2231" s="560">
        <v>45.2</v>
      </c>
      <c r="C2231" s="357">
        <v>30.92</v>
      </c>
      <c r="D2231" s="357">
        <f t="shared" si="52"/>
        <v>1397.5840000000001</v>
      </c>
    </row>
    <row r="2232" spans="1:5" hidden="1" outlineLevel="1">
      <c r="A2232" s="559" t="s">
        <v>1541</v>
      </c>
      <c r="B2232" s="560">
        <v>24</v>
      </c>
      <c r="C2232" s="357">
        <v>30.92</v>
      </c>
      <c r="D2232" s="357">
        <f t="shared" si="52"/>
        <v>742.08</v>
      </c>
    </row>
    <row r="2233" spans="1:5" hidden="1" outlineLevel="1">
      <c r="A2233" s="575" t="s">
        <v>212</v>
      </c>
      <c r="B2233" s="576">
        <v>3826.77</v>
      </c>
      <c r="C2233" s="357"/>
      <c r="D2233" s="357">
        <f t="shared" si="52"/>
        <v>0</v>
      </c>
    </row>
    <row r="2234" spans="1:5" hidden="1" outlineLevel="1">
      <c r="A2234" s="559" t="s">
        <v>213</v>
      </c>
      <c r="B2234" s="560">
        <v>53.3</v>
      </c>
      <c r="C2234" s="357">
        <v>48.88</v>
      </c>
      <c r="D2234" s="357">
        <f t="shared" si="52"/>
        <v>2605.3040000000001</v>
      </c>
    </row>
    <row r="2235" spans="1:5" ht="25.5" hidden="1" outlineLevel="1">
      <c r="A2235" s="559" t="s">
        <v>218</v>
      </c>
      <c r="B2235" s="560">
        <v>70</v>
      </c>
      <c r="C2235" s="357">
        <v>29.33</v>
      </c>
      <c r="D2235" s="357">
        <f t="shared" si="52"/>
        <v>2053.1</v>
      </c>
    </row>
    <row r="2236" spans="1:5" hidden="1" outlineLevel="1">
      <c r="A2236" s="559" t="s">
        <v>1130</v>
      </c>
      <c r="B2236" s="560">
        <v>3.45</v>
      </c>
      <c r="C2236" s="357">
        <v>29.33</v>
      </c>
      <c r="D2236" s="357">
        <f t="shared" si="52"/>
        <v>101.1885</v>
      </c>
    </row>
    <row r="2237" spans="1:5" ht="25.5" hidden="1" outlineLevel="1">
      <c r="A2237" s="559" t="s">
        <v>1841</v>
      </c>
      <c r="B2237" s="560">
        <v>161.30000000000001</v>
      </c>
      <c r="C2237" s="357">
        <v>54.25</v>
      </c>
      <c r="D2237" s="357">
        <f t="shared" si="52"/>
        <v>8750.5250000000015</v>
      </c>
      <c r="E2237" s="42" t="s">
        <v>319</v>
      </c>
    </row>
    <row r="2238" spans="1:5" hidden="1" outlineLevel="1">
      <c r="A2238" s="559" t="s">
        <v>221</v>
      </c>
      <c r="B2238" s="560">
        <v>50</v>
      </c>
      <c r="C2238" s="357">
        <v>24.42</v>
      </c>
      <c r="D2238" s="357">
        <f t="shared" si="52"/>
        <v>1221</v>
      </c>
    </row>
    <row r="2239" spans="1:5" hidden="1" outlineLevel="1">
      <c r="A2239" s="559" t="s">
        <v>222</v>
      </c>
      <c r="B2239" s="560">
        <v>111.4</v>
      </c>
      <c r="C2239" s="357">
        <v>35.159999999999997</v>
      </c>
      <c r="D2239" s="357">
        <f t="shared" si="52"/>
        <v>3916.8239999999996</v>
      </c>
    </row>
    <row r="2240" spans="1:5" hidden="1" outlineLevel="1">
      <c r="A2240" s="559" t="s">
        <v>223</v>
      </c>
      <c r="B2240" s="560">
        <v>96.9</v>
      </c>
      <c r="C2240" s="357">
        <v>35.159999999999997</v>
      </c>
      <c r="D2240" s="357">
        <f t="shared" si="52"/>
        <v>3407.0039999999999</v>
      </c>
    </row>
    <row r="2241" spans="1:5" hidden="1" outlineLevel="1">
      <c r="A2241" s="559" t="s">
        <v>224</v>
      </c>
      <c r="B2241" s="560">
        <v>82.5</v>
      </c>
      <c r="C2241" s="357">
        <v>24.42</v>
      </c>
      <c r="D2241" s="357">
        <f t="shared" si="52"/>
        <v>2014.65</v>
      </c>
    </row>
    <row r="2242" spans="1:5" hidden="1" outlineLevel="1">
      <c r="A2242" s="559" t="s">
        <v>1132</v>
      </c>
      <c r="B2242" s="560">
        <v>41</v>
      </c>
      <c r="C2242" s="357">
        <v>20.23</v>
      </c>
      <c r="D2242" s="357">
        <f t="shared" si="52"/>
        <v>829.43000000000006</v>
      </c>
    </row>
    <row r="2243" spans="1:5" hidden="1" outlineLevel="1">
      <c r="A2243" s="559" t="s">
        <v>225</v>
      </c>
      <c r="B2243" s="560">
        <v>197.3</v>
      </c>
      <c r="C2243" s="357">
        <v>24.19</v>
      </c>
      <c r="D2243" s="357">
        <f t="shared" si="52"/>
        <v>4772.6870000000008</v>
      </c>
    </row>
    <row r="2244" spans="1:5" hidden="1" outlineLevel="1">
      <c r="A2244" s="559" t="s">
        <v>1133</v>
      </c>
      <c r="B2244" s="560">
        <v>7.4</v>
      </c>
      <c r="C2244" s="357">
        <v>24.42</v>
      </c>
      <c r="D2244" s="357">
        <f t="shared" si="52"/>
        <v>180.70800000000003</v>
      </c>
    </row>
    <row r="2245" spans="1:5" hidden="1" outlineLevel="1">
      <c r="A2245" s="559" t="s">
        <v>227</v>
      </c>
      <c r="B2245" s="560">
        <v>109.4</v>
      </c>
      <c r="C2245" s="357">
        <v>24.42</v>
      </c>
      <c r="D2245" s="357">
        <f t="shared" si="52"/>
        <v>2671.5480000000002</v>
      </c>
    </row>
    <row r="2246" spans="1:5" hidden="1" outlineLevel="1">
      <c r="A2246" s="559" t="s">
        <v>1134</v>
      </c>
      <c r="B2246" s="560">
        <v>63.5</v>
      </c>
      <c r="C2246" s="357">
        <v>20.23</v>
      </c>
      <c r="D2246" s="357">
        <f t="shared" si="52"/>
        <v>1284.605</v>
      </c>
    </row>
    <row r="2247" spans="1:5" hidden="1" outlineLevel="1">
      <c r="A2247" s="559" t="s">
        <v>228</v>
      </c>
      <c r="B2247" s="560">
        <v>141.1</v>
      </c>
      <c r="C2247" s="357">
        <v>39.619999999999997</v>
      </c>
      <c r="D2247" s="357">
        <f t="shared" si="52"/>
        <v>5590.3819999999996</v>
      </c>
    </row>
    <row r="2248" spans="1:5" hidden="1" outlineLevel="1">
      <c r="A2248" s="559" t="s">
        <v>229</v>
      </c>
      <c r="B2248" s="560">
        <v>25.6</v>
      </c>
      <c r="C2248" s="357">
        <v>24.42</v>
      </c>
      <c r="D2248" s="357">
        <f t="shared" si="52"/>
        <v>625.15200000000004</v>
      </c>
    </row>
    <row r="2249" spans="1:5" hidden="1" outlineLevel="1">
      <c r="A2249" s="559" t="s">
        <v>230</v>
      </c>
      <c r="B2249" s="560">
        <v>126.6</v>
      </c>
      <c r="C2249" s="357">
        <v>39.619999999999997</v>
      </c>
      <c r="D2249" s="357">
        <f t="shared" si="52"/>
        <v>5015.8919999999998</v>
      </c>
    </row>
    <row r="2250" spans="1:5" hidden="1" outlineLevel="1">
      <c r="A2250" s="559" t="s">
        <v>231</v>
      </c>
      <c r="B2250" s="560">
        <v>210</v>
      </c>
      <c r="C2250" s="357">
        <v>43.06</v>
      </c>
      <c r="D2250" s="357">
        <f t="shared" si="52"/>
        <v>9042.6</v>
      </c>
      <c r="E2250" s="42" t="s">
        <v>319</v>
      </c>
    </row>
    <row r="2251" spans="1:5" hidden="1" outlineLevel="1">
      <c r="A2251" s="559" t="s">
        <v>234</v>
      </c>
      <c r="B2251" s="560">
        <v>65.599999999999994</v>
      </c>
      <c r="C2251" s="357">
        <v>148.57</v>
      </c>
      <c r="D2251" s="357">
        <f t="shared" si="52"/>
        <v>9746.1919999999991</v>
      </c>
    </row>
    <row r="2252" spans="1:5" hidden="1" outlineLevel="1">
      <c r="A2252" s="559" t="s">
        <v>236</v>
      </c>
      <c r="B2252" s="560">
        <v>97</v>
      </c>
      <c r="C2252" s="357">
        <v>135.97999999999999</v>
      </c>
      <c r="D2252" s="357">
        <f t="shared" si="52"/>
        <v>13190.06</v>
      </c>
    </row>
    <row r="2253" spans="1:5" hidden="1" outlineLevel="1">
      <c r="A2253" s="559" t="s">
        <v>1135</v>
      </c>
      <c r="B2253" s="560">
        <v>74.900000000000006</v>
      </c>
      <c r="C2253" s="357">
        <v>37.450000000000003</v>
      </c>
      <c r="D2253" s="357">
        <f t="shared" si="52"/>
        <v>2805.0050000000006</v>
      </c>
    </row>
    <row r="2254" spans="1:5" hidden="1" outlineLevel="1">
      <c r="A2254" s="559" t="s">
        <v>237</v>
      </c>
      <c r="B2254" s="560">
        <v>51</v>
      </c>
      <c r="C2254" s="357">
        <v>37.450000000000003</v>
      </c>
      <c r="D2254" s="357">
        <f t="shared" si="52"/>
        <v>1909.95</v>
      </c>
    </row>
    <row r="2255" spans="1:5" hidden="1" outlineLevel="1">
      <c r="A2255" s="559" t="s">
        <v>238</v>
      </c>
      <c r="B2255" s="560">
        <v>55</v>
      </c>
      <c r="C2255" s="357">
        <v>62.13</v>
      </c>
      <c r="D2255" s="357">
        <f t="shared" si="52"/>
        <v>3417.15</v>
      </c>
    </row>
    <row r="2256" spans="1:5" hidden="1" outlineLevel="1">
      <c r="A2256" s="559" t="s">
        <v>240</v>
      </c>
      <c r="B2256" s="560">
        <v>37.4</v>
      </c>
      <c r="C2256" s="357">
        <v>68.430000000000007</v>
      </c>
      <c r="D2256" s="357">
        <f t="shared" si="52"/>
        <v>2559.2820000000002</v>
      </c>
    </row>
    <row r="2257" spans="1:4" hidden="1" outlineLevel="1">
      <c r="A2257" s="559" t="s">
        <v>1136</v>
      </c>
      <c r="B2257" s="560">
        <v>90.3</v>
      </c>
      <c r="C2257" s="357">
        <v>68.430000000000007</v>
      </c>
      <c r="D2257" s="357">
        <f t="shared" si="52"/>
        <v>6179.2290000000003</v>
      </c>
    </row>
    <row r="2258" spans="1:4" hidden="1" outlineLevel="1">
      <c r="A2258" s="559" t="s">
        <v>1543</v>
      </c>
      <c r="B2258" s="560">
        <v>3.3</v>
      </c>
      <c r="C2258" s="357">
        <v>1</v>
      </c>
      <c r="D2258" s="357">
        <f t="shared" si="52"/>
        <v>3.3</v>
      </c>
    </row>
    <row r="2259" spans="1:4" hidden="1" outlineLevel="1">
      <c r="A2259" s="559" t="s">
        <v>1139</v>
      </c>
      <c r="B2259" s="560">
        <v>105.6</v>
      </c>
      <c r="C2259" s="357">
        <v>82.84</v>
      </c>
      <c r="D2259" s="357">
        <f t="shared" si="52"/>
        <v>8747.9040000000005</v>
      </c>
    </row>
    <row r="2260" spans="1:4" hidden="1" outlineLevel="1">
      <c r="A2260" s="559" t="s">
        <v>1140</v>
      </c>
      <c r="B2260" s="560">
        <v>14.3</v>
      </c>
      <c r="C2260" s="357">
        <v>82.84</v>
      </c>
      <c r="D2260" s="357">
        <f t="shared" si="52"/>
        <v>1184.6120000000001</v>
      </c>
    </row>
    <row r="2261" spans="1:4" hidden="1" outlineLevel="1">
      <c r="A2261" s="559" t="s">
        <v>1144</v>
      </c>
      <c r="B2261" s="560">
        <v>80.8</v>
      </c>
      <c r="C2261" s="357">
        <v>82.84</v>
      </c>
      <c r="D2261" s="357">
        <f t="shared" si="52"/>
        <v>6693.4719999999998</v>
      </c>
    </row>
    <row r="2262" spans="1:4" hidden="1" outlineLevel="1">
      <c r="A2262" s="559" t="s">
        <v>1145</v>
      </c>
      <c r="B2262" s="560">
        <v>77.3</v>
      </c>
      <c r="C2262" s="357">
        <v>50.57</v>
      </c>
      <c r="D2262" s="357">
        <f t="shared" si="52"/>
        <v>3909.0609999999997</v>
      </c>
    </row>
    <row r="2263" spans="1:4" hidden="1" outlineLevel="1">
      <c r="A2263" s="559" t="s">
        <v>1146</v>
      </c>
      <c r="B2263" s="560">
        <v>32.6</v>
      </c>
      <c r="C2263" s="357">
        <v>83.4</v>
      </c>
      <c r="D2263" s="357">
        <f t="shared" si="52"/>
        <v>2718.84</v>
      </c>
    </row>
    <row r="2264" spans="1:4" hidden="1" outlineLevel="1">
      <c r="A2264" s="559" t="s">
        <v>1147</v>
      </c>
      <c r="B2264" s="560">
        <v>31</v>
      </c>
      <c r="C2264" s="357">
        <v>65.959999999999994</v>
      </c>
      <c r="D2264" s="357">
        <f t="shared" si="52"/>
        <v>2044.7599999999998</v>
      </c>
    </row>
    <row r="2265" spans="1:4" hidden="1" outlineLevel="1">
      <c r="A2265" s="559" t="s">
        <v>1151</v>
      </c>
      <c r="B2265" s="560">
        <v>98</v>
      </c>
      <c r="C2265" s="357">
        <v>65.959999999999994</v>
      </c>
      <c r="D2265" s="357">
        <f t="shared" si="52"/>
        <v>6464.079999999999</v>
      </c>
    </row>
    <row r="2266" spans="1:4" ht="25.5" hidden="1" outlineLevel="1">
      <c r="A2266" s="559" t="s">
        <v>252</v>
      </c>
      <c r="B2266" s="560">
        <v>75</v>
      </c>
      <c r="C2266" s="357">
        <v>37.049999999999997</v>
      </c>
      <c r="D2266" s="357">
        <f t="shared" si="52"/>
        <v>2778.75</v>
      </c>
    </row>
    <row r="2267" spans="1:4" hidden="1" outlineLevel="1">
      <c r="A2267" s="559" t="s">
        <v>1152</v>
      </c>
      <c r="B2267" s="560">
        <v>67</v>
      </c>
      <c r="C2267" s="357">
        <v>72.03</v>
      </c>
      <c r="D2267" s="357">
        <f t="shared" si="52"/>
        <v>4826.01</v>
      </c>
    </row>
    <row r="2268" spans="1:4" hidden="1" outlineLevel="1">
      <c r="A2268" s="559" t="s">
        <v>1154</v>
      </c>
      <c r="B2268" s="560">
        <v>32</v>
      </c>
      <c r="C2268" s="357">
        <v>72.03</v>
      </c>
      <c r="D2268" s="357">
        <f t="shared" si="52"/>
        <v>2304.96</v>
      </c>
    </row>
    <row r="2269" spans="1:4" hidden="1" outlineLevel="1">
      <c r="A2269" s="559" t="s">
        <v>1155</v>
      </c>
      <c r="B2269" s="560">
        <v>58.4</v>
      </c>
      <c r="C2269" s="357">
        <v>72.03</v>
      </c>
      <c r="D2269" s="357">
        <f t="shared" si="52"/>
        <v>4206.5519999999997</v>
      </c>
    </row>
    <row r="2270" spans="1:4" hidden="1" outlineLevel="1">
      <c r="A2270" s="559" t="s">
        <v>254</v>
      </c>
      <c r="B2270" s="560">
        <v>55.2</v>
      </c>
      <c r="C2270" s="357">
        <v>72.03</v>
      </c>
      <c r="D2270" s="357">
        <f t="shared" si="52"/>
        <v>3976.0560000000005</v>
      </c>
    </row>
    <row r="2271" spans="1:4" hidden="1" outlineLevel="1">
      <c r="A2271" s="559" t="s">
        <v>1157</v>
      </c>
      <c r="B2271" s="560">
        <v>98</v>
      </c>
      <c r="C2271" s="357">
        <v>72.03</v>
      </c>
      <c r="D2271" s="357">
        <f t="shared" si="52"/>
        <v>7058.9400000000005</v>
      </c>
    </row>
    <row r="2272" spans="1:4" hidden="1" outlineLevel="1">
      <c r="A2272" s="559" t="s">
        <v>1158</v>
      </c>
      <c r="B2272" s="560">
        <v>12.5</v>
      </c>
      <c r="C2272" s="357">
        <v>72.03</v>
      </c>
      <c r="D2272" s="357">
        <f t="shared" si="52"/>
        <v>900.375</v>
      </c>
    </row>
    <row r="2273" spans="1:4" hidden="1" outlineLevel="1">
      <c r="A2273" s="559" t="s">
        <v>1160</v>
      </c>
      <c r="B2273" s="560">
        <v>81</v>
      </c>
      <c r="C2273" s="357">
        <v>72.03</v>
      </c>
      <c r="D2273" s="357">
        <f t="shared" si="52"/>
        <v>5834.43</v>
      </c>
    </row>
    <row r="2274" spans="1:4" ht="25.5" hidden="1" outlineLevel="1">
      <c r="A2274" s="559" t="s">
        <v>255</v>
      </c>
      <c r="B2274" s="560">
        <v>106.3</v>
      </c>
      <c r="C2274" s="357">
        <v>72.03</v>
      </c>
      <c r="D2274" s="357">
        <f t="shared" ref="D2274:D2320" si="53">B2274*C2274</f>
        <v>7656.7889999999998</v>
      </c>
    </row>
    <row r="2275" spans="1:4" hidden="1" outlineLevel="1">
      <c r="A2275" s="559" t="s">
        <v>1162</v>
      </c>
      <c r="B2275" s="560">
        <v>121.2</v>
      </c>
      <c r="C2275" s="357">
        <v>32.840000000000003</v>
      </c>
      <c r="D2275" s="357">
        <f t="shared" si="53"/>
        <v>3980.2080000000005</v>
      </c>
    </row>
    <row r="2276" spans="1:4" hidden="1" outlineLevel="1">
      <c r="A2276" s="559" t="s">
        <v>256</v>
      </c>
      <c r="B2276" s="560">
        <v>86.2</v>
      </c>
      <c r="C2276" s="357">
        <v>32.840000000000003</v>
      </c>
      <c r="D2276" s="357">
        <f t="shared" si="53"/>
        <v>2830.8080000000004</v>
      </c>
    </row>
    <row r="2277" spans="1:4" hidden="1" outlineLevel="1">
      <c r="A2277" s="559" t="s">
        <v>1163</v>
      </c>
      <c r="B2277" s="560">
        <v>92.8</v>
      </c>
      <c r="C2277" s="357">
        <v>37.380000000000003</v>
      </c>
      <c r="D2277" s="357">
        <f t="shared" si="53"/>
        <v>3468.864</v>
      </c>
    </row>
    <row r="2278" spans="1:4" hidden="1" outlineLevel="1">
      <c r="A2278" s="559" t="s">
        <v>269</v>
      </c>
      <c r="B2278" s="560">
        <v>29</v>
      </c>
      <c r="C2278" s="357">
        <v>54.25</v>
      </c>
      <c r="D2278" s="357">
        <f t="shared" si="53"/>
        <v>1573.25</v>
      </c>
    </row>
    <row r="2279" spans="1:4" hidden="1" outlineLevel="1">
      <c r="A2279" s="559" t="s">
        <v>271</v>
      </c>
      <c r="B2279" s="560">
        <v>193.4</v>
      </c>
      <c r="C2279" s="357">
        <v>103.8</v>
      </c>
      <c r="D2279" s="357">
        <f t="shared" si="53"/>
        <v>20074.919999999998</v>
      </c>
    </row>
    <row r="2280" spans="1:4" hidden="1" outlineLevel="1">
      <c r="A2280" s="559" t="s">
        <v>1166</v>
      </c>
      <c r="B2280" s="560">
        <v>24.32</v>
      </c>
      <c r="C2280" s="357">
        <v>54.41</v>
      </c>
      <c r="D2280" s="357">
        <f t="shared" si="53"/>
        <v>1323.2511999999999</v>
      </c>
    </row>
    <row r="2281" spans="1:4" hidden="1" outlineLevel="1">
      <c r="A2281" s="559" t="s">
        <v>1167</v>
      </c>
      <c r="B2281" s="560">
        <v>97</v>
      </c>
      <c r="C2281" s="357">
        <v>54.25</v>
      </c>
      <c r="D2281" s="357">
        <f t="shared" si="53"/>
        <v>5262.25</v>
      </c>
    </row>
    <row r="2282" spans="1:4" ht="25.5" hidden="1" outlineLevel="1">
      <c r="A2282" s="559" t="s">
        <v>1168</v>
      </c>
      <c r="B2282" s="560">
        <v>91</v>
      </c>
      <c r="C2282" s="357">
        <v>54.25</v>
      </c>
      <c r="D2282" s="357">
        <f t="shared" si="53"/>
        <v>4936.75</v>
      </c>
    </row>
    <row r="2283" spans="1:4" hidden="1" outlineLevel="1">
      <c r="A2283" s="559" t="s">
        <v>284</v>
      </c>
      <c r="B2283" s="560">
        <v>41.6</v>
      </c>
      <c r="C2283" s="357">
        <v>82.67</v>
      </c>
      <c r="D2283" s="357">
        <f t="shared" si="53"/>
        <v>3439.0720000000001</v>
      </c>
    </row>
    <row r="2284" spans="1:4" hidden="1" outlineLevel="1">
      <c r="A2284" s="575" t="s">
        <v>1169</v>
      </c>
      <c r="B2284" s="577">
        <v>60.597999999999999</v>
      </c>
      <c r="C2284" s="357"/>
      <c r="D2284" s="357">
        <f t="shared" si="53"/>
        <v>0</v>
      </c>
    </row>
    <row r="2285" spans="1:4" hidden="1" outlineLevel="1">
      <c r="A2285" s="559" t="s">
        <v>1975</v>
      </c>
      <c r="B2285" s="560">
        <v>60.597999999999999</v>
      </c>
      <c r="C2285" s="357">
        <v>140</v>
      </c>
      <c r="D2285" s="357">
        <f t="shared" si="53"/>
        <v>8483.7199999999993</v>
      </c>
    </row>
    <row r="2286" spans="1:4" hidden="1" outlineLevel="1">
      <c r="A2286" s="575" t="s">
        <v>1186</v>
      </c>
      <c r="B2286" s="577">
        <v>46</v>
      </c>
      <c r="C2286" s="357">
        <v>2.0099999999999998</v>
      </c>
      <c r="D2286" s="357">
        <f t="shared" si="53"/>
        <v>92.46</v>
      </c>
    </row>
    <row r="2287" spans="1:4" hidden="1" outlineLevel="1">
      <c r="A2287" s="575" t="s">
        <v>1546</v>
      </c>
      <c r="B2287" s="577">
        <v>41.4</v>
      </c>
      <c r="C2287" s="357">
        <v>221.92</v>
      </c>
      <c r="D2287" s="357">
        <f t="shared" si="53"/>
        <v>9187.4879999999994</v>
      </c>
    </row>
    <row r="2288" spans="1:4" hidden="1" outlineLevel="1">
      <c r="A2288" s="575" t="s">
        <v>1548</v>
      </c>
      <c r="B2288" s="577">
        <v>19.899999999999999</v>
      </c>
      <c r="C2288" s="357">
        <v>365</v>
      </c>
      <c r="D2288" s="357">
        <f t="shared" si="53"/>
        <v>7263.4999999999991</v>
      </c>
    </row>
    <row r="2289" spans="1:4" hidden="1" outlineLevel="1">
      <c r="A2289" s="575" t="s">
        <v>1189</v>
      </c>
      <c r="B2289" s="576">
        <v>1816.68</v>
      </c>
      <c r="C2289" s="357"/>
      <c r="D2289" s="357">
        <f t="shared" si="53"/>
        <v>0</v>
      </c>
    </row>
    <row r="2290" spans="1:4" hidden="1" outlineLevel="1">
      <c r="A2290" s="559" t="s">
        <v>1549</v>
      </c>
      <c r="B2290" s="560">
        <v>39.799999999999997</v>
      </c>
      <c r="C2290" s="357">
        <v>225.14</v>
      </c>
      <c r="D2290" s="357">
        <f t="shared" si="53"/>
        <v>8960.5719999999983</v>
      </c>
    </row>
    <row r="2291" spans="1:4" ht="25.5" hidden="1" outlineLevel="1">
      <c r="A2291" s="559" t="s">
        <v>1550</v>
      </c>
      <c r="B2291" s="560">
        <v>641</v>
      </c>
      <c r="C2291" s="357">
        <v>225.14</v>
      </c>
      <c r="D2291" s="357">
        <f t="shared" si="53"/>
        <v>144314.74</v>
      </c>
    </row>
    <row r="2292" spans="1:4" hidden="1" outlineLevel="1">
      <c r="A2292" s="559" t="s">
        <v>1948</v>
      </c>
      <c r="B2292" s="560">
        <v>26.9</v>
      </c>
      <c r="C2292" s="357">
        <v>247.82</v>
      </c>
      <c r="D2292" s="357">
        <f t="shared" si="53"/>
        <v>6666.3579999999993</v>
      </c>
    </row>
    <row r="2293" spans="1:4" hidden="1" outlineLevel="1">
      <c r="A2293" s="559" t="s">
        <v>1551</v>
      </c>
      <c r="B2293" s="560">
        <v>5.9</v>
      </c>
      <c r="C2293" s="357">
        <v>225.14</v>
      </c>
      <c r="D2293" s="357">
        <f t="shared" si="53"/>
        <v>1328.326</v>
      </c>
    </row>
    <row r="2294" spans="1:4" hidden="1" outlineLevel="1">
      <c r="A2294" s="559" t="s">
        <v>1552</v>
      </c>
      <c r="B2294" s="560">
        <v>28.4</v>
      </c>
      <c r="C2294" s="357">
        <v>225.14</v>
      </c>
      <c r="D2294" s="357">
        <f t="shared" si="53"/>
        <v>6393.9759999999997</v>
      </c>
    </row>
    <row r="2295" spans="1:4" hidden="1" outlineLevel="1">
      <c r="A2295" s="559" t="s">
        <v>1553</v>
      </c>
      <c r="B2295" s="560">
        <v>5</v>
      </c>
      <c r="C2295" s="357">
        <v>247.82</v>
      </c>
      <c r="D2295" s="357">
        <f t="shared" si="53"/>
        <v>1239.0999999999999</v>
      </c>
    </row>
    <row r="2296" spans="1:4" hidden="1" outlineLevel="1">
      <c r="A2296" s="559" t="s">
        <v>1554</v>
      </c>
      <c r="B2296" s="560">
        <v>17.329999999999998</v>
      </c>
      <c r="C2296" s="357">
        <v>225.14</v>
      </c>
      <c r="D2296" s="357">
        <f t="shared" si="53"/>
        <v>3901.6761999999994</v>
      </c>
    </row>
    <row r="2297" spans="1:4" hidden="1" outlineLevel="1">
      <c r="A2297" s="559" t="s">
        <v>1448</v>
      </c>
      <c r="B2297" s="560">
        <v>467.45</v>
      </c>
      <c r="C2297" s="357">
        <v>225.14</v>
      </c>
      <c r="D2297" s="357">
        <f t="shared" si="53"/>
        <v>105241.69299999998</v>
      </c>
    </row>
    <row r="2298" spans="1:4" hidden="1" outlineLevel="1">
      <c r="A2298" s="559" t="s">
        <v>1555</v>
      </c>
      <c r="B2298" s="560">
        <v>176.3</v>
      </c>
      <c r="C2298" s="357">
        <v>247.82</v>
      </c>
      <c r="D2298" s="357">
        <f t="shared" si="53"/>
        <v>43690.666000000005</v>
      </c>
    </row>
    <row r="2299" spans="1:4" hidden="1" outlineLevel="1">
      <c r="A2299" s="559" t="s">
        <v>1556</v>
      </c>
      <c r="B2299" s="560">
        <v>2.2999999999999998</v>
      </c>
      <c r="C2299" s="357">
        <v>225.14</v>
      </c>
      <c r="D2299" s="357">
        <f t="shared" si="53"/>
        <v>517.82199999999989</v>
      </c>
    </row>
    <row r="2300" spans="1:4" hidden="1" outlineLevel="1">
      <c r="A2300" s="559" t="s">
        <v>1557</v>
      </c>
      <c r="B2300" s="560">
        <v>4</v>
      </c>
      <c r="C2300" s="357">
        <v>225.14</v>
      </c>
      <c r="D2300" s="357">
        <f t="shared" si="53"/>
        <v>900.56</v>
      </c>
    </row>
    <row r="2301" spans="1:4" hidden="1" outlineLevel="1">
      <c r="A2301" s="559" t="s">
        <v>1558</v>
      </c>
      <c r="B2301" s="560">
        <v>42.6</v>
      </c>
      <c r="C2301" s="357">
        <v>225.14</v>
      </c>
      <c r="D2301" s="357">
        <f t="shared" si="53"/>
        <v>9590.9639999999999</v>
      </c>
    </row>
    <row r="2302" spans="1:4" hidden="1" outlineLevel="1">
      <c r="A2302" s="559" t="s">
        <v>1949</v>
      </c>
      <c r="B2302" s="560">
        <v>6</v>
      </c>
      <c r="C2302" s="357">
        <v>247.82</v>
      </c>
      <c r="D2302" s="357">
        <f t="shared" si="53"/>
        <v>1486.92</v>
      </c>
    </row>
    <row r="2303" spans="1:4" hidden="1" outlineLevel="1">
      <c r="A2303" s="559" t="s">
        <v>1842</v>
      </c>
      <c r="B2303" s="560">
        <v>6.8</v>
      </c>
      <c r="C2303" s="357">
        <v>225.14</v>
      </c>
      <c r="D2303" s="357">
        <f t="shared" si="53"/>
        <v>1530.9519999999998</v>
      </c>
    </row>
    <row r="2304" spans="1:4" hidden="1" outlineLevel="1">
      <c r="A2304" s="559" t="s">
        <v>1559</v>
      </c>
      <c r="B2304" s="560">
        <v>3</v>
      </c>
      <c r="C2304" s="357">
        <v>225.14</v>
      </c>
      <c r="D2304" s="357">
        <f t="shared" si="53"/>
        <v>675.42</v>
      </c>
    </row>
    <row r="2305" spans="1:4" hidden="1" outlineLevel="1">
      <c r="A2305" s="559" t="s">
        <v>1561</v>
      </c>
      <c r="B2305" s="560">
        <v>14.8</v>
      </c>
      <c r="C2305" s="357">
        <v>225.14</v>
      </c>
      <c r="D2305" s="357">
        <f t="shared" si="53"/>
        <v>3332.0720000000001</v>
      </c>
    </row>
    <row r="2306" spans="1:4" hidden="1" outlineLevel="1">
      <c r="A2306" s="559" t="s">
        <v>1566</v>
      </c>
      <c r="B2306" s="560">
        <v>17.899999999999999</v>
      </c>
      <c r="C2306" s="357">
        <v>225.14</v>
      </c>
      <c r="D2306" s="357">
        <f t="shared" si="53"/>
        <v>4030.0059999999994</v>
      </c>
    </row>
    <row r="2307" spans="1:4" hidden="1" outlineLevel="1">
      <c r="A2307" s="559" t="s">
        <v>1843</v>
      </c>
      <c r="B2307" s="560">
        <v>6.8</v>
      </c>
      <c r="C2307" s="357">
        <v>305.13</v>
      </c>
      <c r="D2307" s="357">
        <f t="shared" si="53"/>
        <v>2074.884</v>
      </c>
    </row>
    <row r="2308" spans="1:4" hidden="1" outlineLevel="1">
      <c r="A2308" s="559" t="s">
        <v>1567</v>
      </c>
      <c r="B2308" s="560">
        <v>18.3</v>
      </c>
      <c r="C2308" s="357">
        <v>283.37</v>
      </c>
      <c r="D2308" s="357">
        <f t="shared" si="53"/>
        <v>5185.6710000000003</v>
      </c>
    </row>
    <row r="2309" spans="1:4" hidden="1" outlineLevel="1">
      <c r="A2309" s="559" t="s">
        <v>1568</v>
      </c>
      <c r="B2309" s="560">
        <v>23.9</v>
      </c>
      <c r="C2309" s="357">
        <v>283.37</v>
      </c>
      <c r="D2309" s="357">
        <f t="shared" si="53"/>
        <v>6772.5429999999997</v>
      </c>
    </row>
    <row r="2310" spans="1:4" hidden="1" outlineLevel="1">
      <c r="A2310" s="559" t="s">
        <v>1569</v>
      </c>
      <c r="B2310" s="560">
        <v>17.5</v>
      </c>
      <c r="C2310" s="357">
        <v>283.37</v>
      </c>
      <c r="D2310" s="357">
        <f t="shared" si="53"/>
        <v>4958.9750000000004</v>
      </c>
    </row>
    <row r="2311" spans="1:4" hidden="1" outlineLevel="1">
      <c r="A2311" s="559" t="s">
        <v>1570</v>
      </c>
      <c r="B2311" s="560">
        <v>30.2</v>
      </c>
      <c r="C2311" s="357">
        <v>283.37</v>
      </c>
      <c r="D2311" s="357">
        <f t="shared" si="53"/>
        <v>8557.7739999999994</v>
      </c>
    </row>
    <row r="2312" spans="1:4" hidden="1" outlineLevel="1">
      <c r="A2312" s="559" t="s">
        <v>1950</v>
      </c>
      <c r="B2312" s="560">
        <v>55.7</v>
      </c>
      <c r="C2312" s="357">
        <v>255.26</v>
      </c>
      <c r="D2312" s="357">
        <f t="shared" si="53"/>
        <v>14217.982</v>
      </c>
    </row>
    <row r="2313" spans="1:4" hidden="1" outlineLevel="1">
      <c r="A2313" s="559" t="s">
        <v>1894</v>
      </c>
      <c r="B2313" s="560">
        <v>119.1</v>
      </c>
      <c r="C2313" s="357">
        <v>255.26</v>
      </c>
      <c r="D2313" s="357">
        <f t="shared" si="53"/>
        <v>30401.465999999997</v>
      </c>
    </row>
    <row r="2314" spans="1:4" hidden="1" outlineLevel="1">
      <c r="A2314" s="559" t="s">
        <v>1574</v>
      </c>
      <c r="B2314" s="560">
        <v>39.700000000000003</v>
      </c>
      <c r="C2314" s="357">
        <v>238.23</v>
      </c>
      <c r="D2314" s="357">
        <f t="shared" si="53"/>
        <v>9457.7309999999998</v>
      </c>
    </row>
    <row r="2315" spans="1:4" hidden="1" outlineLevel="1">
      <c r="A2315" s="575" t="s">
        <v>1190</v>
      </c>
      <c r="B2315" s="576">
        <v>1849.07</v>
      </c>
      <c r="C2315" s="357"/>
      <c r="D2315" s="357">
        <f t="shared" si="53"/>
        <v>0</v>
      </c>
    </row>
    <row r="2316" spans="1:4" hidden="1" outlineLevel="1">
      <c r="A2316" s="559" t="s">
        <v>1441</v>
      </c>
      <c r="B2316" s="560">
        <v>75.3</v>
      </c>
      <c r="C2316" s="357">
        <v>117.75</v>
      </c>
      <c r="D2316" s="357">
        <f t="shared" si="53"/>
        <v>8866.5749999999989</v>
      </c>
    </row>
    <row r="2317" spans="1:4" ht="25.5" hidden="1" outlineLevel="1">
      <c r="A2317" s="559" t="s">
        <v>1575</v>
      </c>
      <c r="B2317" s="560">
        <v>30</v>
      </c>
      <c r="C2317" s="357">
        <v>117.75</v>
      </c>
      <c r="D2317" s="357">
        <f t="shared" si="53"/>
        <v>3532.5</v>
      </c>
    </row>
    <row r="2318" spans="1:4" hidden="1" outlineLevel="1">
      <c r="A2318" s="559" t="s">
        <v>1576</v>
      </c>
      <c r="B2318" s="560">
        <v>396.4</v>
      </c>
      <c r="C2318" s="357">
        <v>117.75</v>
      </c>
      <c r="D2318" s="357">
        <f t="shared" si="53"/>
        <v>46676.1</v>
      </c>
    </row>
    <row r="2319" spans="1:4" hidden="1" outlineLevel="1">
      <c r="A2319" s="559" t="s">
        <v>1577</v>
      </c>
      <c r="B2319" s="560">
        <v>424</v>
      </c>
      <c r="C2319" s="357">
        <v>117.75</v>
      </c>
      <c r="D2319" s="357">
        <f t="shared" si="53"/>
        <v>49926</v>
      </c>
    </row>
    <row r="2320" spans="1:4" hidden="1" outlineLevel="1">
      <c r="A2320" s="559" t="s">
        <v>1578</v>
      </c>
      <c r="B2320" s="560">
        <v>30.3</v>
      </c>
      <c r="C2320" s="357">
        <v>117.75</v>
      </c>
      <c r="D2320" s="357">
        <f t="shared" si="53"/>
        <v>3567.8250000000003</v>
      </c>
    </row>
    <row r="2321" spans="1:4" hidden="1" outlineLevel="1">
      <c r="A2321" s="559" t="s">
        <v>1579</v>
      </c>
      <c r="B2321" s="560">
        <v>44</v>
      </c>
      <c r="C2321" s="357">
        <v>117.75</v>
      </c>
      <c r="D2321" s="357">
        <f t="shared" ref="D2321:D2351" si="54">B2321*C2321</f>
        <v>5181</v>
      </c>
    </row>
    <row r="2322" spans="1:4" hidden="1" outlineLevel="1">
      <c r="A2322" s="559" t="s">
        <v>1580</v>
      </c>
      <c r="B2322" s="560">
        <v>50.4</v>
      </c>
      <c r="C2322" s="357">
        <v>117.75</v>
      </c>
      <c r="D2322" s="357">
        <f t="shared" si="54"/>
        <v>5934.5999999999995</v>
      </c>
    </row>
    <row r="2323" spans="1:4" hidden="1" outlineLevel="1">
      <c r="A2323" s="559" t="s">
        <v>1444</v>
      </c>
      <c r="B2323" s="560">
        <v>7</v>
      </c>
      <c r="C2323" s="357">
        <v>117.75</v>
      </c>
      <c r="D2323" s="357">
        <f t="shared" si="54"/>
        <v>824.25</v>
      </c>
    </row>
    <row r="2324" spans="1:4" hidden="1" outlineLevel="1">
      <c r="A2324" s="559" t="s">
        <v>1581</v>
      </c>
      <c r="B2324" s="560">
        <v>32.1</v>
      </c>
      <c r="C2324" s="357">
        <v>117.75</v>
      </c>
      <c r="D2324" s="357">
        <f t="shared" si="54"/>
        <v>3779.7750000000001</v>
      </c>
    </row>
    <row r="2325" spans="1:4" hidden="1" outlineLevel="1">
      <c r="A2325" s="559" t="s">
        <v>1582</v>
      </c>
      <c r="B2325" s="560">
        <v>48</v>
      </c>
      <c r="C2325" s="357">
        <v>117.75</v>
      </c>
      <c r="D2325" s="357">
        <f t="shared" si="54"/>
        <v>5652</v>
      </c>
    </row>
    <row r="2326" spans="1:4" hidden="1" outlineLevel="1">
      <c r="A2326" s="559" t="s">
        <v>1583</v>
      </c>
      <c r="B2326" s="560">
        <v>102.72</v>
      </c>
      <c r="C2326" s="357">
        <v>117.75</v>
      </c>
      <c r="D2326" s="357">
        <f t="shared" si="54"/>
        <v>12095.28</v>
      </c>
    </row>
    <row r="2327" spans="1:4" hidden="1" outlineLevel="1">
      <c r="A2327" s="559" t="s">
        <v>1191</v>
      </c>
      <c r="B2327" s="560">
        <v>9.6999999999999993</v>
      </c>
      <c r="C2327" s="357">
        <v>94.73</v>
      </c>
      <c r="D2327" s="357">
        <f t="shared" si="54"/>
        <v>918.88099999999997</v>
      </c>
    </row>
    <row r="2328" spans="1:4" hidden="1" outlineLevel="1">
      <c r="A2328" s="559" t="s">
        <v>1584</v>
      </c>
      <c r="B2328" s="560">
        <v>43.6</v>
      </c>
      <c r="C2328" s="357">
        <v>131.63999999999999</v>
      </c>
      <c r="D2328" s="357">
        <f t="shared" si="54"/>
        <v>5739.5039999999999</v>
      </c>
    </row>
    <row r="2329" spans="1:4" hidden="1" outlineLevel="1">
      <c r="A2329" s="559" t="s">
        <v>1585</v>
      </c>
      <c r="B2329" s="560">
        <v>98</v>
      </c>
      <c r="C2329" s="357">
        <v>153.82</v>
      </c>
      <c r="D2329" s="357">
        <f t="shared" si="54"/>
        <v>15074.359999999999</v>
      </c>
    </row>
    <row r="2330" spans="1:4" hidden="1" outlineLevel="1">
      <c r="A2330" s="559" t="s">
        <v>1586</v>
      </c>
      <c r="B2330" s="560">
        <v>26.9</v>
      </c>
      <c r="C2330" s="357">
        <v>153.82</v>
      </c>
      <c r="D2330" s="357">
        <f t="shared" si="54"/>
        <v>4137.7579999999998</v>
      </c>
    </row>
    <row r="2331" spans="1:4" hidden="1" outlineLevel="1">
      <c r="A2331" s="559" t="s">
        <v>1587</v>
      </c>
      <c r="B2331" s="560">
        <v>14</v>
      </c>
      <c r="C2331" s="357">
        <v>153.82</v>
      </c>
      <c r="D2331" s="357">
        <f t="shared" si="54"/>
        <v>2153.48</v>
      </c>
    </row>
    <row r="2332" spans="1:4" hidden="1" outlineLevel="1">
      <c r="A2332" s="559" t="s">
        <v>1588</v>
      </c>
      <c r="B2332" s="560">
        <v>44</v>
      </c>
      <c r="C2332" s="357">
        <v>153.82</v>
      </c>
      <c r="D2332" s="357">
        <f t="shared" si="54"/>
        <v>6768.08</v>
      </c>
    </row>
    <row r="2333" spans="1:4" hidden="1" outlineLevel="1">
      <c r="A2333" s="559" t="s">
        <v>1844</v>
      </c>
      <c r="B2333" s="560">
        <v>41</v>
      </c>
      <c r="C2333" s="357">
        <v>108.96</v>
      </c>
      <c r="D2333" s="357">
        <f t="shared" si="54"/>
        <v>4467.3599999999997</v>
      </c>
    </row>
    <row r="2334" spans="1:4" hidden="1" outlineLevel="1">
      <c r="A2334" s="559" t="s">
        <v>1589</v>
      </c>
      <c r="B2334" s="560">
        <v>13.6</v>
      </c>
      <c r="C2334" s="357">
        <v>146.91</v>
      </c>
      <c r="D2334" s="357">
        <f t="shared" si="54"/>
        <v>1997.9759999999999</v>
      </c>
    </row>
    <row r="2335" spans="1:4" hidden="1" outlineLevel="1">
      <c r="A2335" s="559" t="s">
        <v>1845</v>
      </c>
      <c r="B2335" s="560">
        <v>3.4</v>
      </c>
      <c r="C2335" s="357">
        <v>146.91</v>
      </c>
      <c r="D2335" s="357">
        <f t="shared" si="54"/>
        <v>499.49399999999997</v>
      </c>
    </row>
    <row r="2336" spans="1:4" hidden="1" outlineLevel="1">
      <c r="A2336" s="559" t="s">
        <v>1590</v>
      </c>
      <c r="B2336" s="560">
        <v>13.4</v>
      </c>
      <c r="C2336" s="357">
        <v>108.96</v>
      </c>
      <c r="D2336" s="357">
        <f t="shared" si="54"/>
        <v>1460.0639999999999</v>
      </c>
    </row>
    <row r="2337" spans="1:4" hidden="1" outlineLevel="1">
      <c r="A2337" s="559" t="s">
        <v>1991</v>
      </c>
      <c r="B2337" s="560">
        <v>111.8</v>
      </c>
      <c r="C2337" s="357">
        <v>175.77</v>
      </c>
      <c r="D2337" s="357">
        <f t="shared" si="54"/>
        <v>19651.085999999999</v>
      </c>
    </row>
    <row r="2338" spans="1:4" hidden="1" outlineLevel="1">
      <c r="A2338" s="559" t="s">
        <v>1193</v>
      </c>
      <c r="B2338" s="560">
        <v>108.95</v>
      </c>
      <c r="C2338" s="357">
        <v>175.77</v>
      </c>
      <c r="D2338" s="357">
        <f t="shared" si="54"/>
        <v>19150.141500000002</v>
      </c>
    </row>
    <row r="2339" spans="1:4" hidden="1" outlineLevel="1">
      <c r="A2339" s="559" t="s">
        <v>1592</v>
      </c>
      <c r="B2339" s="560">
        <v>40.5</v>
      </c>
      <c r="C2339" s="357">
        <v>255.03</v>
      </c>
      <c r="D2339" s="357">
        <f t="shared" si="54"/>
        <v>10328.715</v>
      </c>
    </row>
    <row r="2340" spans="1:4" hidden="1" outlineLevel="1">
      <c r="A2340" s="559" t="s">
        <v>1593</v>
      </c>
      <c r="B2340" s="560">
        <v>40</v>
      </c>
      <c r="C2340" s="357">
        <v>255.03</v>
      </c>
      <c r="D2340" s="357">
        <f t="shared" si="54"/>
        <v>10201.200000000001</v>
      </c>
    </row>
    <row r="2341" spans="1:4" hidden="1" outlineLevel="1">
      <c r="A2341" s="575" t="s">
        <v>1596</v>
      </c>
      <c r="B2341" s="577">
        <v>41</v>
      </c>
      <c r="C2341" s="357"/>
      <c r="D2341" s="357">
        <f t="shared" si="54"/>
        <v>0</v>
      </c>
    </row>
    <row r="2342" spans="1:4" hidden="1" outlineLevel="1">
      <c r="A2342" s="559" t="s">
        <v>1598</v>
      </c>
      <c r="B2342" s="560">
        <v>1.4</v>
      </c>
      <c r="C2342" s="357">
        <v>239.6</v>
      </c>
      <c r="D2342" s="357">
        <f t="shared" si="54"/>
        <v>335.44</v>
      </c>
    </row>
    <row r="2343" spans="1:4" hidden="1" outlineLevel="1">
      <c r="A2343" s="559" t="s">
        <v>1599</v>
      </c>
      <c r="B2343" s="560">
        <v>19.100000000000001</v>
      </c>
      <c r="C2343" s="357">
        <v>239.6</v>
      </c>
      <c r="D2343" s="357">
        <f t="shared" si="54"/>
        <v>4576.3600000000006</v>
      </c>
    </row>
    <row r="2344" spans="1:4" hidden="1" outlineLevel="1">
      <c r="A2344" s="559" t="s">
        <v>1601</v>
      </c>
      <c r="B2344" s="560">
        <v>3.4</v>
      </c>
      <c r="C2344" s="357">
        <v>155.06</v>
      </c>
      <c r="D2344" s="357">
        <f t="shared" si="54"/>
        <v>527.20399999999995</v>
      </c>
    </row>
    <row r="2345" spans="1:4" hidden="1" outlineLevel="1">
      <c r="A2345" s="559" t="s">
        <v>1602</v>
      </c>
      <c r="B2345" s="560">
        <v>17.100000000000001</v>
      </c>
      <c r="C2345" s="357">
        <v>155.06</v>
      </c>
      <c r="D2345" s="357">
        <f t="shared" si="54"/>
        <v>2651.5260000000003</v>
      </c>
    </row>
    <row r="2346" spans="1:4" hidden="1" outlineLevel="1">
      <c r="A2346" s="575" t="s">
        <v>1603</v>
      </c>
      <c r="B2346" s="577">
        <v>132.5</v>
      </c>
      <c r="C2346" s="357">
        <v>190.62</v>
      </c>
      <c r="D2346" s="357">
        <f t="shared" si="54"/>
        <v>25257.15</v>
      </c>
    </row>
    <row r="2347" spans="1:4" hidden="1" outlineLevel="1">
      <c r="A2347" s="575" t="s">
        <v>1604</v>
      </c>
      <c r="B2347" s="577">
        <v>13.3</v>
      </c>
      <c r="C2347" s="357">
        <v>271.89</v>
      </c>
      <c r="D2347" s="357">
        <f t="shared" si="54"/>
        <v>3616.1370000000002</v>
      </c>
    </row>
    <row r="2348" spans="1:4" hidden="1" outlineLevel="1">
      <c r="A2348" s="575" t="s">
        <v>1992</v>
      </c>
      <c r="B2348" s="577">
        <v>38.5</v>
      </c>
      <c r="C2348" s="578"/>
      <c r="D2348" s="357">
        <f t="shared" si="54"/>
        <v>0</v>
      </c>
    </row>
    <row r="2349" spans="1:4" hidden="1" outlineLevel="1">
      <c r="A2349" s="575" t="s">
        <v>1895</v>
      </c>
      <c r="B2349" s="577">
        <v>26.4</v>
      </c>
      <c r="C2349" s="357">
        <v>242.81</v>
      </c>
      <c r="D2349" s="357">
        <f t="shared" si="54"/>
        <v>6410.1839999999993</v>
      </c>
    </row>
    <row r="2350" spans="1:4" hidden="1" outlineLevel="1">
      <c r="A2350" s="575" t="s">
        <v>1605</v>
      </c>
      <c r="B2350" s="577">
        <v>296.95999999999998</v>
      </c>
      <c r="C2350" s="357">
        <v>155.4</v>
      </c>
      <c r="D2350" s="357">
        <f t="shared" si="54"/>
        <v>46147.583999999995</v>
      </c>
    </row>
    <row r="2351" spans="1:4" hidden="1" outlineLevel="1">
      <c r="A2351" s="575" t="s">
        <v>1846</v>
      </c>
      <c r="B2351" s="577">
        <v>81</v>
      </c>
      <c r="C2351" s="357">
        <v>317.73</v>
      </c>
      <c r="D2351" s="357">
        <f t="shared" si="54"/>
        <v>25736.13</v>
      </c>
    </row>
    <row r="2352" spans="1:4" hidden="1" outlineLevel="1">
      <c r="A2352" s="575" t="s">
        <v>656</v>
      </c>
      <c r="B2352" s="577">
        <v>2</v>
      </c>
      <c r="C2352" s="357">
        <v>2023.575</v>
      </c>
      <c r="D2352" s="357">
        <f t="shared" ref="D2352:D2398" si="55">B2352*C2352</f>
        <v>4047.15</v>
      </c>
    </row>
    <row r="2353" spans="1:5" hidden="1" outlineLevel="1">
      <c r="A2353" s="575" t="s">
        <v>827</v>
      </c>
      <c r="B2353" s="576">
        <v>20503</v>
      </c>
      <c r="C2353" s="357"/>
      <c r="D2353" s="357">
        <f t="shared" si="55"/>
        <v>0</v>
      </c>
    </row>
    <row r="2354" spans="1:5" hidden="1" outlineLevel="1">
      <c r="A2354" s="559" t="s">
        <v>828</v>
      </c>
      <c r="B2354" s="560">
        <v>421</v>
      </c>
      <c r="C2354" s="357">
        <v>0.75</v>
      </c>
      <c r="D2354" s="357">
        <f t="shared" si="55"/>
        <v>315.75</v>
      </c>
    </row>
    <row r="2355" spans="1:5" hidden="1" outlineLevel="1">
      <c r="A2355" s="559" t="s">
        <v>829</v>
      </c>
      <c r="B2355" s="562">
        <v>5706</v>
      </c>
      <c r="C2355" s="357">
        <v>0.5</v>
      </c>
      <c r="D2355" s="357">
        <f t="shared" si="55"/>
        <v>2853</v>
      </c>
      <c r="E2355" s="42" t="s">
        <v>319</v>
      </c>
    </row>
    <row r="2356" spans="1:5" hidden="1" outlineLevel="1">
      <c r="A2356" s="559" t="s">
        <v>830</v>
      </c>
      <c r="B2356" s="562">
        <v>5844</v>
      </c>
      <c r="C2356" s="357">
        <v>0.83</v>
      </c>
      <c r="D2356" s="357">
        <f t="shared" si="55"/>
        <v>4850.5199999999995</v>
      </c>
    </row>
    <row r="2357" spans="1:5" hidden="1" outlineLevel="1">
      <c r="A2357" s="559" t="s">
        <v>831</v>
      </c>
      <c r="B2357" s="562">
        <v>7022</v>
      </c>
      <c r="C2357" s="357">
        <v>0.72</v>
      </c>
      <c r="D2357" s="357">
        <f t="shared" si="55"/>
        <v>5055.84</v>
      </c>
    </row>
    <row r="2358" spans="1:5" hidden="1" outlineLevel="1">
      <c r="A2358" s="559" t="s">
        <v>1196</v>
      </c>
      <c r="B2358" s="562">
        <v>1510</v>
      </c>
      <c r="C2358" s="357">
        <v>0.43</v>
      </c>
      <c r="D2358" s="357">
        <f t="shared" si="55"/>
        <v>649.29999999999995</v>
      </c>
    </row>
    <row r="2359" spans="1:5" hidden="1" outlineLevel="1">
      <c r="A2359" s="575" t="s">
        <v>1198</v>
      </c>
      <c r="B2359" s="577">
        <v>179.95599999999999</v>
      </c>
      <c r="C2359" s="357"/>
      <c r="D2359" s="357">
        <f t="shared" si="55"/>
        <v>0</v>
      </c>
    </row>
    <row r="2360" spans="1:5" hidden="1" outlineLevel="1">
      <c r="A2360" s="559" t="s">
        <v>1201</v>
      </c>
      <c r="B2360" s="560">
        <v>22.7</v>
      </c>
      <c r="C2360" s="357">
        <v>310.95</v>
      </c>
      <c r="D2360" s="357">
        <f t="shared" si="55"/>
        <v>7058.5649999999996</v>
      </c>
    </row>
    <row r="2361" spans="1:5" hidden="1" outlineLevel="1">
      <c r="A2361" s="559" t="s">
        <v>1202</v>
      </c>
      <c r="B2361" s="560">
        <v>10.8</v>
      </c>
      <c r="C2361" s="357">
        <v>310.95</v>
      </c>
      <c r="D2361" s="357">
        <f t="shared" si="55"/>
        <v>3358.26</v>
      </c>
    </row>
    <row r="2362" spans="1:5" hidden="1" outlineLevel="1">
      <c r="A2362" s="559" t="s">
        <v>1203</v>
      </c>
      <c r="B2362" s="560">
        <v>15.8</v>
      </c>
      <c r="C2362" s="357">
        <v>310.95</v>
      </c>
      <c r="D2362" s="357">
        <f t="shared" si="55"/>
        <v>4913.01</v>
      </c>
    </row>
    <row r="2363" spans="1:5" hidden="1" outlineLevel="1">
      <c r="A2363" s="559" t="s">
        <v>1204</v>
      </c>
      <c r="B2363" s="560">
        <v>30</v>
      </c>
      <c r="C2363" s="357">
        <v>293.18</v>
      </c>
      <c r="D2363" s="357">
        <f t="shared" si="55"/>
        <v>8795.4</v>
      </c>
    </row>
    <row r="2364" spans="1:5" hidden="1" outlineLevel="1">
      <c r="A2364" s="559" t="s">
        <v>1208</v>
      </c>
      <c r="B2364" s="560">
        <v>29</v>
      </c>
      <c r="C2364" s="357">
        <v>293.18</v>
      </c>
      <c r="D2364" s="357">
        <f t="shared" si="55"/>
        <v>8502.2199999999993</v>
      </c>
    </row>
    <row r="2365" spans="1:5" hidden="1" outlineLevel="1">
      <c r="A2365" s="559" t="s">
        <v>1212</v>
      </c>
      <c r="B2365" s="560">
        <v>33.6</v>
      </c>
      <c r="C2365" s="357">
        <v>293.18</v>
      </c>
      <c r="D2365" s="357">
        <f t="shared" si="55"/>
        <v>9850.848</v>
      </c>
    </row>
    <row r="2366" spans="1:5" hidden="1" outlineLevel="1">
      <c r="A2366" s="559" t="s">
        <v>1213</v>
      </c>
      <c r="B2366" s="560">
        <v>38.055999999999997</v>
      </c>
      <c r="C2366" s="357">
        <v>293.18</v>
      </c>
      <c r="D2366" s="357">
        <f t="shared" si="55"/>
        <v>11157.25808</v>
      </c>
    </row>
    <row r="2367" spans="1:5" hidden="1" outlineLevel="1">
      <c r="A2367" s="575" t="s">
        <v>1214</v>
      </c>
      <c r="B2367" s="577">
        <v>354.97300000000001</v>
      </c>
      <c r="C2367" s="357"/>
      <c r="D2367" s="357">
        <f t="shared" si="55"/>
        <v>0</v>
      </c>
    </row>
    <row r="2368" spans="1:5" hidden="1" outlineLevel="1">
      <c r="A2368" s="559" t="s">
        <v>1215</v>
      </c>
      <c r="B2368" s="560">
        <v>17.18</v>
      </c>
      <c r="C2368" s="357">
        <v>150.62</v>
      </c>
      <c r="D2368" s="357">
        <f t="shared" si="55"/>
        <v>2587.6516000000001</v>
      </c>
    </row>
    <row r="2369" spans="1:4" hidden="1" outlineLevel="1">
      <c r="A2369" s="559" t="s">
        <v>966</v>
      </c>
      <c r="B2369" s="560">
        <v>11.4</v>
      </c>
      <c r="C2369" s="357">
        <v>202.51</v>
      </c>
      <c r="D2369" s="357">
        <f t="shared" si="55"/>
        <v>2308.614</v>
      </c>
    </row>
    <row r="2370" spans="1:4" hidden="1" outlineLevel="1">
      <c r="A2370" s="559" t="s">
        <v>1218</v>
      </c>
      <c r="B2370" s="560">
        <v>28</v>
      </c>
      <c r="C2370" s="362">
        <f>(20.2*215.68+25.8*220.22)/46</f>
        <v>218.22634782608696</v>
      </c>
      <c r="D2370" s="357">
        <f t="shared" si="55"/>
        <v>6110.3377391304348</v>
      </c>
    </row>
    <row r="2371" spans="1:4" hidden="1" outlineLevel="1">
      <c r="A2371" s="559" t="s">
        <v>1220</v>
      </c>
      <c r="B2371" s="560">
        <v>2.7</v>
      </c>
      <c r="C2371" s="357">
        <v>150.62</v>
      </c>
      <c r="D2371" s="357">
        <f t="shared" si="55"/>
        <v>406.67400000000004</v>
      </c>
    </row>
    <row r="2372" spans="1:4" hidden="1" outlineLevel="1">
      <c r="A2372" s="559" t="s">
        <v>1221</v>
      </c>
      <c r="B2372" s="560">
        <v>13.7</v>
      </c>
      <c r="C2372" s="357">
        <v>150.62</v>
      </c>
      <c r="D2372" s="357">
        <f t="shared" si="55"/>
        <v>2063.4940000000001</v>
      </c>
    </row>
    <row r="2373" spans="1:4" hidden="1" outlineLevel="1">
      <c r="A2373" s="559" t="s">
        <v>1222</v>
      </c>
      <c r="B2373" s="560">
        <v>11.3</v>
      </c>
      <c r="C2373" s="357">
        <v>226.55</v>
      </c>
      <c r="D2373" s="357">
        <f t="shared" si="55"/>
        <v>2560.0150000000003</v>
      </c>
    </row>
    <row r="2374" spans="1:4" hidden="1" outlineLevel="1">
      <c r="A2374" s="559" t="s">
        <v>1223</v>
      </c>
      <c r="B2374" s="560">
        <v>8.1</v>
      </c>
      <c r="C2374" s="357">
        <v>226.55</v>
      </c>
      <c r="D2374" s="357">
        <f t="shared" si="55"/>
        <v>1835.0550000000001</v>
      </c>
    </row>
    <row r="2375" spans="1:4" hidden="1" outlineLevel="1">
      <c r="A2375" s="559" t="s">
        <v>1224</v>
      </c>
      <c r="B2375" s="560">
        <v>13.11</v>
      </c>
      <c r="C2375" s="357">
        <v>199.09</v>
      </c>
      <c r="D2375" s="357">
        <f t="shared" si="55"/>
        <v>2610.0699</v>
      </c>
    </row>
    <row r="2376" spans="1:4" hidden="1" outlineLevel="1">
      <c r="A2376" s="559" t="s">
        <v>1225</v>
      </c>
      <c r="B2376" s="560">
        <v>9.0749999999999993</v>
      </c>
      <c r="C2376" s="357">
        <v>152.26</v>
      </c>
      <c r="D2376" s="357">
        <f t="shared" si="55"/>
        <v>1381.7594999999999</v>
      </c>
    </row>
    <row r="2377" spans="1:4" hidden="1" outlineLevel="1">
      <c r="A2377" s="559" t="s">
        <v>1227</v>
      </c>
      <c r="B2377" s="560">
        <v>28.68</v>
      </c>
      <c r="C2377" s="357">
        <v>215.68</v>
      </c>
      <c r="D2377" s="357">
        <f t="shared" si="55"/>
        <v>6185.7024000000001</v>
      </c>
    </row>
    <row r="2378" spans="1:4" hidden="1" outlineLevel="1">
      <c r="A2378" s="559" t="s">
        <v>1229</v>
      </c>
      <c r="B2378" s="560">
        <v>27</v>
      </c>
      <c r="C2378" s="357">
        <v>229.51</v>
      </c>
      <c r="D2378" s="357">
        <f t="shared" si="55"/>
        <v>6196.7699999999995</v>
      </c>
    </row>
    <row r="2379" spans="1:4" hidden="1" outlineLevel="1">
      <c r="A2379" s="559" t="s">
        <v>1230</v>
      </c>
      <c r="B2379" s="560">
        <v>11</v>
      </c>
      <c r="C2379" s="357">
        <v>215.68</v>
      </c>
      <c r="D2379" s="357">
        <f t="shared" si="55"/>
        <v>2372.48</v>
      </c>
    </row>
    <row r="2380" spans="1:4" hidden="1" outlineLevel="1">
      <c r="A2380" s="559" t="s">
        <v>967</v>
      </c>
      <c r="B2380" s="560">
        <v>22</v>
      </c>
      <c r="C2380" s="357">
        <v>199.09</v>
      </c>
      <c r="D2380" s="357">
        <f t="shared" si="55"/>
        <v>4379.9800000000005</v>
      </c>
    </row>
    <row r="2381" spans="1:4" hidden="1" outlineLevel="1">
      <c r="A2381" s="559" t="s">
        <v>1231</v>
      </c>
      <c r="B2381" s="560">
        <v>43.7</v>
      </c>
      <c r="C2381" s="357">
        <v>199.09</v>
      </c>
      <c r="D2381" s="357">
        <f t="shared" si="55"/>
        <v>8700.2330000000002</v>
      </c>
    </row>
    <row r="2382" spans="1:4" hidden="1" outlineLevel="1">
      <c r="A2382" s="559" t="s">
        <v>1491</v>
      </c>
      <c r="B2382" s="560">
        <v>108.02800000000001</v>
      </c>
      <c r="C2382" s="307">
        <v>208.51</v>
      </c>
      <c r="D2382" s="357">
        <f t="shared" si="55"/>
        <v>22524.918280000002</v>
      </c>
    </row>
    <row r="2383" spans="1:4" hidden="1" outlineLevel="1">
      <c r="A2383" s="575" t="s">
        <v>1606</v>
      </c>
      <c r="B2383" s="577">
        <v>22</v>
      </c>
      <c r="C2383" s="357"/>
      <c r="D2383" s="357">
        <f t="shared" si="55"/>
        <v>0</v>
      </c>
    </row>
    <row r="2384" spans="1:4" hidden="1" outlineLevel="1">
      <c r="A2384" s="559"/>
      <c r="B2384" s="560">
        <v>4</v>
      </c>
      <c r="C2384" s="357">
        <v>1889.28</v>
      </c>
      <c r="D2384" s="357">
        <f t="shared" si="55"/>
        <v>7557.12</v>
      </c>
    </row>
    <row r="2385" spans="1:4" hidden="1" outlineLevel="1">
      <c r="A2385" s="559" t="s">
        <v>1607</v>
      </c>
      <c r="B2385" s="560">
        <v>8</v>
      </c>
      <c r="C2385" s="357">
        <v>3300</v>
      </c>
      <c r="D2385" s="357">
        <f t="shared" si="55"/>
        <v>26400</v>
      </c>
    </row>
    <row r="2386" spans="1:4" hidden="1" outlineLevel="1">
      <c r="A2386" s="559" t="s">
        <v>1951</v>
      </c>
      <c r="B2386" s="560">
        <v>5</v>
      </c>
      <c r="C2386" s="357">
        <v>830.07</v>
      </c>
      <c r="D2386" s="357">
        <f t="shared" si="55"/>
        <v>4150.3500000000004</v>
      </c>
    </row>
    <row r="2387" spans="1:4" hidden="1" outlineLevel="1">
      <c r="A2387" s="559" t="s">
        <v>1608</v>
      </c>
      <c r="B2387" s="560">
        <v>5</v>
      </c>
      <c r="C2387" s="362">
        <f>(1065.6*2+1290*5)/7</f>
        <v>1225.8857142857144</v>
      </c>
      <c r="D2387" s="357">
        <f t="shared" si="55"/>
        <v>6129.4285714285716</v>
      </c>
    </row>
    <row r="2388" spans="1:4" hidden="1" outlineLevel="1">
      <c r="A2388" s="575" t="s">
        <v>1896</v>
      </c>
      <c r="B2388" s="577">
        <v>2</v>
      </c>
      <c r="C2388" s="357"/>
      <c r="D2388" s="357">
        <f t="shared" si="55"/>
        <v>0</v>
      </c>
    </row>
    <row r="2389" spans="1:4" hidden="1" outlineLevel="1">
      <c r="A2389" s="559" t="s">
        <v>1897</v>
      </c>
      <c r="B2389" s="560">
        <v>2</v>
      </c>
      <c r="C2389" s="357">
        <v>38.1</v>
      </c>
      <c r="D2389" s="357">
        <f t="shared" si="55"/>
        <v>76.2</v>
      </c>
    </row>
    <row r="2390" spans="1:4" hidden="1" outlineLevel="1">
      <c r="A2390" s="575" t="s">
        <v>1610</v>
      </c>
      <c r="B2390" s="577">
        <v>20</v>
      </c>
      <c r="C2390" s="357">
        <v>601.33000000000004</v>
      </c>
      <c r="D2390" s="357">
        <f t="shared" si="55"/>
        <v>12026.6</v>
      </c>
    </row>
    <row r="2391" spans="1:4" hidden="1" outlineLevel="1">
      <c r="A2391" s="575" t="s">
        <v>1234</v>
      </c>
      <c r="B2391" s="576">
        <v>4690</v>
      </c>
      <c r="C2391" s="357"/>
      <c r="D2391" s="357">
        <f t="shared" si="55"/>
        <v>0</v>
      </c>
    </row>
    <row r="2392" spans="1:4" hidden="1" outlineLevel="1">
      <c r="A2392" s="559" t="s">
        <v>1235</v>
      </c>
      <c r="B2392" s="562">
        <v>4690</v>
      </c>
      <c r="C2392" s="357">
        <v>1</v>
      </c>
      <c r="D2392" s="357">
        <f t="shared" si="55"/>
        <v>4690</v>
      </c>
    </row>
    <row r="2393" spans="1:4" hidden="1" outlineLevel="1">
      <c r="A2393" s="575" t="s">
        <v>832</v>
      </c>
      <c r="B2393" s="576">
        <v>1868</v>
      </c>
      <c r="C2393" s="357"/>
      <c r="D2393" s="357">
        <f t="shared" si="55"/>
        <v>0</v>
      </c>
    </row>
    <row r="2394" spans="1:4" hidden="1" outlineLevel="1">
      <c r="A2394" s="559" t="s">
        <v>1237</v>
      </c>
      <c r="B2394" s="560">
        <v>866</v>
      </c>
      <c r="C2394" s="357">
        <v>3.8</v>
      </c>
      <c r="D2394" s="357">
        <f t="shared" si="55"/>
        <v>3290.7999999999997</v>
      </c>
    </row>
    <row r="2395" spans="1:4" hidden="1" outlineLevel="1">
      <c r="A2395" s="559" t="s">
        <v>1238</v>
      </c>
      <c r="B2395" s="562">
        <v>1002</v>
      </c>
      <c r="C2395" s="357">
        <v>5.2</v>
      </c>
      <c r="D2395" s="357">
        <f t="shared" si="55"/>
        <v>5210.4000000000005</v>
      </c>
    </row>
    <row r="2396" spans="1:4" hidden="1" outlineLevel="1">
      <c r="A2396" s="575" t="s">
        <v>1611</v>
      </c>
      <c r="B2396" s="577">
        <v>29</v>
      </c>
      <c r="C2396" s="357"/>
      <c r="D2396" s="357">
        <f t="shared" si="55"/>
        <v>0</v>
      </c>
    </row>
    <row r="2397" spans="1:4" hidden="1" outlineLevel="1">
      <c r="A2397" s="559"/>
      <c r="B2397" s="560">
        <v>26</v>
      </c>
      <c r="C2397" s="357">
        <v>129.80000000000001</v>
      </c>
      <c r="D2397" s="357">
        <f t="shared" si="55"/>
        <v>3374.8</v>
      </c>
    </row>
    <row r="2398" spans="1:4" hidden="1" outlineLevel="1">
      <c r="A2398" s="559" t="s">
        <v>1612</v>
      </c>
      <c r="B2398" s="560">
        <v>3</v>
      </c>
      <c r="C2398" s="362">
        <f>(153.6*1+184.32*3)/4</f>
        <v>176.64000000000001</v>
      </c>
      <c r="D2398" s="357">
        <f t="shared" si="55"/>
        <v>529.92000000000007</v>
      </c>
    </row>
    <row r="2399" spans="1:4" hidden="1" outlineLevel="1">
      <c r="A2399" s="575" t="s">
        <v>1613</v>
      </c>
      <c r="B2399" s="577">
        <v>11</v>
      </c>
      <c r="C2399" s="357"/>
      <c r="D2399" s="357">
        <f t="shared" ref="D2399:D2449" si="56">B2399*C2399</f>
        <v>0</v>
      </c>
    </row>
    <row r="2400" spans="1:4" hidden="1" outlineLevel="1">
      <c r="A2400" s="559"/>
      <c r="B2400" s="560">
        <v>10</v>
      </c>
      <c r="C2400" s="357">
        <v>62.06</v>
      </c>
      <c r="D2400" s="357">
        <f t="shared" si="56"/>
        <v>620.6</v>
      </c>
    </row>
    <row r="2401" spans="1:5" hidden="1" outlineLevel="1">
      <c r="A2401" s="559" t="s">
        <v>1614</v>
      </c>
      <c r="B2401" s="560">
        <v>1</v>
      </c>
      <c r="C2401" s="357">
        <v>92.09</v>
      </c>
      <c r="D2401" s="357">
        <f t="shared" si="56"/>
        <v>92.09</v>
      </c>
    </row>
    <row r="2402" spans="1:5" hidden="1" outlineLevel="1">
      <c r="A2402" s="575" t="s">
        <v>1615</v>
      </c>
      <c r="B2402" s="577">
        <v>4</v>
      </c>
      <c r="C2402" s="357"/>
      <c r="D2402" s="357">
        <f t="shared" si="56"/>
        <v>0</v>
      </c>
    </row>
    <row r="2403" spans="1:5" hidden="1" outlineLevel="1">
      <c r="A2403" s="559"/>
      <c r="B2403" s="560">
        <v>2</v>
      </c>
      <c r="C2403" s="357">
        <v>2729.1</v>
      </c>
      <c r="D2403" s="357">
        <f t="shared" si="56"/>
        <v>5458.2</v>
      </c>
    </row>
    <row r="2404" spans="1:5" hidden="1" outlineLevel="1">
      <c r="A2404" s="559" t="s">
        <v>1616</v>
      </c>
      <c r="B2404" s="560">
        <v>2</v>
      </c>
      <c r="C2404" s="357">
        <v>1126.21</v>
      </c>
      <c r="D2404" s="357">
        <f t="shared" si="56"/>
        <v>2252.42</v>
      </c>
    </row>
    <row r="2405" spans="1:5" hidden="1" outlineLevel="1">
      <c r="A2405" s="575" t="s">
        <v>206</v>
      </c>
      <c r="B2405" s="577">
        <v>11</v>
      </c>
      <c r="C2405" s="362">
        <f>(575.66*7+787.13*9)/16</f>
        <v>694.61187500000005</v>
      </c>
      <c r="D2405" s="357">
        <f t="shared" si="56"/>
        <v>7640.7306250000001</v>
      </c>
    </row>
    <row r="2406" spans="1:5" hidden="1" outlineLevel="1">
      <c r="A2406" s="575" t="s">
        <v>1240</v>
      </c>
      <c r="B2406" s="576">
        <v>12709</v>
      </c>
      <c r="C2406" s="357">
        <v>0.6</v>
      </c>
      <c r="D2406" s="357">
        <f t="shared" si="56"/>
        <v>7625.4</v>
      </c>
    </row>
    <row r="2407" spans="1:5" hidden="1" outlineLevel="1">
      <c r="A2407" s="575" t="s">
        <v>860</v>
      </c>
      <c r="B2407" s="576">
        <v>18278</v>
      </c>
      <c r="C2407" s="357">
        <v>0.54</v>
      </c>
      <c r="D2407" s="357">
        <f t="shared" si="56"/>
        <v>9870.1200000000008</v>
      </c>
    </row>
    <row r="2408" spans="1:5" hidden="1" outlineLevel="1">
      <c r="A2408" s="575" t="s">
        <v>305</v>
      </c>
      <c r="B2408" s="576">
        <v>41208</v>
      </c>
      <c r="C2408" s="357"/>
      <c r="D2408" s="357">
        <f t="shared" si="56"/>
        <v>0</v>
      </c>
    </row>
    <row r="2409" spans="1:5" hidden="1" outlineLevel="1">
      <c r="A2409" s="559"/>
      <c r="B2409" s="562">
        <v>3442</v>
      </c>
      <c r="C2409" s="357">
        <v>0.6</v>
      </c>
      <c r="D2409" s="357">
        <f t="shared" si="56"/>
        <v>2065.1999999999998</v>
      </c>
    </row>
    <row r="2410" spans="1:5" hidden="1" outlineLevel="1">
      <c r="A2410" s="559" t="s">
        <v>1242</v>
      </c>
      <c r="B2410" s="562">
        <v>1447</v>
      </c>
      <c r="C2410" s="357">
        <v>0.6</v>
      </c>
      <c r="D2410" s="357">
        <f t="shared" si="56"/>
        <v>868.19999999999993</v>
      </c>
    </row>
    <row r="2411" spans="1:5" hidden="1" outlineLevel="1">
      <c r="A2411" s="559" t="s">
        <v>1245</v>
      </c>
      <c r="B2411" s="560">
        <v>682</v>
      </c>
      <c r="C2411" s="357">
        <v>0.56999999999999995</v>
      </c>
      <c r="D2411" s="357">
        <f t="shared" si="56"/>
        <v>388.73999999999995</v>
      </c>
      <c r="E2411" s="42" t="s">
        <v>319</v>
      </c>
    </row>
    <row r="2412" spans="1:5" hidden="1" outlineLevel="1">
      <c r="A2412" s="559" t="s">
        <v>1248</v>
      </c>
      <c r="B2412" s="562">
        <v>3170</v>
      </c>
      <c r="C2412" s="357">
        <v>0.6</v>
      </c>
      <c r="D2412" s="357">
        <f t="shared" si="56"/>
        <v>1902</v>
      </c>
    </row>
    <row r="2413" spans="1:5" hidden="1" outlineLevel="1">
      <c r="A2413" s="559" t="s">
        <v>1249</v>
      </c>
      <c r="B2413" s="562">
        <v>1026</v>
      </c>
      <c r="C2413" s="357">
        <v>0.6</v>
      </c>
      <c r="D2413" s="357">
        <f t="shared" si="56"/>
        <v>615.6</v>
      </c>
    </row>
    <row r="2414" spans="1:5" hidden="1" outlineLevel="1">
      <c r="A2414" s="559" t="s">
        <v>1251</v>
      </c>
      <c r="B2414" s="560">
        <v>382</v>
      </c>
      <c r="C2414" s="357">
        <v>0.6</v>
      </c>
      <c r="D2414" s="357">
        <f t="shared" si="56"/>
        <v>229.2</v>
      </c>
    </row>
    <row r="2415" spans="1:5" hidden="1" outlineLevel="1">
      <c r="A2415" s="559" t="s">
        <v>1252</v>
      </c>
      <c r="B2415" s="560">
        <v>250</v>
      </c>
      <c r="C2415" s="357">
        <v>0.6</v>
      </c>
      <c r="D2415" s="357">
        <f t="shared" si="56"/>
        <v>150</v>
      </c>
    </row>
    <row r="2416" spans="1:5" hidden="1" outlineLevel="1">
      <c r="A2416" s="559" t="s">
        <v>1254</v>
      </c>
      <c r="B2416" s="560">
        <v>99</v>
      </c>
      <c r="C2416" s="357">
        <v>0.6</v>
      </c>
      <c r="D2416" s="357">
        <f t="shared" si="56"/>
        <v>59.4</v>
      </c>
    </row>
    <row r="2417" spans="1:4" hidden="1" outlineLevel="1">
      <c r="A2417" s="559" t="s">
        <v>1617</v>
      </c>
      <c r="B2417" s="560">
        <v>577</v>
      </c>
      <c r="C2417" s="357">
        <v>0.6</v>
      </c>
      <c r="D2417" s="357">
        <f t="shared" si="56"/>
        <v>346.2</v>
      </c>
    </row>
    <row r="2418" spans="1:4" hidden="1" outlineLevel="1">
      <c r="A2418" s="559" t="s">
        <v>1256</v>
      </c>
      <c r="B2418" s="560">
        <v>13</v>
      </c>
      <c r="C2418" s="357">
        <v>0.6</v>
      </c>
      <c r="D2418" s="357">
        <f t="shared" si="56"/>
        <v>7.8</v>
      </c>
    </row>
    <row r="2419" spans="1:4" hidden="1" outlineLevel="1">
      <c r="A2419" s="559" t="s">
        <v>1257</v>
      </c>
      <c r="B2419" s="562">
        <v>4080</v>
      </c>
      <c r="C2419" s="357">
        <v>0.6</v>
      </c>
      <c r="D2419" s="357">
        <f t="shared" si="56"/>
        <v>2448</v>
      </c>
    </row>
    <row r="2420" spans="1:4" hidden="1" outlineLevel="1">
      <c r="A2420" s="559" t="s">
        <v>1260</v>
      </c>
      <c r="B2420" s="560">
        <v>319</v>
      </c>
      <c r="C2420" s="357">
        <v>0.6</v>
      </c>
      <c r="D2420" s="357">
        <f t="shared" si="56"/>
        <v>191.4</v>
      </c>
    </row>
    <row r="2421" spans="1:4" hidden="1" outlineLevel="1">
      <c r="A2421" s="559" t="s">
        <v>1618</v>
      </c>
      <c r="B2421" s="562">
        <v>2000</v>
      </c>
      <c r="C2421" s="357">
        <v>0.6</v>
      </c>
      <c r="D2421" s="357">
        <f t="shared" si="56"/>
        <v>1200</v>
      </c>
    </row>
    <row r="2422" spans="1:4" hidden="1" outlineLevel="1">
      <c r="A2422" s="559" t="s">
        <v>1261</v>
      </c>
      <c r="B2422" s="562">
        <v>7500</v>
      </c>
      <c r="C2422" s="357">
        <v>0.6</v>
      </c>
      <c r="D2422" s="357">
        <f t="shared" si="56"/>
        <v>4500</v>
      </c>
    </row>
    <row r="2423" spans="1:4" hidden="1" outlineLevel="1">
      <c r="A2423" s="559" t="s">
        <v>1263</v>
      </c>
      <c r="B2423" s="560">
        <v>313</v>
      </c>
      <c r="C2423" s="357">
        <v>0.6</v>
      </c>
      <c r="D2423" s="357">
        <f t="shared" si="56"/>
        <v>187.79999999999998</v>
      </c>
    </row>
    <row r="2424" spans="1:4" hidden="1" outlineLevel="1">
      <c r="A2424" s="559" t="s">
        <v>1265</v>
      </c>
      <c r="B2424" s="560">
        <v>87</v>
      </c>
      <c r="C2424" s="357">
        <v>0.64</v>
      </c>
      <c r="D2424" s="357">
        <f t="shared" si="56"/>
        <v>55.68</v>
      </c>
    </row>
    <row r="2425" spans="1:4" hidden="1" outlineLevel="1">
      <c r="A2425" s="559" t="s">
        <v>1268</v>
      </c>
      <c r="B2425" s="562">
        <v>1000</v>
      </c>
      <c r="C2425" s="357">
        <v>0.54</v>
      </c>
      <c r="D2425" s="357">
        <f t="shared" si="56"/>
        <v>540</v>
      </c>
    </row>
    <row r="2426" spans="1:4" hidden="1" outlineLevel="1">
      <c r="A2426" s="559" t="s">
        <v>1269</v>
      </c>
      <c r="B2426" s="562">
        <v>3250</v>
      </c>
      <c r="C2426" s="357">
        <v>0.6</v>
      </c>
      <c r="D2426" s="357">
        <f t="shared" si="56"/>
        <v>1950</v>
      </c>
    </row>
    <row r="2427" spans="1:4" hidden="1" outlineLevel="1">
      <c r="A2427" s="559" t="s">
        <v>768</v>
      </c>
      <c r="B2427" s="562">
        <v>1500</v>
      </c>
      <c r="C2427" s="357">
        <v>0.6</v>
      </c>
      <c r="D2427" s="357">
        <f t="shared" si="56"/>
        <v>900</v>
      </c>
    </row>
    <row r="2428" spans="1:4" hidden="1" outlineLevel="1">
      <c r="A2428" s="559" t="s">
        <v>1270</v>
      </c>
      <c r="B2428" s="560">
        <v>2</v>
      </c>
      <c r="C2428" s="357">
        <v>0.6</v>
      </c>
      <c r="D2428" s="357">
        <f t="shared" si="56"/>
        <v>1.2</v>
      </c>
    </row>
    <row r="2429" spans="1:4" hidden="1" outlineLevel="1">
      <c r="A2429" s="559" t="s">
        <v>769</v>
      </c>
      <c r="B2429" s="562">
        <v>1900</v>
      </c>
      <c r="C2429" s="357">
        <v>0.6</v>
      </c>
      <c r="D2429" s="357">
        <f t="shared" si="56"/>
        <v>1140</v>
      </c>
    </row>
    <row r="2430" spans="1:4" hidden="1" outlineLevel="1">
      <c r="A2430" s="559" t="s">
        <v>1619</v>
      </c>
      <c r="B2430" s="562">
        <v>2500</v>
      </c>
      <c r="C2430" s="357">
        <v>0.6</v>
      </c>
      <c r="D2430" s="357">
        <f t="shared" si="56"/>
        <v>1500</v>
      </c>
    </row>
    <row r="2431" spans="1:4" hidden="1" outlineLevel="1">
      <c r="A2431" s="559" t="s">
        <v>1763</v>
      </c>
      <c r="B2431" s="562">
        <v>5560</v>
      </c>
      <c r="C2431" s="357">
        <v>0.54</v>
      </c>
      <c r="D2431" s="357">
        <f t="shared" si="56"/>
        <v>3002.4</v>
      </c>
    </row>
    <row r="2432" spans="1:4" hidden="1" outlineLevel="1">
      <c r="A2432" s="559" t="s">
        <v>1271</v>
      </c>
      <c r="B2432" s="560">
        <v>10</v>
      </c>
      <c r="C2432" s="357">
        <v>0.6</v>
      </c>
      <c r="D2432" s="357">
        <f t="shared" si="56"/>
        <v>6</v>
      </c>
    </row>
    <row r="2433" spans="1:4" hidden="1" outlineLevel="1">
      <c r="A2433" s="559" t="s">
        <v>1272</v>
      </c>
      <c r="B2433" s="560">
        <v>99</v>
      </c>
      <c r="C2433" s="357">
        <v>0.6</v>
      </c>
      <c r="D2433" s="357">
        <f t="shared" si="56"/>
        <v>59.4</v>
      </c>
    </row>
    <row r="2434" spans="1:4" hidden="1" outlineLevel="1">
      <c r="A2434" s="575" t="s">
        <v>306</v>
      </c>
      <c r="B2434" s="576">
        <v>48193</v>
      </c>
      <c r="C2434" s="357"/>
      <c r="D2434" s="357">
        <f t="shared" si="56"/>
        <v>0</v>
      </c>
    </row>
    <row r="2435" spans="1:4" hidden="1" outlineLevel="1">
      <c r="A2435" s="559"/>
      <c r="B2435" s="562">
        <v>12818</v>
      </c>
      <c r="C2435" s="362">
        <f>(5600*0.54+7218*0.6)/12818</f>
        <v>0.57378686222499609</v>
      </c>
      <c r="D2435" s="357">
        <f t="shared" si="56"/>
        <v>7354.8</v>
      </c>
    </row>
    <row r="2436" spans="1:4" hidden="1" outlineLevel="1">
      <c r="A2436" s="559" t="s">
        <v>1274</v>
      </c>
      <c r="B2436" s="560">
        <v>130</v>
      </c>
      <c r="C2436" s="357">
        <v>0.6</v>
      </c>
      <c r="D2436" s="357">
        <f t="shared" si="56"/>
        <v>78</v>
      </c>
    </row>
    <row r="2437" spans="1:4" hidden="1" outlineLevel="1">
      <c r="A2437" s="559" t="s">
        <v>1620</v>
      </c>
      <c r="B2437" s="562">
        <v>1400</v>
      </c>
      <c r="C2437" s="357">
        <v>0.6</v>
      </c>
      <c r="D2437" s="357">
        <f t="shared" si="56"/>
        <v>840</v>
      </c>
    </row>
    <row r="2438" spans="1:4" hidden="1" outlineLevel="1">
      <c r="A2438" s="559" t="s">
        <v>1275</v>
      </c>
      <c r="B2438" s="562">
        <v>4417</v>
      </c>
      <c r="C2438" s="357">
        <v>0.6</v>
      </c>
      <c r="D2438" s="357">
        <f t="shared" si="56"/>
        <v>2650.2</v>
      </c>
    </row>
    <row r="2439" spans="1:4" hidden="1" outlineLevel="1">
      <c r="A2439" s="559" t="s">
        <v>1278</v>
      </c>
      <c r="B2439" s="560">
        <v>40</v>
      </c>
      <c r="C2439" s="357"/>
      <c r="D2439" s="357">
        <f t="shared" si="56"/>
        <v>0</v>
      </c>
    </row>
    <row r="2440" spans="1:4" hidden="1" outlineLevel="1">
      <c r="A2440" s="559" t="s">
        <v>1279</v>
      </c>
      <c r="B2440" s="560">
        <v>522</v>
      </c>
      <c r="C2440" s="362">
        <f>(150*0.54+372*0.6)/522</f>
        <v>0.58275862068965512</v>
      </c>
      <c r="D2440" s="357">
        <f t="shared" si="56"/>
        <v>304.2</v>
      </c>
    </row>
    <row r="2441" spans="1:4" hidden="1" outlineLevel="1">
      <c r="A2441" s="559" t="s">
        <v>1280</v>
      </c>
      <c r="B2441" s="560">
        <v>359</v>
      </c>
      <c r="C2441" s="357">
        <v>0.54</v>
      </c>
      <c r="D2441" s="357">
        <f t="shared" si="56"/>
        <v>193.86</v>
      </c>
    </row>
    <row r="2442" spans="1:4" hidden="1" outlineLevel="1">
      <c r="A2442" s="559" t="s">
        <v>1282</v>
      </c>
      <c r="B2442" s="560">
        <v>130</v>
      </c>
      <c r="C2442" s="357">
        <v>0.54</v>
      </c>
      <c r="D2442" s="357">
        <f t="shared" si="56"/>
        <v>70.2</v>
      </c>
    </row>
    <row r="2443" spans="1:4" hidden="1" outlineLevel="1">
      <c r="A2443" s="559" t="s">
        <v>1283</v>
      </c>
      <c r="B2443" s="560">
        <v>498</v>
      </c>
      <c r="C2443" s="357">
        <v>0.6</v>
      </c>
      <c r="D2443" s="357">
        <f t="shared" si="56"/>
        <v>298.8</v>
      </c>
    </row>
    <row r="2444" spans="1:4" hidden="1" outlineLevel="1">
      <c r="A2444" s="559" t="s">
        <v>1284</v>
      </c>
      <c r="B2444" s="560">
        <v>570</v>
      </c>
      <c r="C2444" s="357">
        <v>0.54</v>
      </c>
      <c r="D2444" s="357">
        <f t="shared" si="56"/>
        <v>307.8</v>
      </c>
    </row>
    <row r="2445" spans="1:4" hidden="1" outlineLevel="1">
      <c r="A2445" s="559" t="s">
        <v>1764</v>
      </c>
      <c r="B2445" s="560">
        <v>392</v>
      </c>
      <c r="C2445" s="357">
        <v>0.54</v>
      </c>
      <c r="D2445" s="357">
        <f t="shared" si="56"/>
        <v>211.68</v>
      </c>
    </row>
    <row r="2446" spans="1:4" hidden="1" outlineLevel="1">
      <c r="A2446" s="559" t="s">
        <v>1288</v>
      </c>
      <c r="B2446" s="562">
        <v>7692</v>
      </c>
      <c r="C2446" s="357">
        <v>0.6</v>
      </c>
      <c r="D2446" s="357">
        <f t="shared" si="56"/>
        <v>4615.2</v>
      </c>
    </row>
    <row r="2447" spans="1:4" hidden="1" outlineLevel="1">
      <c r="A2447" s="559" t="s">
        <v>1289</v>
      </c>
      <c r="B2447" s="560">
        <v>84</v>
      </c>
      <c r="C2447" s="357">
        <v>0.6</v>
      </c>
      <c r="D2447" s="357">
        <f t="shared" si="56"/>
        <v>50.4</v>
      </c>
    </row>
    <row r="2448" spans="1:4" hidden="1" outlineLevel="1">
      <c r="A2448" s="559" t="s">
        <v>1621</v>
      </c>
      <c r="B2448" s="562">
        <v>7800</v>
      </c>
      <c r="C2448" s="357">
        <v>0.6</v>
      </c>
      <c r="D2448" s="357">
        <f t="shared" si="56"/>
        <v>4680</v>
      </c>
    </row>
    <row r="2449" spans="1:4" hidden="1" outlineLevel="1">
      <c r="A2449" s="559" t="s">
        <v>1290</v>
      </c>
      <c r="B2449" s="562">
        <v>6486</v>
      </c>
      <c r="C2449" s="357">
        <v>0.6</v>
      </c>
      <c r="D2449" s="357">
        <f t="shared" si="56"/>
        <v>3891.6</v>
      </c>
    </row>
    <row r="2450" spans="1:4" hidden="1" outlineLevel="1">
      <c r="A2450" s="559" t="s">
        <v>1291</v>
      </c>
      <c r="B2450" s="562">
        <v>1062</v>
      </c>
      <c r="C2450" s="357">
        <v>0.6</v>
      </c>
      <c r="D2450" s="357">
        <f t="shared" ref="D2450:D2467" si="57">B2450*C2450</f>
        <v>637.19999999999993</v>
      </c>
    </row>
    <row r="2451" spans="1:4" hidden="1" outlineLevel="1">
      <c r="A2451" s="559" t="s">
        <v>1293</v>
      </c>
      <c r="B2451" s="560">
        <v>564</v>
      </c>
      <c r="C2451" s="357">
        <v>0.54</v>
      </c>
      <c r="D2451" s="357">
        <f t="shared" si="57"/>
        <v>304.56</v>
      </c>
    </row>
    <row r="2452" spans="1:4" hidden="1" outlineLevel="1">
      <c r="A2452" s="559" t="s">
        <v>1295</v>
      </c>
      <c r="B2452" s="560">
        <v>200</v>
      </c>
      <c r="C2452" s="357">
        <v>0.54</v>
      </c>
      <c r="D2452" s="357">
        <f t="shared" si="57"/>
        <v>108</v>
      </c>
    </row>
    <row r="2453" spans="1:4" hidden="1" outlineLevel="1">
      <c r="A2453" s="559" t="s">
        <v>1813</v>
      </c>
      <c r="B2453" s="562">
        <v>1384</v>
      </c>
      <c r="C2453" s="357">
        <v>0.54</v>
      </c>
      <c r="D2453" s="357">
        <f t="shared" si="57"/>
        <v>747.36</v>
      </c>
    </row>
    <row r="2454" spans="1:4" hidden="1" outlineLevel="1">
      <c r="A2454" s="559" t="s">
        <v>1936</v>
      </c>
      <c r="B2454" s="562">
        <v>1445</v>
      </c>
      <c r="C2454" s="357">
        <v>0.54</v>
      </c>
      <c r="D2454" s="357">
        <f t="shared" si="57"/>
        <v>780.30000000000007</v>
      </c>
    </row>
    <row r="2455" spans="1:4" hidden="1" outlineLevel="1">
      <c r="A2455" s="559" t="s">
        <v>1938</v>
      </c>
      <c r="B2455" s="560">
        <v>200</v>
      </c>
      <c r="C2455" s="357">
        <v>0.54</v>
      </c>
      <c r="D2455" s="357">
        <f t="shared" si="57"/>
        <v>108</v>
      </c>
    </row>
    <row r="2456" spans="1:4" hidden="1" outlineLevel="1">
      <c r="A2456" s="575" t="s">
        <v>308</v>
      </c>
      <c r="B2456" s="577">
        <v>314</v>
      </c>
      <c r="C2456" s="357"/>
      <c r="D2456" s="357">
        <f t="shared" si="57"/>
        <v>0</v>
      </c>
    </row>
    <row r="2457" spans="1:4" hidden="1" outlineLevel="1">
      <c r="A2457" s="559" t="s">
        <v>785</v>
      </c>
      <c r="B2457" s="560">
        <v>314</v>
      </c>
      <c r="C2457" s="357">
        <v>2.2200000000000002</v>
      </c>
      <c r="D2457" s="357">
        <f t="shared" si="57"/>
        <v>697.08</v>
      </c>
    </row>
    <row r="2458" spans="1:4" hidden="1" outlineLevel="1">
      <c r="A2458" s="575" t="s">
        <v>207</v>
      </c>
      <c r="B2458" s="576">
        <v>3667</v>
      </c>
      <c r="C2458" s="357"/>
      <c r="D2458" s="357">
        <f t="shared" si="57"/>
        <v>0</v>
      </c>
    </row>
    <row r="2459" spans="1:4" hidden="1" outlineLevel="1">
      <c r="A2459" s="559" t="s">
        <v>1306</v>
      </c>
      <c r="B2459" s="560">
        <v>11</v>
      </c>
      <c r="C2459" s="357">
        <v>31.91</v>
      </c>
      <c r="D2459" s="357">
        <f t="shared" si="57"/>
        <v>351.01</v>
      </c>
    </row>
    <row r="2460" spans="1:4" hidden="1" outlineLevel="1">
      <c r="A2460" s="559" t="s">
        <v>880</v>
      </c>
      <c r="B2460" s="560">
        <v>652</v>
      </c>
      <c r="C2460" s="357">
        <v>23.4</v>
      </c>
      <c r="D2460" s="357">
        <f t="shared" si="57"/>
        <v>15256.8</v>
      </c>
    </row>
    <row r="2461" spans="1:4" hidden="1" outlineLevel="1">
      <c r="A2461" s="559" t="s">
        <v>208</v>
      </c>
      <c r="B2461" s="560">
        <v>123</v>
      </c>
      <c r="C2461" s="362">
        <f>(31.75*103+33.26*20)/123</f>
        <v>31.99552845528455</v>
      </c>
      <c r="D2461" s="357">
        <f t="shared" si="57"/>
        <v>3935.45</v>
      </c>
    </row>
    <row r="2462" spans="1:4" hidden="1" outlineLevel="1">
      <c r="A2462" s="559" t="s">
        <v>1622</v>
      </c>
      <c r="B2462" s="560">
        <v>12</v>
      </c>
      <c r="C2462" s="357">
        <v>32.549999999999997</v>
      </c>
      <c r="D2462" s="357">
        <f t="shared" si="57"/>
        <v>390.59999999999997</v>
      </c>
    </row>
    <row r="2463" spans="1:4" hidden="1" outlineLevel="1">
      <c r="A2463" s="559" t="s">
        <v>1307</v>
      </c>
      <c r="B2463" s="560">
        <v>27</v>
      </c>
      <c r="C2463" s="357">
        <v>35.22</v>
      </c>
      <c r="D2463" s="357">
        <f t="shared" si="57"/>
        <v>950.93999999999994</v>
      </c>
    </row>
    <row r="2464" spans="1:4" hidden="1" outlineLevel="1">
      <c r="A2464" s="559" t="s">
        <v>881</v>
      </c>
      <c r="B2464" s="560">
        <v>14</v>
      </c>
      <c r="C2464" s="357">
        <v>49.47</v>
      </c>
      <c r="D2464" s="357">
        <f t="shared" si="57"/>
        <v>692.57999999999993</v>
      </c>
    </row>
    <row r="2465" spans="1:5" hidden="1" outlineLevel="1">
      <c r="A2465" s="559" t="s">
        <v>313</v>
      </c>
      <c r="B2465" s="562">
        <v>1096</v>
      </c>
      <c r="C2465" s="357">
        <v>37.35</v>
      </c>
      <c r="D2465" s="357">
        <f t="shared" si="57"/>
        <v>40935.599999999999</v>
      </c>
      <c r="E2465" s="42" t="s">
        <v>319</v>
      </c>
    </row>
    <row r="2466" spans="1:5" hidden="1" outlineLevel="1">
      <c r="A2466" s="559" t="s">
        <v>209</v>
      </c>
      <c r="B2466" s="562">
        <v>1599</v>
      </c>
      <c r="C2466" s="357">
        <v>42.46</v>
      </c>
      <c r="D2466" s="357">
        <f t="shared" si="57"/>
        <v>67893.540000000008</v>
      </c>
    </row>
    <row r="2467" spans="1:5" hidden="1" outlineLevel="1">
      <c r="A2467" s="559" t="s">
        <v>315</v>
      </c>
      <c r="B2467" s="560">
        <v>133</v>
      </c>
      <c r="C2467" s="357">
        <v>62.46</v>
      </c>
      <c r="D2467" s="357">
        <f t="shared" si="57"/>
        <v>8307.18</v>
      </c>
      <c r="E2467" s="42" t="s">
        <v>319</v>
      </c>
    </row>
    <row r="2468" spans="1:5" collapsed="1">
      <c r="A2468" s="460" t="s">
        <v>763</v>
      </c>
      <c r="B2468" s="479"/>
      <c r="C2468" s="479"/>
      <c r="D2468" s="447">
        <f>SUM(D2112:D2467)</f>
        <v>2195722.0484455596</v>
      </c>
    </row>
    <row r="2470" spans="1:5">
      <c r="A2470" s="489" t="s">
        <v>1623</v>
      </c>
      <c r="B2470" s="490" t="s">
        <v>2</v>
      </c>
    </row>
    <row r="2471" spans="1:5" hidden="1" outlineLevel="1">
      <c r="A2471" s="527" t="s">
        <v>1433</v>
      </c>
      <c r="B2471" s="503">
        <v>1</v>
      </c>
    </row>
    <row r="2472" spans="1:5" hidden="1" outlineLevel="1">
      <c r="A2472" s="528" t="s">
        <v>1439</v>
      </c>
      <c r="B2472" s="535">
        <v>354.97500000000002</v>
      </c>
    </row>
    <row r="2473" spans="1:5" hidden="1" outlineLevel="1">
      <c r="A2473" s="529" t="s">
        <v>1535</v>
      </c>
      <c r="B2473" s="536">
        <v>1</v>
      </c>
    </row>
    <row r="2474" spans="1:5" hidden="1" outlineLevel="1">
      <c r="A2474" s="529" t="s">
        <v>1533</v>
      </c>
      <c r="B2474" s="537">
        <v>2</v>
      </c>
    </row>
    <row r="2475" spans="1:5" hidden="1" outlineLevel="1">
      <c r="A2475" s="530"/>
      <c r="B2475" s="537">
        <v>1</v>
      </c>
    </row>
    <row r="2476" spans="1:5" hidden="1" outlineLevel="1">
      <c r="A2476" s="530" t="s">
        <v>1534</v>
      </c>
      <c r="B2476" s="537">
        <v>1</v>
      </c>
    </row>
    <row r="2477" spans="1:5" hidden="1" outlineLevel="1">
      <c r="A2477" s="529" t="s">
        <v>1504</v>
      </c>
      <c r="B2477" s="536">
        <v>1</v>
      </c>
    </row>
    <row r="2478" spans="1:5" hidden="1" outlineLevel="1">
      <c r="A2478" s="527" t="s">
        <v>1507</v>
      </c>
      <c r="B2478" s="503">
        <v>1</v>
      </c>
    </row>
    <row r="2479" spans="1:5" hidden="1" outlineLevel="1">
      <c r="A2479" s="529" t="s">
        <v>39</v>
      </c>
      <c r="B2479" s="536">
        <v>540</v>
      </c>
    </row>
    <row r="2480" spans="1:5" hidden="1" outlineLevel="1">
      <c r="A2480" s="529" t="s">
        <v>1490</v>
      </c>
      <c r="B2480" s="536">
        <v>8</v>
      </c>
    </row>
    <row r="2481" spans="1:2" hidden="1" outlineLevel="1">
      <c r="A2481" s="529" t="s">
        <v>918</v>
      </c>
      <c r="B2481" s="109">
        <v>2.4</v>
      </c>
    </row>
    <row r="2482" spans="1:2" hidden="1" outlineLevel="1">
      <c r="A2482" s="529" t="s">
        <v>1485</v>
      </c>
      <c r="B2482" s="536">
        <v>15</v>
      </c>
    </row>
    <row r="2483" spans="1:2" hidden="1" outlineLevel="1">
      <c r="A2483" s="529" t="s">
        <v>1626</v>
      </c>
      <c r="B2483" s="536"/>
    </row>
    <row r="2484" spans="1:2" hidden="1" outlineLevel="1">
      <c r="A2484" s="530" t="s">
        <v>1476</v>
      </c>
      <c r="B2484" s="536">
        <v>475</v>
      </c>
    </row>
    <row r="2485" spans="1:2" hidden="1" outlineLevel="1">
      <c r="A2485" s="531" t="s">
        <v>1479</v>
      </c>
      <c r="B2485" s="538">
        <v>50</v>
      </c>
    </row>
    <row r="2486" spans="1:2" hidden="1" outlineLevel="1">
      <c r="A2486" s="529" t="s">
        <v>457</v>
      </c>
      <c r="B2486" s="536">
        <v>120</v>
      </c>
    </row>
    <row r="2487" spans="1:2" hidden="1" outlineLevel="1">
      <c r="A2487" s="529" t="s">
        <v>1471</v>
      </c>
      <c r="B2487" s="536">
        <v>22</v>
      </c>
    </row>
    <row r="2488" spans="1:2" hidden="1" outlineLevel="1">
      <c r="A2488" s="529" t="s">
        <v>1432</v>
      </c>
      <c r="B2488" s="536">
        <v>14</v>
      </c>
    </row>
    <row r="2489" spans="1:2" hidden="1" outlineLevel="1">
      <c r="A2489" s="527" t="s">
        <v>1483</v>
      </c>
      <c r="B2489" s="503">
        <v>2</v>
      </c>
    </row>
    <row r="2490" spans="1:2" hidden="1" outlineLevel="1">
      <c r="A2490" s="498" t="s">
        <v>960</v>
      </c>
      <c r="B2490" s="503">
        <v>13258.4</v>
      </c>
    </row>
    <row r="2491" spans="1:2" hidden="1" outlineLevel="1">
      <c r="A2491" s="498" t="s">
        <v>1627</v>
      </c>
      <c r="B2491" s="497">
        <v>18.399999999999999</v>
      </c>
    </row>
    <row r="2492" spans="1:2" hidden="1" outlineLevel="1">
      <c r="A2492" s="498" t="s">
        <v>1547</v>
      </c>
      <c r="B2492" s="497">
        <v>18.100000000000001</v>
      </c>
    </row>
    <row r="2493" spans="1:2" hidden="1" outlineLevel="1">
      <c r="A2493" s="532" t="s">
        <v>857</v>
      </c>
      <c r="B2493" s="539">
        <v>8000</v>
      </c>
    </row>
    <row r="2494" spans="1:2" hidden="1" outlineLevel="1">
      <c r="A2494" s="190" t="s">
        <v>1080</v>
      </c>
      <c r="B2494" s="423"/>
    </row>
    <row r="2495" spans="1:2" hidden="1" outlineLevel="1">
      <c r="A2495" s="495" t="s">
        <v>1643</v>
      </c>
      <c r="B2495" s="492">
        <v>6</v>
      </c>
    </row>
    <row r="2496" spans="1:2" hidden="1" outlineLevel="1">
      <c r="A2496" s="192" t="s">
        <v>1838</v>
      </c>
      <c r="B2496" s="492">
        <v>54.978999999999999</v>
      </c>
    </row>
    <row r="2497" spans="1:4" hidden="1" outlineLevel="1">
      <c r="A2497" s="190" t="s">
        <v>1839</v>
      </c>
      <c r="B2497" s="423"/>
    </row>
    <row r="2498" spans="1:4" hidden="1" outlineLevel="1">
      <c r="A2498" s="192" t="s">
        <v>1840</v>
      </c>
      <c r="B2498" s="492">
        <v>477</v>
      </c>
    </row>
    <row r="2499" spans="1:4" collapsed="1">
      <c r="A2499" s="533"/>
      <c r="B2499" s="534">
        <f>SUM(B2471:B2498)</f>
        <v>23444.254000000001</v>
      </c>
    </row>
    <row r="2501" spans="1:4">
      <c r="A2501" s="161" t="s">
        <v>1632</v>
      </c>
      <c r="B2501" s="162"/>
      <c r="C2501" s="163"/>
      <c r="D2501" s="11">
        <f>D205+D223+D250+D331+D368+D823+D872+D965+D1052+D1076+D1719+D1912+D1925+D2468</f>
        <v>72174149.652547494</v>
      </c>
    </row>
    <row r="2502" spans="1:4">
      <c r="A2502" s="301"/>
      <c r="B2502" s="301"/>
      <c r="C2502" s="301"/>
      <c r="D2502" s="312"/>
    </row>
    <row r="2503" spans="1:4" ht="16.5">
      <c r="A2503" s="580" t="s">
        <v>1633</v>
      </c>
      <c r="B2503" s="371"/>
      <c r="C2503" s="371"/>
      <c r="D2503" s="11">
        <f>D2501</f>
        <v>72174149.652547494</v>
      </c>
    </row>
    <row r="2504" spans="1:4" ht="16.5">
      <c r="A2504" s="581" t="s">
        <v>1634</v>
      </c>
      <c r="B2504" s="371">
        <v>40587.722000000002</v>
      </c>
      <c r="C2504" s="371">
        <v>130.03</v>
      </c>
      <c r="D2504" s="371">
        <f>B2504*C2504</f>
        <v>5277621.4916599998</v>
      </c>
    </row>
    <row r="2505" spans="1:4" ht="16.5">
      <c r="A2505" s="581" t="s">
        <v>1635</v>
      </c>
      <c r="B2505" s="371">
        <v>129751.505</v>
      </c>
      <c r="C2505" s="371">
        <v>139.47999999999999</v>
      </c>
      <c r="D2505" s="371">
        <f>B2505*C2505</f>
        <v>18097739.917399999</v>
      </c>
    </row>
    <row r="2506" spans="1:4" ht="16.5">
      <c r="A2506" s="581" t="s">
        <v>1636</v>
      </c>
      <c r="B2506" s="371">
        <f>B185</f>
        <v>43181.176999999996</v>
      </c>
      <c r="C2506" s="371"/>
      <c r="D2506" s="582">
        <f>D185</f>
        <v>4982068.6414468354</v>
      </c>
    </row>
    <row r="2507" spans="1:4" ht="16.5">
      <c r="A2507" s="581" t="s">
        <v>1637</v>
      </c>
      <c r="B2507" s="371"/>
      <c r="C2507" s="371"/>
      <c r="D2507" s="582">
        <f>D131+D206</f>
        <v>27624857.724115033</v>
      </c>
    </row>
    <row r="2508" spans="1:4" ht="16.5">
      <c r="A2508" s="581" t="s">
        <v>1638</v>
      </c>
      <c r="B2508" s="371">
        <v>1618.06</v>
      </c>
      <c r="C2508" s="371"/>
      <c r="D2508" s="582"/>
    </row>
    <row r="2509" spans="1:4" ht="16.5">
      <c r="A2509" s="581" t="s">
        <v>1639</v>
      </c>
      <c r="B2509" s="371">
        <v>1134.3230000000001</v>
      </c>
      <c r="C2509" s="371"/>
      <c r="D2509" s="582"/>
    </row>
    <row r="2510" spans="1:4" ht="16.5">
      <c r="A2510" s="581" t="s">
        <v>1640</v>
      </c>
      <c r="B2510" s="583">
        <v>16427.734</v>
      </c>
      <c r="C2510" s="371">
        <v>112.25</v>
      </c>
      <c r="D2510" s="582">
        <f>B2510*C2510</f>
        <v>1844013.1415000001</v>
      </c>
    </row>
    <row r="2511" spans="1:4" ht="16.5">
      <c r="A2511" s="580" t="s">
        <v>1641</v>
      </c>
      <c r="B2511" s="579"/>
      <c r="C2511" s="371"/>
      <c r="D2511" s="11">
        <f>SUM(D2504:D2510)</f>
        <v>57826300.91612187</v>
      </c>
    </row>
    <row r="2512" spans="1:4" ht="15.75" thickBot="1">
      <c r="B2512" s="97"/>
      <c r="C2512" s="59"/>
      <c r="D2512" s="59"/>
    </row>
    <row r="2513" spans="2:4" ht="15.75" thickBot="1">
      <c r="B2513" s="97"/>
      <c r="C2513" s="59"/>
      <c r="D2513" s="178">
        <f>D2503+D2511</f>
        <v>130000450.56866936</v>
      </c>
    </row>
  </sheetData>
  <pageMargins left="0.51181102362204722" right="0.31496062992125984" top="0.35433070866141736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декабрь 2017</vt:lpstr>
      <vt:lpstr>январь 2018</vt:lpstr>
      <vt:lpstr>февраль 2018</vt:lpstr>
      <vt:lpstr>март 2018</vt:lpstr>
      <vt:lpstr>апрель 2018</vt:lpstr>
      <vt:lpstr>май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2018-06-25T11:12:02Z</dcterms:modified>
</cp:coreProperties>
</file>