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90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<sst xmlns="http://schemas.openxmlformats.org/spreadsheetml/2006/main" count="54" uniqueCount="41">
  <si>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Материал</t>
  </si>
  <si>
    <t>BPI-12-05N-1, печатная плата</t>
  </si>
  <si>
    <t>BTS428L2</t>
  </si>
  <si>
    <t>DIN7981 шуруп 2,2х 9,5 (Voyager 3, пласт. корпус)</t>
  </si>
  <si>
    <t>Затрачено итого, шт.</t>
  </si>
  <si>
    <t>Наименование Готовой продукции</t>
  </si>
  <si>
    <t>KONTAKT 10A-6 в сборе</t>
  </si>
  <si>
    <t>KONTAKT 10A-6 с внеш. GSM антенной в сборе под АКБ</t>
  </si>
  <si>
    <t>Контакт GSM16</t>
  </si>
  <si>
    <t>Контакт LAN-11-2</t>
  </si>
  <si>
    <t>Контакт 5-10-2 (без голоса)</t>
  </si>
  <si>
    <t>Затрачено в разрезе номенклатуры,шт.</t>
  </si>
  <si>
    <t>Затрачено на единицу готовой продукции, шт.</t>
  </si>
  <si>
    <t>К15-4 (без GPS) SIM800</t>
  </si>
  <si>
    <t>Контакт 9М-2</t>
  </si>
  <si>
    <t>CD43NP-4R7MC 4,7 мкГн, шт</t>
  </si>
  <si>
    <t>DL4747, шт</t>
  </si>
  <si>
    <t>DS1020-09-40 VBT1A (Connfly), шт</t>
  </si>
  <si>
    <t>Отчет по материалам, затраченным  на  готовую продукцию</t>
  </si>
  <si>
    <t>Печатные платы</t>
  </si>
  <si>
    <t>PRT-1-6, печатная плата</t>
  </si>
  <si>
    <t>…</t>
  </si>
  <si>
    <t>Транзисторы (Серийные)</t>
  </si>
  <si>
    <t>IRF7311 (SOIC8)</t>
  </si>
  <si>
    <t>Шурупы</t>
  </si>
  <si>
    <t>ИТОГО</t>
  </si>
  <si>
    <t>Движение материала по складам</t>
  </si>
  <si>
    <t>Остаток на начало периода</t>
  </si>
  <si>
    <t>Приход на склад за перод</t>
  </si>
  <si>
    <t>Остаток на конец периода</t>
  </si>
  <si>
    <t>Итого</t>
  </si>
  <si>
    <t>ВСЕГО</t>
  </si>
  <si>
    <t>с НДС, руб</t>
  </si>
  <si>
    <t>без НДС, руб</t>
  </si>
  <si>
    <t xml:space="preserve">Себестоимость (средняя) за ед. материала </t>
  </si>
  <si>
    <t xml:space="preserve">Себестоимость (средняя) всего материала </t>
  </si>
  <si>
    <t>Х</t>
  </si>
  <si>
    <t>ООО "ЗАВОД "Ритм"</t>
  </si>
  <si>
    <t>за октябрь 2017 года</t>
  </si>
  <si>
    <t>(Отчет сформирован 21 ноября 2017 года, 18:38, пользователь Петрова Галина)</t>
  </si>
  <si>
    <t>ОП "Контакт-6" (Контакт 6- СМД монтаж)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</si>
</sst>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\ _₽_-;\-* #,##0.0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i/>
      <sz val="10"/>
      <color indexed="8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3" tint="0.39998000860214233"/>
      <name val="Calibri"/>
      <family val="2"/>
    </font>
    <font>
      <i/>
      <sz val="10"/>
      <color theme="1"/>
      <name val="Calibri"/>
      <family val="2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" fillId="33" borderId="11" xfId="53" applyNumberFormat="1" applyFont="1" applyFill="1" applyBorder="1" applyAlignment="1">
      <alignment horizontal="left" vertical="top" wrapText="1"/>
      <protection/>
    </xf>
    <xf numFmtId="0" fontId="49" fillId="0" borderId="0" xfId="0" applyFont="1" applyAlignment="1">
      <alignment/>
    </xf>
    <xf numFmtId="0" fontId="39" fillId="8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39" fillId="0" borderId="10" xfId="61" applyNumberFormat="1" applyFont="1" applyBorder="1" applyAlignment="1">
      <alignment/>
    </xf>
    <xf numFmtId="43" fontId="39" fillId="0" borderId="10" xfId="61" applyNumberFormat="1" applyFont="1" applyBorder="1" applyAlignment="1">
      <alignment wrapText="1"/>
    </xf>
    <xf numFmtId="0" fontId="50" fillId="0" borderId="0" xfId="0" applyFont="1" applyAlignment="1">
      <alignment/>
    </xf>
    <xf numFmtId="0" fontId="39" fillId="8" borderId="18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2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0" fontId="39" fillId="14" borderId="12" xfId="0" applyFont="1" applyFill="1" applyBorder="1" applyAlignment="1">
      <alignment horizontal="center" vertical="center" wrapText="1"/>
    </xf>
    <xf numFmtId="0" fontId="39" fillId="14" borderId="15" xfId="0" applyFont="1" applyFill="1" applyBorder="1" applyAlignment="1">
      <alignment horizontal="center" vertical="center" wrapText="1"/>
    </xf>
    <xf numFmtId="0" fontId="39" fillId="14" borderId="16" xfId="0" applyFont="1" applyFill="1" applyBorder="1" applyAlignment="1">
      <alignment horizontal="center" vertical="center" wrapText="1"/>
    </xf>
    <xf numFmtId="0" fontId="39" fillId="14" borderId="12" xfId="0" applyFont="1" applyFill="1" applyBorder="1" applyAlignment="1">
      <alignment horizontal="center" vertical="center" wrapText="1"/>
    </xf>
    <xf numFmtId="0" fontId="39" fillId="14" borderId="14" xfId="0" applyFont="1" applyFill="1" applyBorder="1" applyAlignment="1">
      <alignment horizontal="center" vertical="center" wrapText="1"/>
    </xf>
    <xf numFmtId="0" fontId="52" fillId="14" borderId="10" xfId="0" applyFont="1" applyFill="1" applyBorder="1" applyAlignment="1">
      <alignment/>
    </xf>
    <xf numFmtId="0" fontId="52" fillId="0" borderId="0" xfId="0" applyFont="1" applyAlignment="1">
      <alignment/>
    </xf>
    <xf numFmtId="0" fontId="39" fillId="14" borderId="18" xfId="0" applyFont="1" applyFill="1" applyBorder="1" applyAlignment="1">
      <alignment horizontal="center" vertical="center" wrapText="1"/>
    </xf>
    <xf numFmtId="0" fontId="39" fillId="14" borderId="19" xfId="0" applyFont="1" applyFill="1" applyBorder="1" applyAlignment="1">
      <alignment horizontal="center" vertical="center" wrapText="1"/>
    </xf>
    <xf numFmtId="0" fontId="39" fillId="14" borderId="20" xfId="0" applyFont="1" applyFill="1" applyBorder="1" applyAlignment="1">
      <alignment horizontal="center" vertical="center" wrapText="1"/>
    </xf>
    <xf numFmtId="0" fontId="39" fillId="14" borderId="21" xfId="0" applyFont="1" applyFill="1" applyBorder="1" applyAlignment="1">
      <alignment horizontal="center" vertical="center" wrapText="1"/>
    </xf>
    <xf numFmtId="0" fontId="39" fillId="14" borderId="17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43" fontId="39" fillId="0" borderId="10" xfId="61" applyNumberFormat="1" applyFont="1" applyBorder="1" applyAlignment="1">
      <alignment horizontal="center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/>
    </xf>
    <xf numFmtId="0" fontId="39" fillId="0" borderId="20" xfId="0" applyFont="1" applyBorder="1" applyAlignment="1">
      <alignment wrapText="1"/>
    </xf>
    <xf numFmtId="0" fontId="39" fillId="0" borderId="20" xfId="0" applyFont="1" applyBorder="1" applyAlignment="1">
      <alignment/>
    </xf>
    <xf numFmtId="2" fontId="39" fillId="0" borderId="22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52" fillId="8" borderId="12" xfId="0" applyFont="1" applyFill="1" applyBorder="1" applyAlignment="1">
      <alignment horizontal="center" vertical="center" wrapText="1"/>
    </xf>
    <xf numFmtId="0" fontId="52" fillId="8" borderId="18" xfId="0" applyFont="1" applyFill="1" applyBorder="1" applyAlignment="1">
      <alignment horizontal="center" vertical="center" wrapText="1"/>
    </xf>
    <xf numFmtId="0" fontId="53" fillId="8" borderId="15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43" fontId="52" fillId="8" borderId="1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52" fillId="8" borderId="15" xfId="0" applyFont="1" applyFill="1" applyBorder="1" applyAlignment="1">
      <alignment horizontal="center"/>
    </xf>
    <xf numFmtId="0" fontId="54" fillId="8" borderId="15" xfId="0" applyFont="1" applyFill="1" applyBorder="1" applyAlignment="1">
      <alignment horizontal="center" vertical="center"/>
    </xf>
    <xf numFmtId="0" fontId="54" fillId="8" borderId="16" xfId="0" applyFont="1" applyFill="1" applyBorder="1" applyAlignment="1">
      <alignment horizontal="center" vertical="center"/>
    </xf>
    <xf numFmtId="0" fontId="54" fillId="8" borderId="17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3"/>
  <sheetViews>
    <sheetView tabSelected="1" zoomScalePageLayoutView="0" workbookViewId="0" topLeftCell="A3">
      <selection activeCell="A33" sqref="A33"/>
    </sheetView>
  </sheetViews>
  <sheetFormatPr defaultColWidth="9.140625" defaultRowHeight="15"/>
  <cols>
    <col min="3" max="3" width="30.00390625" style="0" customWidth="1"/>
    <col min="4" max="4" width="14.7109375" style="18" customWidth="1"/>
    <col min="5" max="5" width="17.421875" style="18" customWidth="1"/>
    <col min="6" max="6" width="15.421875" style="0" customWidth="1"/>
    <col min="7" max="7" width="15.7109375" style="18" customWidth="1"/>
    <col min="8" max="8" width="51.7109375" style="0" customWidth="1"/>
    <col min="9" max="9" width="19.8515625" style="0" customWidth="1"/>
    <col min="10" max="10" width="16.00390625" style="0" customWidth="1"/>
    <col min="11" max="11" width="13.57421875" style="0" customWidth="1"/>
    <col min="12" max="12" width="16.7109375" style="0" customWidth="1"/>
    <col min="13" max="13" width="17.421875" style="0" customWidth="1"/>
    <col min="14" max="14" width="16.28125" style="0" customWidth="1"/>
  </cols>
  <sheetData>
    <row r="2" s="18" customFormat="1" ht="15.75">
      <c r="H2" s="92" t="s">
        <v>37</v>
      </c>
    </row>
    <row r="3" spans="3:14" ht="15">
      <c r="C3" s="18"/>
      <c r="F3" s="18"/>
      <c r="H3" s="7" t="s">
        <v>18</v>
      </c>
      <c r="I3" s="18"/>
      <c r="J3" s="18"/>
      <c r="K3" s="18"/>
      <c r="L3" s="18"/>
      <c r="M3" s="18"/>
      <c r="N3" s="18"/>
    </row>
    <row r="4" spans="3:14" ht="18.75" customHeight="1">
      <c r="C4" s="18"/>
      <c r="F4" s="18"/>
      <c r="H4" s="90" t="s">
        <v>38</v>
      </c>
      <c r="I4" s="18"/>
      <c r="J4" s="18"/>
      <c r="K4" s="18"/>
      <c r="L4" s="18"/>
      <c r="M4" s="18"/>
      <c r="N4" s="18"/>
    </row>
    <row r="5" spans="3:14" ht="15">
      <c r="C5" s="18"/>
      <c r="F5" s="18"/>
      <c r="H5" s="91" t="s">
        <v>39</v>
      </c>
      <c r="I5" s="18"/>
      <c r="J5" s="18"/>
      <c r="K5" s="18"/>
      <c r="L5" s="18"/>
      <c r="M5" s="18"/>
      <c r="N5" s="18"/>
    </row>
    <row r="6" spans="3:14" ht="60" customHeight="1">
      <c r="C6" s="48" t="s">
        <v>0</v>
      </c>
      <c r="D6" s="49" t="s">
        <v>26</v>
      </c>
      <c r="E6" s="50"/>
      <c r="F6" s="50"/>
      <c r="G6" s="50"/>
      <c r="H6" s="55" t="s">
        <v>5</v>
      </c>
      <c r="I6" s="60" t="s">
        <v>11</v>
      </c>
      <c r="J6" s="57" t="s">
        <v>12</v>
      </c>
      <c r="K6" s="49" t="s">
        <v>34</v>
      </c>
      <c r="L6" s="59"/>
      <c r="M6" s="49" t="s">
        <v>35</v>
      </c>
      <c r="N6" s="59"/>
    </row>
    <row r="7" spans="3:14" s="18" customFormat="1" ht="60" customHeight="1">
      <c r="C7" s="52"/>
      <c r="D7" s="51" t="s">
        <v>27</v>
      </c>
      <c r="E7" s="51" t="s">
        <v>28</v>
      </c>
      <c r="F7" s="51" t="s">
        <v>4</v>
      </c>
      <c r="G7" s="51" t="s">
        <v>29</v>
      </c>
      <c r="H7" s="56"/>
      <c r="I7" s="60"/>
      <c r="J7" s="58"/>
      <c r="K7" s="51" t="s">
        <v>32</v>
      </c>
      <c r="L7" s="51" t="s">
        <v>33</v>
      </c>
      <c r="M7" s="51" t="s">
        <v>32</v>
      </c>
      <c r="N7" s="51" t="s">
        <v>33</v>
      </c>
    </row>
    <row r="8" spans="3:14" s="82" customFormat="1" ht="15.75">
      <c r="C8" s="77" t="s">
        <v>19</v>
      </c>
      <c r="D8" s="78">
        <f>D9+D18</f>
        <v>300</v>
      </c>
      <c r="E8" s="78">
        <f>E9+E18</f>
        <v>800</v>
      </c>
      <c r="F8" s="79">
        <f>F9+F18</f>
        <v>-839</v>
      </c>
      <c r="G8" s="78">
        <f>G9+G18</f>
        <v>261</v>
      </c>
      <c r="H8" s="80"/>
      <c r="I8" s="80"/>
      <c r="J8" s="80"/>
      <c r="K8" s="80"/>
      <c r="L8" s="80"/>
      <c r="M8" s="81">
        <f>M15+M18</f>
        <v>152822</v>
      </c>
      <c r="N8" s="81">
        <f>N15+N18</f>
        <v>129510.16949152542</v>
      </c>
    </row>
    <row r="9" spans="3:14" ht="15">
      <c r="C9" s="74" t="s">
        <v>1</v>
      </c>
      <c r="D9" s="28">
        <v>180</v>
      </c>
      <c r="E9" s="28">
        <v>600</v>
      </c>
      <c r="F9" s="35">
        <v>-585</v>
      </c>
      <c r="G9" s="19">
        <f>SUM(D9:F15)</f>
        <v>195</v>
      </c>
      <c r="H9" s="42" t="s">
        <v>6</v>
      </c>
      <c r="I9" s="43">
        <v>117</v>
      </c>
      <c r="J9" s="42">
        <v>1</v>
      </c>
      <c r="K9" s="61">
        <v>210</v>
      </c>
      <c r="L9" s="62">
        <f>K9*100/118</f>
        <v>177.96610169491527</v>
      </c>
      <c r="M9" s="42">
        <f>I9*$K$9</f>
        <v>24570</v>
      </c>
      <c r="N9" s="44">
        <f>I9*$L$9</f>
        <v>20822.033898305086</v>
      </c>
    </row>
    <row r="10" spans="3:14" ht="15">
      <c r="C10" s="76"/>
      <c r="D10" s="29"/>
      <c r="E10" s="29"/>
      <c r="F10" s="36"/>
      <c r="G10" s="20"/>
      <c r="H10" s="42" t="s">
        <v>7</v>
      </c>
      <c r="I10" s="43">
        <v>146</v>
      </c>
      <c r="J10" s="42">
        <v>1</v>
      </c>
      <c r="K10" s="63"/>
      <c r="L10" s="64"/>
      <c r="M10" s="42">
        <f>I10*$K$9</f>
        <v>30660</v>
      </c>
      <c r="N10" s="44">
        <f>I10*$L$9</f>
        <v>25983.050847457627</v>
      </c>
    </row>
    <row r="11" spans="3:14" ht="15">
      <c r="C11" s="76"/>
      <c r="D11" s="29"/>
      <c r="E11" s="29"/>
      <c r="F11" s="36"/>
      <c r="G11" s="20"/>
      <c r="H11" s="42" t="s">
        <v>8</v>
      </c>
      <c r="I11" s="43">
        <v>54</v>
      </c>
      <c r="J11" s="42">
        <v>2</v>
      </c>
      <c r="K11" s="63"/>
      <c r="L11" s="64"/>
      <c r="M11" s="42">
        <f>I11*$K$9</f>
        <v>11340</v>
      </c>
      <c r="N11" s="44">
        <f>I11*$L$9</f>
        <v>9610.169491525425</v>
      </c>
    </row>
    <row r="12" spans="3:14" ht="15">
      <c r="C12" s="76"/>
      <c r="D12" s="29"/>
      <c r="E12" s="29"/>
      <c r="F12" s="36"/>
      <c r="G12" s="20"/>
      <c r="H12" s="42" t="s">
        <v>9</v>
      </c>
      <c r="I12" s="43">
        <v>18</v>
      </c>
      <c r="J12" s="42">
        <v>1</v>
      </c>
      <c r="K12" s="63"/>
      <c r="L12" s="64"/>
      <c r="M12" s="42">
        <f>I12*$K$9</f>
        <v>3780</v>
      </c>
      <c r="N12" s="44">
        <f>I12*$L$9</f>
        <v>3203.389830508475</v>
      </c>
    </row>
    <row r="13" spans="3:14" ht="15">
      <c r="C13" s="76"/>
      <c r="D13" s="29"/>
      <c r="E13" s="29"/>
      <c r="F13" s="36"/>
      <c r="G13" s="20"/>
      <c r="H13" s="42" t="s">
        <v>40</v>
      </c>
      <c r="I13" s="43">
        <v>10</v>
      </c>
      <c r="J13" s="42">
        <v>1</v>
      </c>
      <c r="K13" s="63"/>
      <c r="L13" s="64"/>
      <c r="M13" s="42">
        <f>I13*$K$9</f>
        <v>2100</v>
      </c>
      <c r="N13" s="44">
        <f>I13*$L$9</f>
        <v>1779.6610169491528</v>
      </c>
    </row>
    <row r="14" spans="3:14" ht="15">
      <c r="C14" s="76"/>
      <c r="D14" s="29"/>
      <c r="E14" s="29"/>
      <c r="F14" s="36"/>
      <c r="G14" s="20"/>
      <c r="H14" s="42" t="s">
        <v>10</v>
      </c>
      <c r="I14" s="43">
        <v>240</v>
      </c>
      <c r="J14" s="42">
        <v>3</v>
      </c>
      <c r="K14" s="65"/>
      <c r="L14" s="66"/>
      <c r="M14" s="42">
        <f>I14*$K$9</f>
        <v>50400</v>
      </c>
      <c r="N14" s="44">
        <f>I14*$L$9</f>
        <v>42711.86440677966</v>
      </c>
    </row>
    <row r="15" spans="3:14" s="33" customFormat="1" ht="15">
      <c r="C15" s="75"/>
      <c r="D15" s="30"/>
      <c r="E15" s="30"/>
      <c r="F15" s="37"/>
      <c r="G15" s="21"/>
      <c r="H15" s="31" t="s">
        <v>25</v>
      </c>
      <c r="I15" s="32">
        <f>SUM(I9:I14)</f>
        <v>585</v>
      </c>
      <c r="J15" s="67" t="s">
        <v>36</v>
      </c>
      <c r="K15" s="67" t="s">
        <v>36</v>
      </c>
      <c r="L15" s="67" t="s">
        <v>36</v>
      </c>
      <c r="M15" s="32">
        <f>SUM(M9:M14)</f>
        <v>122850</v>
      </c>
      <c r="N15" s="32">
        <f>SUM(N9:N14)</f>
        <v>104110.16949152542</v>
      </c>
    </row>
    <row r="16" spans="3:14" ht="15">
      <c r="C16" s="2" t="s">
        <v>21</v>
      </c>
      <c r="D16" s="2"/>
      <c r="E16" s="2"/>
      <c r="F16" s="4"/>
      <c r="G16" s="4"/>
      <c r="H16" s="1"/>
      <c r="I16" s="3"/>
      <c r="J16" s="1"/>
      <c r="K16" s="1"/>
      <c r="L16" s="5"/>
      <c r="M16" s="1"/>
      <c r="N16" s="5"/>
    </row>
    <row r="17" spans="3:14" ht="15">
      <c r="C17" s="2" t="s">
        <v>21</v>
      </c>
      <c r="D17" s="2"/>
      <c r="E17" s="2"/>
      <c r="F17" s="4"/>
      <c r="G17" s="4"/>
      <c r="H17" s="1"/>
      <c r="I17" s="3"/>
      <c r="J17" s="1"/>
      <c r="K17" s="1"/>
      <c r="L17" s="5"/>
      <c r="M17" s="1"/>
      <c r="N17" s="5"/>
    </row>
    <row r="18" spans="3:14" ht="15">
      <c r="C18" s="74" t="s">
        <v>20</v>
      </c>
      <c r="D18" s="28">
        <v>120</v>
      </c>
      <c r="E18" s="28">
        <v>200</v>
      </c>
      <c r="F18" s="38">
        <v>-254</v>
      </c>
      <c r="G18" s="40">
        <f>D18+E18+F18</f>
        <v>66</v>
      </c>
      <c r="H18" s="42" t="s">
        <v>9</v>
      </c>
      <c r="I18" s="68">
        <v>254</v>
      </c>
      <c r="J18" s="42">
        <v>1</v>
      </c>
      <c r="K18" s="69">
        <v>118</v>
      </c>
      <c r="L18" s="70">
        <v>100</v>
      </c>
      <c r="M18" s="69">
        <f>I18*K18</f>
        <v>29972</v>
      </c>
      <c r="N18" s="70">
        <f>I18*L18</f>
        <v>25400</v>
      </c>
    </row>
    <row r="19" spans="3:14" s="18" customFormat="1" ht="15">
      <c r="C19" s="75"/>
      <c r="D19" s="30"/>
      <c r="E19" s="30"/>
      <c r="F19" s="39"/>
      <c r="G19" s="41"/>
      <c r="H19" s="31" t="s">
        <v>25</v>
      </c>
      <c r="I19" s="71">
        <f>I18</f>
        <v>254</v>
      </c>
      <c r="J19" s="67" t="s">
        <v>36</v>
      </c>
      <c r="K19" s="67" t="s">
        <v>36</v>
      </c>
      <c r="L19" s="67" t="s">
        <v>36</v>
      </c>
      <c r="M19" s="72">
        <f>M18</f>
        <v>29972</v>
      </c>
      <c r="N19" s="73">
        <f>N18</f>
        <v>25400</v>
      </c>
    </row>
    <row r="20" spans="3:14" s="88" customFormat="1" ht="15.75">
      <c r="C20" s="83" t="s">
        <v>22</v>
      </c>
      <c r="D20" s="84"/>
      <c r="E20" s="84"/>
      <c r="F20" s="85"/>
      <c r="G20" s="86"/>
      <c r="H20" s="86"/>
      <c r="I20" s="86"/>
      <c r="J20" s="86"/>
      <c r="K20" s="86"/>
      <c r="L20" s="86"/>
      <c r="M20" s="86"/>
      <c r="N20" s="87"/>
    </row>
    <row r="21" spans="3:14" ht="15">
      <c r="C21" s="74" t="s">
        <v>2</v>
      </c>
      <c r="D21" s="15"/>
      <c r="E21" s="15"/>
      <c r="F21" s="19">
        <v>188</v>
      </c>
      <c r="G21" s="12"/>
      <c r="H21" s="1" t="s">
        <v>13</v>
      </c>
      <c r="I21" s="3">
        <v>52</v>
      </c>
      <c r="J21" s="1">
        <v>1</v>
      </c>
      <c r="K21" s="1">
        <v>114</v>
      </c>
      <c r="L21" s="5">
        <f>K21*100/118</f>
        <v>96.61016949152543</v>
      </c>
      <c r="M21" s="1">
        <f>I21*K21</f>
        <v>5928</v>
      </c>
      <c r="N21" s="5">
        <f>I21*L21</f>
        <v>5023.728813559323</v>
      </c>
    </row>
    <row r="22" spans="3:14" ht="15">
      <c r="C22" s="76"/>
      <c r="D22" s="16"/>
      <c r="E22" s="16"/>
      <c r="F22" s="20"/>
      <c r="G22" s="13"/>
      <c r="H22" s="1" t="s">
        <v>14</v>
      </c>
      <c r="I22" s="3">
        <v>104</v>
      </c>
      <c r="J22" s="1">
        <v>2</v>
      </c>
      <c r="K22" s="1">
        <v>114</v>
      </c>
      <c r="L22" s="5">
        <f>K22*100/118</f>
        <v>96.61016949152543</v>
      </c>
      <c r="M22" s="1">
        <f>I22*K22</f>
        <v>11856</v>
      </c>
      <c r="N22" s="5">
        <f>I22*L22</f>
        <v>10047.457627118645</v>
      </c>
    </row>
    <row r="23" spans="3:14" ht="15">
      <c r="C23" s="76"/>
      <c r="D23" s="16"/>
      <c r="E23" s="16"/>
      <c r="F23" s="20"/>
      <c r="G23" s="13"/>
      <c r="H23" s="1" t="s">
        <v>9</v>
      </c>
      <c r="I23" s="3">
        <v>32</v>
      </c>
      <c r="J23" s="1">
        <v>1</v>
      </c>
      <c r="K23" s="1">
        <v>114</v>
      </c>
      <c r="L23" s="5">
        <f>K23*100/118</f>
        <v>96.61016949152543</v>
      </c>
      <c r="M23" s="1">
        <f>I23*K23</f>
        <v>3648</v>
      </c>
      <c r="N23" s="5">
        <f>I23*L23</f>
        <v>3091.5254237288136</v>
      </c>
    </row>
    <row r="24" spans="3:14" ht="15">
      <c r="C24" s="75"/>
      <c r="D24" s="17"/>
      <c r="E24" s="17"/>
      <c r="F24" s="21"/>
      <c r="G24" s="14"/>
      <c r="H24" s="45" t="s">
        <v>30</v>
      </c>
      <c r="I24" s="46"/>
      <c r="J24" s="45"/>
      <c r="K24" s="45"/>
      <c r="L24" s="47"/>
      <c r="M24" s="45"/>
      <c r="N24" s="47"/>
    </row>
    <row r="25" spans="3:14" ht="15">
      <c r="C25" s="89" t="s">
        <v>21</v>
      </c>
      <c r="D25" s="2"/>
      <c r="E25" s="2"/>
      <c r="F25" s="4"/>
      <c r="G25" s="4"/>
      <c r="H25" s="1"/>
      <c r="I25" s="3"/>
      <c r="J25" s="1"/>
      <c r="K25" s="1"/>
      <c r="L25" s="5"/>
      <c r="M25" s="1"/>
      <c r="N25" s="5"/>
    </row>
    <row r="26" spans="3:14" ht="15">
      <c r="C26" s="89" t="s">
        <v>21</v>
      </c>
      <c r="D26" s="2"/>
      <c r="E26" s="2"/>
      <c r="F26" s="4"/>
      <c r="G26" s="4"/>
      <c r="H26" s="1"/>
      <c r="I26" s="3"/>
      <c r="J26" s="1"/>
      <c r="K26" s="1"/>
      <c r="L26" s="5"/>
      <c r="M26" s="1"/>
      <c r="N26" s="5"/>
    </row>
    <row r="27" spans="3:14" ht="15">
      <c r="C27" s="89" t="s">
        <v>23</v>
      </c>
      <c r="D27" s="2"/>
      <c r="E27" s="2"/>
      <c r="F27" s="4"/>
      <c r="G27" s="4"/>
      <c r="H27" s="1"/>
      <c r="I27" s="3"/>
      <c r="J27" s="1"/>
      <c r="K27" s="1"/>
      <c r="L27" s="5"/>
      <c r="M27" s="1"/>
      <c r="N27" s="5"/>
    </row>
    <row r="28" spans="3:14" ht="15">
      <c r="C28" s="8" t="s">
        <v>24</v>
      </c>
      <c r="D28" s="34"/>
      <c r="E28" s="34"/>
      <c r="F28" s="22"/>
      <c r="G28" s="23"/>
      <c r="H28" s="23"/>
      <c r="I28" s="23"/>
      <c r="J28" s="23"/>
      <c r="K28" s="23"/>
      <c r="L28" s="23"/>
      <c r="M28" s="23"/>
      <c r="N28" s="24"/>
    </row>
    <row r="29" spans="3:14" ht="30" customHeight="1">
      <c r="C29" s="25" t="s">
        <v>3</v>
      </c>
      <c r="D29" s="9"/>
      <c r="E29" s="9"/>
      <c r="F29" s="19">
        <v>287</v>
      </c>
      <c r="G29" s="12"/>
      <c r="H29" s="1" t="s">
        <v>15</v>
      </c>
      <c r="I29" s="3">
        <v>172</v>
      </c>
      <c r="J29" s="1">
        <v>1</v>
      </c>
      <c r="K29" s="1">
        <v>0.57</v>
      </c>
      <c r="L29" s="5">
        <f>K29*100/118</f>
        <v>0.48305084745762705</v>
      </c>
      <c r="M29" s="5">
        <f>I29*K29</f>
        <v>98.03999999999999</v>
      </c>
      <c r="N29" s="5">
        <f>I29*L29</f>
        <v>83.08474576271185</v>
      </c>
    </row>
    <row r="30" spans="3:14" ht="15">
      <c r="C30" s="26"/>
      <c r="D30" s="10"/>
      <c r="E30" s="10"/>
      <c r="F30" s="20"/>
      <c r="G30" s="13"/>
      <c r="H30" s="1" t="s">
        <v>16</v>
      </c>
      <c r="I30" s="3">
        <v>16</v>
      </c>
      <c r="J30" s="1">
        <v>4</v>
      </c>
      <c r="K30" s="1">
        <v>0.57</v>
      </c>
      <c r="L30" s="5">
        <f>K30*100/118</f>
        <v>0.48305084745762705</v>
      </c>
      <c r="M30" s="5">
        <f>I30*K30</f>
        <v>9.12</v>
      </c>
      <c r="N30" s="5">
        <f>I30*L30</f>
        <v>7.728813559322033</v>
      </c>
    </row>
    <row r="31" spans="3:14" ht="15">
      <c r="C31" s="27"/>
      <c r="D31" s="11"/>
      <c r="E31" s="11"/>
      <c r="F31" s="21"/>
      <c r="G31" s="14"/>
      <c r="H31" s="6" t="s">
        <v>17</v>
      </c>
      <c r="I31" s="3">
        <v>99</v>
      </c>
      <c r="J31" s="1">
        <v>3</v>
      </c>
      <c r="K31" s="1">
        <v>0.57</v>
      </c>
      <c r="L31" s="5">
        <f>K31*100/118</f>
        <v>0.48305084745762705</v>
      </c>
      <c r="M31" s="5">
        <f>I31*K31</f>
        <v>56.42999999999999</v>
      </c>
      <c r="N31" s="5">
        <f>I31*L31</f>
        <v>47.82203389830508</v>
      </c>
    </row>
    <row r="33" spans="3:14" s="54" customFormat="1" ht="15.75">
      <c r="C33" s="53" t="s">
        <v>31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</sheetData>
  <sheetProtection/>
  <mergeCells count="25">
    <mergeCell ref="J6:J7"/>
    <mergeCell ref="K6:L6"/>
    <mergeCell ref="M6:N6"/>
    <mergeCell ref="K9:K14"/>
    <mergeCell ref="L9:L14"/>
    <mergeCell ref="D18:D19"/>
    <mergeCell ref="E18:E19"/>
    <mergeCell ref="F18:F19"/>
    <mergeCell ref="G18:G19"/>
    <mergeCell ref="H6:H7"/>
    <mergeCell ref="I6:I7"/>
    <mergeCell ref="C21:C24"/>
    <mergeCell ref="F21:F24"/>
    <mergeCell ref="C9:C15"/>
    <mergeCell ref="D9:D15"/>
    <mergeCell ref="C6:C7"/>
    <mergeCell ref="D6:G6"/>
    <mergeCell ref="E9:E15"/>
    <mergeCell ref="F9:F15"/>
    <mergeCell ref="G9:G15"/>
    <mergeCell ref="C18:C19"/>
    <mergeCell ref="F28:N28"/>
    <mergeCell ref="C29:C31"/>
    <mergeCell ref="F29:F31"/>
    <mergeCell ref="F20:N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Бахмут Виктория</dc:creator>
  <cp:keywords/>
  <dc:description/>
  <cp:lastModifiedBy>Величко</cp:lastModifiedBy>
  <dcterms:created xsi:type="dcterms:W3CDTF">2017-12-22T07:20:44Z</dcterms:created>
  <dcterms:modified xsi:type="dcterms:W3CDTF">2018-01-15T14:33:57Z</dcterms:modified>
  <cp:category/>
  <cp:version/>
  <cp:contentType/>
  <cp:contentStatus/>
</cp:coreProperties>
</file>