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писание расчетов" sheetId="1" r:id="rId1"/>
    <sheet name="НДС" sheetId="2" r:id="rId2"/>
    <sheet name="Прибыль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<sst xmlns="http://schemas.openxmlformats.org/spreadsheetml/2006/main" count="92" uniqueCount="65">
  <si>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Организация</t>
  </si>
  <si>
    <t>Сумма</t>
  </si>
  <si>
    <t>Документ</t>
  </si>
  <si>
    <t>ООО "Видеомаркет"</t>
  </si>
  <si>
    <t>"Торговая компания "Флагманъ"</t>
  </si>
  <si>
    <t>Платежное поручение входящее ВМ000000215 от 12.08.2015 11:05:07</t>
  </si>
  <si>
    <t>Реализация товаров и услуг ВМ000000309 от 19.08.2015 11:11:07</t>
  </si>
  <si>
    <t>Tezy</t>
  </si>
  <si>
    <t>Реализация товаров и услуг ВМ000000008 от 14.04.2015 13:21:46</t>
  </si>
  <si>
    <t>Реализация товаров и услуг ВМ000000019 от 15.04.2015 17:33:34</t>
  </si>
  <si>
    <t>Реализация товаров и услуг ВМ000000021 от 20.04.2015 10:17:33</t>
  </si>
  <si>
    <t>АВК</t>
  </si>
  <si>
    <t>Контрагент</t>
  </si>
  <si>
    <t>документа</t>
  </si>
  <si>
    <t>ПОКУПАТЕЛИ</t>
  </si>
  <si>
    <t>ПОСТАВШИКИ</t>
  </si>
  <si>
    <t>Поступление товаров и услуг ВМ000000211 от 17.08.2015 11:53:28</t>
  </si>
  <si>
    <t>Поступление товаров и услуг ВМ000000251 от 01.09.2015 17:23:01</t>
  </si>
  <si>
    <t>НДС</t>
  </si>
  <si>
    <t xml:space="preserve">Итого НДС начисленный к уплате в бюджет: </t>
  </si>
  <si>
    <t>Учитываются только документы проведенные по бух.учету.</t>
  </si>
  <si>
    <t>Нужна возможность выбора периода</t>
  </si>
  <si>
    <t>Сохранение настроек пользователя</t>
  </si>
  <si>
    <t>Выбор Организации</t>
  </si>
  <si>
    <t>документа без НДС</t>
  </si>
  <si>
    <t>Заработная плата всех сотрудников</t>
  </si>
  <si>
    <t>Налоги начисляемые на заработную плату</t>
  </si>
  <si>
    <t>Прибыль</t>
  </si>
  <si>
    <t>Налог на прибыль</t>
  </si>
  <si>
    <t>Суммируется весь столбец</t>
  </si>
  <si>
    <t>Заработная плата всех сотрудников умножается на размер налога начисляемого на заработную плату</t>
  </si>
  <si>
    <t>Нужна возможность указывать в настройках размер: "Заработной платы всех сотрудников, "Налоги начисляемые на заработную плату" и "Налог на прибыль".</t>
  </si>
  <si>
    <t>Жирным те платежки, по которым есть ЧАСТИЧНАЯ отгрузка. Указывается НДС неотгруженного товара.</t>
  </si>
  <si>
    <t>Платежное поручение входящее ВМ000000213 от 12.08.2015 14:05:07</t>
  </si>
  <si>
    <t>НАЛОГ НА ДОБАВЛЕННУЮ СТОИМОСТЬ</t>
  </si>
  <si>
    <t>Сумма НДС из всех сч-ф.выданных</t>
  </si>
  <si>
    <t>Это НДС от продажи товаров, по которым уже есть реализации в 1С, при чем не важно оплатил эти товары клиент или нет</t>
  </si>
  <si>
    <t>Сумма НДС из всех п/п входящих, по которым нет реализаций в 1С</t>
  </si>
  <si>
    <t>Это НДС от продажи товаров, которые нам уже оплатили, но мы их еще не отгрузили</t>
  </si>
  <si>
    <t>Сумма НДС из всех п/п входящих, по которым есть частичная реализация.
НДС вычисляется следующим образом:
-смотрим к какому Заказу покупателя привязано п/п
-смотрим есть ли частичная реализация по этому Заказу покупателя
-вычитаем из суммы НДС платежного п</t>
  </si>
  <si>
    <t>Сумма НДС из всех сч-ф.полученных</t>
  </si>
  <si>
    <t>Это НДС от приобретенных нами товаров. Если товар нами оплачен, но на него длительный срок поставки, то можно запросить у поставщика сч-ф. на аванс и учесть НДС и сч-ф. на аванс.</t>
  </si>
  <si>
    <t>НДС(У) = НДС(П) - НДС(В)</t>
  </si>
  <si>
    <t>Это НДС, который мы должны уплатить в доход государства.</t>
  </si>
  <si>
    <t>ВЫРУЧКА. СЕБЕСТОИМОСТЬ. ПРИБЫЛЬ.</t>
  </si>
  <si>
    <t>Стоимость товаров (работ, услуг) без НДС из всех сч-ф.выданных</t>
  </si>
  <si>
    <t>Это Выручка от проданных товаров</t>
  </si>
  <si>
    <t>Стоимость товаров (работ, услуг) без НДС из всех поступлений товаров и услуг.</t>
  </si>
  <si>
    <t>НДФЛ, социалка, пенсионка. 43,2% от ЗП</t>
  </si>
  <si>
    <t>Это налоги начисляемые на заработную плату сотрудников</t>
  </si>
  <si>
    <t>Прибыль = Выручка - Себестоимость</t>
  </si>
  <si>
    <t>Налог на прибыль  = Прибыль * 0,2</t>
  </si>
  <si>
    <t>Чистая прибыль</t>
  </si>
  <si>
    <t>Чистая прибыль = Прибыль - Налог на прибыль</t>
  </si>
  <si>
    <t>Общее правило расчета прибыли - при ОСНО:</t>
  </si>
  <si>
    <t>выручка от реализации товаров, работ, услуг = сумма всех отгрузок без НДС по счетам-фактурам -  НЕЗАВИСИМО ОТ ФАКТА ЕГО ОПЛАТЫ ПОКУПАТЕЛЯМИ</t>
  </si>
  <si>
    <t>себестоимость от реализации товаров, работ услуг = сумма всех поступивших товаров, работ, без НДС -  НЕЗАВИСИМО ОТ ФАКТА ЕГО ОПЛАТЫ ПОСТАВЩИКАМ</t>
  </si>
  <si>
    <t>Разница выручки и себестоимости = прибыль</t>
  </si>
  <si>
    <r>
      <t xml:space="preserve">Это все суммируем и получаем НДС, предъявленный нами покупателям.
</t>
    </r>
    <r>
      <rPr>
        <b/>
        <sz val="10"/>
        <rFont val="Arial"/>
        <family val="2"/>
      </rPr>
      <t>НДС(П)</t>
    </r>
  </si>
  <si>
    <r>
      <t xml:space="preserve">Это НДС к вычету.
</t>
    </r>
    <r>
      <rPr>
        <b/>
        <sz val="10"/>
        <rFont val="Arial"/>
        <family val="2"/>
      </rPr>
      <t>НДС(В)</t>
    </r>
  </si>
  <si>
    <r>
      <t xml:space="preserve">НДС к уплате.
</t>
    </r>
    <r>
      <rPr>
        <b/>
        <sz val="10"/>
        <rFont val="Arial"/>
        <family val="2"/>
      </rPr>
      <t>НДС(У</t>
    </r>
    <r>
      <rPr>
        <sz val="10"/>
        <rFont val="Arial"/>
        <family val="0"/>
      </rPr>
      <t>)</t>
    </r>
  </si>
  <si>
    <r>
      <t xml:space="preserve">Это Стоимость товаров (работ, услуг) без НДС, которые учитываются как 
</t>
    </r>
    <r>
      <rPr>
        <b/>
        <sz val="10"/>
        <rFont val="Arial"/>
        <family val="2"/>
      </rPr>
      <t>Выручка</t>
    </r>
    <r>
      <rPr>
        <sz val="10"/>
        <rFont val="Arial"/>
        <family val="0"/>
      </rPr>
      <t>.</t>
    </r>
  </si>
  <si>
    <r>
      <t xml:space="preserve">Это все суммируем и получаем
</t>
    </r>
    <r>
      <rPr>
        <b/>
        <sz val="10"/>
        <rFont val="Arial"/>
        <family val="2"/>
      </rPr>
      <t>Себестоимость</t>
    </r>
    <r>
      <rPr>
        <sz val="10"/>
        <rFont val="Arial"/>
        <family val="0"/>
      </rPr>
      <t>.</t>
    </r>
  </si>
  <si>
    <r>
      <t xml:space="preserve">Сумма заработной платы всех сотрудников. </t>
    </r>
    <r>
      <rPr>
        <b/>
        <sz val="10"/>
        <rFont val="Arial"/>
        <family val="2"/>
      </rPr>
      <t>ЗП</t>
    </r>
  </si>
  <si>
    <t>НАСТРОЙКИ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</si>
</sst>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  <numFmt numFmtId="182" formatCode="#,##0.00&quot;р.&quot;"/>
  </numFmts>
  <fonts count="23">
    <font>
      <sz val="10"/>
      <name val="Arial"/>
      <family val="0"/>
    </font>
    <font>
      <sz val="8"/>
      <name val="Arial"/>
      <family val="2"/>
    </font>
    <font>
      <b/>
      <sz val="8"/>
      <color indexed="5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24" borderId="10" xfId="52" applyNumberFormat="1" applyFont="1">
      <alignment horizontal="left" vertical="top" wrapText="1"/>
      <protection/>
    </xf>
    <xf numFmtId="0" fontId="2" fillId="24" borderId="10" xfId="52" applyNumberFormat="1" applyFont="1">
      <alignment horizontal="center" vertical="top" wrapText="1"/>
      <protection/>
    </xf>
    <xf numFmtId="180" fontId="2" fillId="24" borderId="10" xfId="52" applyNumberFormat="1" applyFont="1">
      <alignment horizontal="right" vertical="top" wrapText="1"/>
      <protection/>
    </xf>
    <xf numFmtId="0" fontId="3" fillId="24" borderId="10" xfId="52" applyNumberFormat="1" applyFont="1">
      <alignment horizontal="left" vertical="top" wrapText="1"/>
      <protection/>
    </xf>
    <xf numFmtId="0" fontId="3" fillId="24" borderId="10" xfId="52" applyNumberFormat="1" applyFont="1">
      <alignment horizontal="right" vertical="top" wrapText="1"/>
      <protection/>
    </xf>
    <xf numFmtId="0" fontId="4" fillId="24" borderId="10" xfId="52" applyNumberFormat="1" applyFont="1">
      <alignment horizontal="left" vertical="top" wrapText="1"/>
      <protection/>
    </xf>
    <xf numFmtId="180" fontId="4" fillId="24" borderId="10" xfId="52" applyNumberFormat="1" applyFont="1">
      <alignment horizontal="right" vertical="top" wrapText="1"/>
      <protection/>
    </xf>
    <xf numFmtId="181" fontId="4" fillId="24" borderId="10" xfId="52" applyNumberFormat="1" applyFont="1">
      <alignment horizontal="right" vertical="top" wrapText="1"/>
      <protection/>
    </xf>
    <xf numFmtId="180" fontId="3" fillId="24" borderId="10" xfId="52" applyNumberFormat="1" applyFont="1">
      <alignment horizontal="right" vertical="top" wrapText="1"/>
      <protection/>
    </xf>
    <xf numFmtId="0" fontId="3" fillId="24" borderId="10" xfId="52" applyNumberFormat="1" applyFont="1">
      <alignment horizontal="left" vertical="top" wrapText="1"/>
      <protection/>
    </xf>
    <xf numFmtId="180" fontId="4" fillId="24" borderId="10" xfId="52" applyNumberFormat="1" applyFont="1">
      <alignment horizontal="right" vertical="top" wrapText="1"/>
      <protection/>
    </xf>
    <xf numFmtId="0" fontId="2" fillId="24" borderId="10" xfId="52" applyNumberFormat="1" applyFont="1">
      <alignment horizontal="center" vertical="top" wrapText="1"/>
      <protection/>
    </xf>
    <xf numFmtId="0" fontId="2" fillId="24" borderId="11" xfId="52" applyNumberFormat="1" applyFont="1" applyBorder="1" applyAlignment="1">
      <alignment horizontal="right" vertical="top" wrapText="1"/>
      <protection/>
    </xf>
    <xf numFmtId="0" fontId="2" fillId="24" borderId="12" xfId="52" applyNumberFormat="1" applyFont="1" applyBorder="1" applyAlignment="1">
      <alignment horizontal="right" vertical="top" wrapText="1"/>
      <protection/>
    </xf>
    <xf numFmtId="0" fontId="2" fillId="24" borderId="11" xfId="52" applyNumberFormat="1" applyFont="1" applyBorder="1" applyAlignment="1">
      <alignment horizontal="left" vertical="top" wrapText="1"/>
      <protection/>
    </xf>
    <xf numFmtId="0" fontId="2" fillId="24" borderId="12" xfId="52" applyNumberFormat="1" applyFont="1" applyBorder="1" applyAlignment="1">
      <alignment horizontal="left" vertical="top" wrapText="1"/>
      <protection/>
    </xf>
    <xf numFmtId="0" fontId="22" fillId="24" borderId="0" xfId="0" applyFont="1" applyFill="1" applyAlignment="1">
      <alignment horizontal="center" wrapText="1"/>
    </xf>
    <xf numFmtId="0" fontId="0" fillId="24" borderId="0" xfId="0" applyFill="1" applyAlignment="1">
      <alignment wrapText="1"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vertical="top" wrapText="1"/>
    </xf>
    <xf numFmtId="0" fontId="0" fillId="24" borderId="13" xfId="0" applyFill="1" applyBorder="1" applyAlignment="1">
      <alignment horizontal="center" wrapText="1"/>
    </xf>
    <xf numFmtId="0" fontId="22" fillId="24" borderId="14" xfId="0" applyFont="1" applyFill="1" applyBorder="1" applyAlignment="1">
      <alignment horizont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0" xfId="0" applyFill="1" applyAlignment="1">
      <alignment vertical="top" wrapText="1"/>
    </xf>
    <xf numFmtId="0" fontId="22" fillId="24" borderId="13" xfId="0" applyFont="1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22" fillId="24" borderId="0" xfId="0" applyFont="1" applyFill="1" applyAlignment="1">
      <alignment vertical="top" wrapText="1"/>
    </xf>
    <xf numFmtId="0" fontId="0" fillId="24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10" fontId="0" fillId="0" borderId="13" xfId="0" applyNumberFormat="1" applyBorder="1" applyAlignment="1">
      <alignment/>
    </xf>
    <xf numFmtId="0" fontId="22" fillId="0" borderId="0" xfId="0" applyFont="1" applyAlignment="1">
      <alignment/>
    </xf>
    <xf numFmtId="0" fontId="2" fillId="24" borderId="13" xfId="52" applyNumberFormat="1" applyFont="1" applyBorder="1" applyAlignment="1">
      <alignment horizontal="left" vertical="top" wrapText="1"/>
      <protection/>
    </xf>
    <xf numFmtId="182" fontId="0" fillId="0" borderId="13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5" sqref="B15"/>
    </sheetView>
  </sheetViews>
  <sheetFormatPr defaultColWidth="9.140625" defaultRowHeight="12.75"/>
  <cols>
    <col min="1" max="1" width="20.7109375" style="26" customWidth="1"/>
    <col min="2" max="2" width="60.28125" style="24" customWidth="1"/>
    <col min="3" max="3" width="60.8515625" style="24" customWidth="1"/>
    <col min="4" max="16384" width="9.140625" style="18" customWidth="1"/>
  </cols>
  <sheetData>
    <row r="1" spans="1:3" ht="12.75">
      <c r="A1" s="17" t="s">
        <v>34</v>
      </c>
      <c r="B1" s="17"/>
      <c r="C1" s="17"/>
    </row>
    <row r="2" spans="1:3" ht="12.75" customHeight="1">
      <c r="A2" s="19" t="s">
        <v>58</v>
      </c>
      <c r="B2" s="20" t="s">
        <v>35</v>
      </c>
      <c r="C2" s="20" t="s">
        <v>36</v>
      </c>
    </row>
    <row r="3" spans="1:3" ht="25.5">
      <c r="A3" s="19"/>
      <c r="B3" s="20" t="s">
        <v>37</v>
      </c>
      <c r="C3" s="20" t="s">
        <v>38</v>
      </c>
    </row>
    <row r="4" spans="1:3" ht="89.25">
      <c r="A4" s="19"/>
      <c r="B4" s="20" t="s">
        <v>39</v>
      </c>
      <c r="C4" s="20" t="s">
        <v>38</v>
      </c>
    </row>
    <row r="6" spans="1:3" ht="51">
      <c r="A6" s="21" t="s">
        <v>59</v>
      </c>
      <c r="B6" s="20" t="s">
        <v>40</v>
      </c>
      <c r="C6" s="20" t="s">
        <v>41</v>
      </c>
    </row>
    <row r="8" spans="1:3" ht="25.5">
      <c r="A8" s="21" t="s">
        <v>60</v>
      </c>
      <c r="B8" s="20" t="s">
        <v>42</v>
      </c>
      <c r="C8" s="20" t="s">
        <v>43</v>
      </c>
    </row>
    <row r="12" spans="1:3" ht="12.75">
      <c r="A12" s="22" t="s">
        <v>44</v>
      </c>
      <c r="B12" s="22"/>
      <c r="C12" s="22"/>
    </row>
    <row r="13" spans="1:3" ht="75" customHeight="1">
      <c r="A13" s="23" t="s">
        <v>61</v>
      </c>
      <c r="B13" s="20" t="s">
        <v>45</v>
      </c>
      <c r="C13" s="20" t="s">
        <v>46</v>
      </c>
    </row>
    <row r="15" spans="1:2" ht="25.5">
      <c r="A15" s="19" t="s">
        <v>62</v>
      </c>
      <c r="B15" s="20" t="s">
        <v>47</v>
      </c>
    </row>
    <row r="16" spans="1:2" ht="12.75">
      <c r="A16" s="19"/>
      <c r="B16" s="20" t="s">
        <v>63</v>
      </c>
    </row>
    <row r="17" spans="1:3" ht="12.75">
      <c r="A17" s="19"/>
      <c r="B17" s="20" t="s">
        <v>48</v>
      </c>
      <c r="C17" s="20" t="s">
        <v>49</v>
      </c>
    </row>
    <row r="19" spans="1:2" ht="12.75">
      <c r="A19" s="25" t="s">
        <v>27</v>
      </c>
      <c r="B19" s="20" t="s">
        <v>50</v>
      </c>
    </row>
    <row r="21" spans="1:2" ht="12.75">
      <c r="A21" s="21" t="s">
        <v>28</v>
      </c>
      <c r="B21" s="20" t="s">
        <v>51</v>
      </c>
    </row>
    <row r="23" spans="1:2" ht="12.75">
      <c r="A23" s="25" t="s">
        <v>52</v>
      </c>
      <c r="B23" s="20" t="s">
        <v>53</v>
      </c>
    </row>
    <row r="27" ht="12.75">
      <c r="B27" s="27" t="s">
        <v>54</v>
      </c>
    </row>
    <row r="28" spans="2:3" s="24" customFormat="1" ht="30.75" customHeight="1">
      <c r="B28" s="28" t="s">
        <v>55</v>
      </c>
      <c r="C28" s="29"/>
    </row>
    <row r="29" spans="2:3" s="24" customFormat="1" ht="29.25" customHeight="1">
      <c r="B29" s="28" t="s">
        <v>56</v>
      </c>
      <c r="C29" s="29"/>
    </row>
    <row r="30" spans="2:3" ht="18" customHeight="1">
      <c r="B30" s="28" t="s">
        <v>57</v>
      </c>
      <c r="C30" s="30"/>
    </row>
  </sheetData>
  <sheetProtection/>
  <mergeCells count="7">
    <mergeCell ref="B30:C30"/>
    <mergeCell ref="A2:A4"/>
    <mergeCell ref="A15:A17"/>
    <mergeCell ref="A1:C1"/>
    <mergeCell ref="A12:C12"/>
    <mergeCell ref="B28:C28"/>
    <mergeCell ref="B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5"/>
  <sheetViews>
    <sheetView workbookViewId="0" topLeftCell="A1">
      <selection activeCell="B17" sqref="B17"/>
    </sheetView>
  </sheetViews>
  <sheetFormatPr defaultColWidth="9.140625" defaultRowHeight="12.75"/>
  <cols>
    <col min="1" max="1" width="4.8515625" style="0" customWidth="1"/>
    <col min="2" max="2" width="66.140625" style="0" customWidth="1"/>
    <col min="3" max="4" width="17.7109375" style="0" customWidth="1"/>
  </cols>
  <sheetData>
    <row r="2" spans="2:4" ht="12.75">
      <c r="B2" s="1" t="s">
        <v>0</v>
      </c>
      <c r="C2" s="2" t="s">
        <v>1</v>
      </c>
      <c r="D2" s="2" t="s">
        <v>1</v>
      </c>
    </row>
    <row r="3" spans="2:4" ht="12.75">
      <c r="B3" s="1" t="s">
        <v>12</v>
      </c>
      <c r="C3" s="12" t="s">
        <v>13</v>
      </c>
      <c r="D3" s="12" t="s">
        <v>18</v>
      </c>
    </row>
    <row r="4" spans="2:4" ht="12.75">
      <c r="B4" s="1" t="s">
        <v>2</v>
      </c>
      <c r="C4" s="12"/>
      <c r="D4" s="12"/>
    </row>
    <row r="6" spans="2:4" ht="12.75">
      <c r="B6" s="1" t="s">
        <v>3</v>
      </c>
      <c r="C6" s="3"/>
      <c r="D6" s="3"/>
    </row>
    <row r="7" spans="2:4" ht="12.75">
      <c r="B7" s="1" t="s">
        <v>14</v>
      </c>
      <c r="C7" s="3"/>
      <c r="D7" s="3"/>
    </row>
    <row r="8" spans="2:4" ht="12.75">
      <c r="B8" s="4" t="s">
        <v>4</v>
      </c>
      <c r="C8" s="5"/>
      <c r="D8" s="5"/>
    </row>
    <row r="9" spans="2:4" ht="12.75">
      <c r="B9" s="6" t="s">
        <v>33</v>
      </c>
      <c r="C9" s="11">
        <v>5000</v>
      </c>
      <c r="D9" s="7">
        <f>C9*18/118</f>
        <v>762.7118644067797</v>
      </c>
    </row>
    <row r="10" spans="2:5" ht="12.75">
      <c r="B10" s="6" t="s">
        <v>5</v>
      </c>
      <c r="C10" s="9">
        <v>5000</v>
      </c>
      <c r="D10" s="9">
        <f>2000*18/118</f>
        <v>305.08474576271186</v>
      </c>
      <c r="E10" t="s">
        <v>32</v>
      </c>
    </row>
    <row r="11" spans="2:4" ht="12.75">
      <c r="B11" s="6" t="s">
        <v>6</v>
      </c>
      <c r="C11" s="7">
        <v>3000</v>
      </c>
      <c r="D11" s="7">
        <f>C11*18/118</f>
        <v>457.6271186440678</v>
      </c>
    </row>
    <row r="12" spans="2:4" ht="12.75">
      <c r="B12" s="4" t="s">
        <v>7</v>
      </c>
      <c r="C12" s="5"/>
      <c r="D12" s="5"/>
    </row>
    <row r="13" spans="2:4" ht="12.75">
      <c r="B13" s="6" t="s">
        <v>8</v>
      </c>
      <c r="C13" s="7">
        <v>10338</v>
      </c>
      <c r="D13" s="7">
        <f>C13*18/118</f>
        <v>1576.9830508474577</v>
      </c>
    </row>
    <row r="14" spans="2:4" ht="12.75">
      <c r="B14" s="6" t="s">
        <v>9</v>
      </c>
      <c r="C14" s="7">
        <v>37359</v>
      </c>
      <c r="D14" s="7">
        <f>C14*18/118</f>
        <v>5698.830508474576</v>
      </c>
    </row>
    <row r="15" spans="2:4" ht="12.75">
      <c r="B15" s="6" t="s">
        <v>10</v>
      </c>
      <c r="C15" s="7">
        <v>13464</v>
      </c>
      <c r="D15" s="7">
        <f>C15*18/118</f>
        <v>2053.830508474576</v>
      </c>
    </row>
    <row r="16" spans="2:4" ht="12.75">
      <c r="B16" s="10" t="s">
        <v>15</v>
      </c>
      <c r="C16" s="7"/>
      <c r="D16" s="7"/>
    </row>
    <row r="17" spans="2:4" ht="12.75">
      <c r="B17" s="4" t="s">
        <v>11</v>
      </c>
      <c r="C17" s="5"/>
      <c r="D17" s="5"/>
    </row>
    <row r="18" spans="2:4" ht="12.75">
      <c r="B18" s="6" t="s">
        <v>16</v>
      </c>
      <c r="C18" s="7">
        <v>-5870</v>
      </c>
      <c r="D18" s="7">
        <f>C18*18/118</f>
        <v>-895.4237288135594</v>
      </c>
    </row>
    <row r="19" spans="2:4" ht="12.75">
      <c r="B19" s="6" t="s">
        <v>17</v>
      </c>
      <c r="C19" s="8">
        <v>-700</v>
      </c>
      <c r="D19" s="7">
        <f>C19*18/118</f>
        <v>-106.77966101694915</v>
      </c>
    </row>
    <row r="20" spans="2:4" ht="12.75">
      <c r="B20" s="13" t="s">
        <v>19</v>
      </c>
      <c r="C20" s="14"/>
      <c r="D20" s="3">
        <f>SUM(D10:D19)</f>
        <v>9090.152542372882</v>
      </c>
    </row>
    <row r="22" ht="12.75">
      <c r="B22" t="s">
        <v>20</v>
      </c>
    </row>
    <row r="23" ht="12.75">
      <c r="B23" t="s">
        <v>21</v>
      </c>
    </row>
    <row r="24" ht="12.75">
      <c r="B24" t="s">
        <v>22</v>
      </c>
    </row>
    <row r="25" ht="12.75">
      <c r="B25" t="s">
        <v>23</v>
      </c>
    </row>
  </sheetData>
  <mergeCells count="3">
    <mergeCell ref="C3:C4"/>
    <mergeCell ref="D3:D4"/>
    <mergeCell ref="B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33"/>
  <sheetViews>
    <sheetView tabSelected="1" workbookViewId="0" topLeftCell="A4">
      <selection activeCell="B34" sqref="B34"/>
    </sheetView>
  </sheetViews>
  <sheetFormatPr defaultColWidth="9.140625" defaultRowHeight="12.75"/>
  <cols>
    <col min="1" max="1" width="4.00390625" style="0" customWidth="1"/>
    <col min="2" max="2" width="66.140625" style="0" customWidth="1"/>
    <col min="3" max="4" width="17.7109375" style="0" customWidth="1"/>
  </cols>
  <sheetData>
    <row r="4" spans="2:4" ht="12.75">
      <c r="B4" s="1" t="s">
        <v>0</v>
      </c>
      <c r="C4" s="2" t="s">
        <v>1</v>
      </c>
      <c r="D4" s="2" t="s">
        <v>1</v>
      </c>
    </row>
    <row r="5" spans="2:4" ht="12.75">
      <c r="B5" s="1" t="s">
        <v>12</v>
      </c>
      <c r="C5" s="12" t="s">
        <v>13</v>
      </c>
      <c r="D5" s="12" t="s">
        <v>24</v>
      </c>
    </row>
    <row r="6" spans="2:4" ht="12.75">
      <c r="B6" s="1" t="s">
        <v>2</v>
      </c>
      <c r="C6" s="12"/>
      <c r="D6" s="12"/>
    </row>
    <row r="8" spans="2:4" ht="12.75">
      <c r="B8" s="1" t="s">
        <v>3</v>
      </c>
      <c r="C8" s="3"/>
      <c r="D8" s="3"/>
    </row>
    <row r="9" spans="2:4" ht="12.75">
      <c r="B9" s="1" t="s">
        <v>14</v>
      </c>
      <c r="C9" s="3"/>
      <c r="D9" s="3"/>
    </row>
    <row r="10" spans="2:4" ht="12.75">
      <c r="B10" s="4" t="s">
        <v>7</v>
      </c>
      <c r="C10" s="5"/>
      <c r="D10" s="5"/>
    </row>
    <row r="11" spans="2:4" ht="12.75">
      <c r="B11" s="6" t="s">
        <v>8</v>
      </c>
      <c r="C11" s="7">
        <v>10338</v>
      </c>
      <c r="D11" s="7">
        <f>C11-C11*18/118</f>
        <v>8761.016949152543</v>
      </c>
    </row>
    <row r="12" spans="2:4" ht="12.75">
      <c r="B12" s="6" t="s">
        <v>9</v>
      </c>
      <c r="C12" s="7">
        <v>37359</v>
      </c>
      <c r="D12" s="7">
        <f>C12-C12*18/118</f>
        <v>31660.169491525423</v>
      </c>
    </row>
    <row r="13" spans="2:4" ht="12.75">
      <c r="B13" s="6" t="s">
        <v>10</v>
      </c>
      <c r="C13" s="7">
        <v>13464</v>
      </c>
      <c r="D13" s="7">
        <f>C13-C13*18/118</f>
        <v>11410.169491525423</v>
      </c>
    </row>
    <row r="14" spans="2:4" ht="12.75">
      <c r="B14" s="10" t="s">
        <v>15</v>
      </c>
      <c r="C14" s="7"/>
      <c r="D14" s="7"/>
    </row>
    <row r="15" spans="2:4" ht="12.75">
      <c r="B15" s="4" t="s">
        <v>11</v>
      </c>
      <c r="C15" s="5"/>
      <c r="D15" s="5"/>
    </row>
    <row r="16" spans="2:4" ht="12.75">
      <c r="B16" s="6" t="s">
        <v>16</v>
      </c>
      <c r="C16" s="7">
        <v>-5870</v>
      </c>
      <c r="D16" s="7">
        <f>C16-C16*18/118</f>
        <v>-4974.576271186441</v>
      </c>
    </row>
    <row r="17" spans="2:4" ht="12.75">
      <c r="B17" s="6" t="s">
        <v>17</v>
      </c>
      <c r="C17" s="8">
        <v>-700</v>
      </c>
      <c r="D17" s="7">
        <f>C17-C17*18/118</f>
        <v>-593.2203389830509</v>
      </c>
    </row>
    <row r="18" spans="2:4" ht="12.75">
      <c r="B18" s="15" t="s">
        <v>25</v>
      </c>
      <c r="C18" s="16"/>
      <c r="D18" s="11">
        <v>-10000</v>
      </c>
    </row>
    <row r="19" spans="2:5" ht="12.75">
      <c r="B19" s="15" t="s">
        <v>26</v>
      </c>
      <c r="C19" s="16"/>
      <c r="D19" s="11">
        <v>-4320</v>
      </c>
      <c r="E19" t="s">
        <v>30</v>
      </c>
    </row>
    <row r="20" spans="2:5" ht="12.75">
      <c r="B20" s="15" t="s">
        <v>27</v>
      </c>
      <c r="C20" s="16"/>
      <c r="D20" s="11">
        <f>SUM(D11:D19)</f>
        <v>31943.559322033892</v>
      </c>
      <c r="E20" t="s">
        <v>29</v>
      </c>
    </row>
    <row r="21" spans="2:4" ht="12.75">
      <c r="B21" s="15" t="s">
        <v>28</v>
      </c>
      <c r="C21" s="16"/>
      <c r="D21" s="9">
        <f>D20*0.2</f>
        <v>6388.711864406779</v>
      </c>
    </row>
    <row r="23" ht="12.75">
      <c r="B23" t="s">
        <v>20</v>
      </c>
    </row>
    <row r="24" ht="12.75">
      <c r="B24" t="s">
        <v>31</v>
      </c>
    </row>
    <row r="27" ht="12.75">
      <c r="B27" s="32" t="s">
        <v>64</v>
      </c>
    </row>
    <row r="28" spans="2:4" ht="12.75">
      <c r="B28" s="33" t="s">
        <v>25</v>
      </c>
      <c r="C28" s="33"/>
      <c r="D28" s="34">
        <v>10000</v>
      </c>
    </row>
    <row r="29" spans="2:4" ht="12.75">
      <c r="B29" s="33" t="s">
        <v>26</v>
      </c>
      <c r="C29" s="33"/>
      <c r="D29" s="31">
        <v>0.432</v>
      </c>
    </row>
    <row r="30" spans="2:4" ht="12.75">
      <c r="B30" s="33" t="s">
        <v>28</v>
      </c>
      <c r="C30" s="33"/>
      <c r="D30" s="31">
        <v>0.2</v>
      </c>
    </row>
    <row r="31" ht="12.75">
      <c r="B31" t="s">
        <v>21</v>
      </c>
    </row>
    <row r="32" ht="12.75">
      <c r="B32" t="s">
        <v>22</v>
      </c>
    </row>
    <row r="33" ht="12.75">
      <c r="B33" t="s">
        <v>23</v>
      </c>
    </row>
  </sheetData>
  <mergeCells count="9">
    <mergeCell ref="B28:C28"/>
    <mergeCell ref="B29:C29"/>
    <mergeCell ref="B30:C30"/>
    <mergeCell ref="B20:C20"/>
    <mergeCell ref="B21:C21"/>
    <mergeCell ref="D5:D6"/>
    <mergeCell ref="C5:C6"/>
    <mergeCell ref="B18:C18"/>
    <mergeCell ref="B19:C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2015-11-25T07:19:57Z</dcterms:modified>
  <cp:category/>
  <cp:version/>
  <cp:contentType/>
  <cp:contentStatus/>
</cp:coreProperties>
</file>