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75" windowHeight="6705" activeTab="0"/>
  </bookViews>
  <sheets>
    <sheet name="1070205" sheetId="1" r:id="rId1"/>
  </sheets>
  <definedNames>
    <definedName name="BUCHNAME" localSheetId="0">'1070205'!$A$49</definedName>
    <definedName name="ColumnFormuls" localSheetId="0">'1070205'!$E$55:$AD$55</definedName>
    <definedName name="CurrPage" localSheetId="0">'1070205'!$AG$7</definedName>
    <definedName name="DATAVVOD" localSheetId="0">'1070205'!$E$17:$AD$42</definedName>
    <definedName name="DIRNAME" localSheetId="0">'1070205'!$A$46</definedName>
    <definedName name="FIRSTDATA" localSheetId="0">'1070205'!$E$17</definedName>
    <definedName name="FKR" localSheetId="0">'1070205'!$AD$8</definedName>
    <definedName name="FKRNAME" localSheetId="0">'1070205'!$B$7</definedName>
    <definedName name="FLOG" localSheetId="0">'1070205'!$AO$17:$AU$42,'1070205'!$E$53:$AD$53</definedName>
    <definedName name="FORMULS" localSheetId="0">'1070205'!$AI$19</definedName>
    <definedName name="LASTDATA" localSheetId="0">'1070205'!$AD$42</definedName>
    <definedName name="LEVEL2" localSheetId="0">'1070205'!$X$9</definedName>
    <definedName name="LogPage" localSheetId="0">'1070205'!$AG$9</definedName>
    <definedName name="LSVU" localSheetId="0">'1070205'!$D$42</definedName>
    <definedName name="MaxPage" localSheetId="0">'1070205'!$AG$8</definedName>
    <definedName name="MCRC" localSheetId="0">'1070205'!$AC$46</definedName>
    <definedName name="ORGNAME" localSheetId="0">'1070205'!$B$5</definedName>
    <definedName name="PERIOD_NUM" localSheetId="0">'1070205'!$AG$6</definedName>
    <definedName name="PPP" localSheetId="0">'1070205'!$AD$7</definedName>
    <definedName name="_xlnm.Print_Area" localSheetId="0">'1070205'!$A$2:$AD$50</definedName>
    <definedName name="_xlnm.Print_Titles" localSheetId="0">'1070205'!$15:$16</definedName>
    <definedName name="PrintMode" localSheetId="0">'1070205'!$AG$5</definedName>
    <definedName name="RepDate" localSheetId="0">'1070205'!$A$4</definedName>
    <definedName name="RepDatInt" localSheetId="0">'1070205'!$AD$6</definedName>
    <definedName name="REPORTDATE" localSheetId="0">'1070205'!$AC$49</definedName>
    <definedName name="REPORTTIME" localSheetId="0">'1070205'!$AD$50</definedName>
    <definedName name="t_PPP" localSheetId="0">'1070205'!$AC$7</definedName>
    <definedName name="t_tittle" localSheetId="0">'1070205'!$A$5</definedName>
    <definedName name="TUCH" localSheetId="0">'1070205'!$AD$10</definedName>
    <definedName name="TYPEUCHR" localSheetId="0">'1070205'!$B$9</definedName>
    <definedName name="UCHR" localSheetId="0">'1070205'!$AD$9</definedName>
    <definedName name="UCHRDEF" localSheetId="0">'1070205'!$P$9</definedName>
    <definedName name="UCHRDESCR" localSheetId="0">'1070205'!$B$10</definedName>
    <definedName name="UCHRNAME" localSheetId="0">'1070205'!$P$10</definedName>
    <definedName name="UCHRNUM" localSheetId="0">'1070205'!$R$9</definedName>
    <definedName name="UNHIDDEN" localSheetId="0">'1070205'!$AV$16</definedName>
    <definedName name="VERSBLANK" localSheetId="0">'1070205'!$AD$48</definedName>
    <definedName name="XLEVEL" localSheetId="0">'1070205'!$AD$11</definedName>
    <definedName name="_xlnm.Print_Area" localSheetId="0">'1070205'!$A$2:$AB$50</definedName>
  </definedNames>
  <calcPr fullCalcOnLoad="1" fullPrecision="0"/>
</workbook>
</file>

<file path=xl/sharedStrings.xml><?xml version="1.0" encoding="utf-8"?>
<sst xmlns="http://schemas.openxmlformats.org/spreadsheetml/2006/main" count="269" uniqueCount="125">
  <si>
    <t>ЗАПОЛНЯЮТСЯ ЗАКРАШЕННЫЕ ЯЧЕЙКИ</t>
  </si>
  <si>
    <t>Структура фонда оплаты труда</t>
  </si>
  <si>
    <t>По строкам ошибок нет</t>
  </si>
  <si>
    <t xml:space="preserve">Ставки: план &lt; факт; </t>
  </si>
  <si>
    <t xml:space="preserve">гр.10 при гр.02=0 или наоборот; </t>
  </si>
  <si>
    <t xml:space="preserve">гр.90 при гр.91=0 или наоборот; </t>
  </si>
  <si>
    <t xml:space="preserve">гр.91 и гр.10 не совпадают; </t>
  </si>
  <si>
    <t xml:space="preserve">гр.92 и гр.10-гр.61 не совпадают; </t>
  </si>
  <si>
    <t xml:space="preserve">гр.93 и гр.11-гр.61 не совпадают; </t>
  </si>
  <si>
    <t xml:space="preserve">гр.94 и гр.20+21+31 не совпадают; </t>
  </si>
  <si>
    <t>за прошедший квартал</t>
  </si>
  <si>
    <t>КОДЫ</t>
  </si>
  <si>
    <t>Территория</t>
  </si>
  <si>
    <t>Форма</t>
  </si>
  <si>
    <t>F_0702</t>
  </si>
  <si>
    <t xml:space="preserve"> - режим печати</t>
  </si>
  <si>
    <t>Дата</t>
  </si>
  <si>
    <t xml:space="preserve"> - число учтенных месяцев</t>
  </si>
  <si>
    <t>Отрасль</t>
  </si>
  <si>
    <t>ОБРАЗОВАТЕЛЬНЫЕ УЧРЕЖДЕНИЯ ПО ГОССТАНДАРТУ</t>
  </si>
  <si>
    <t>Код АТЕ</t>
  </si>
  <si>
    <t xml:space="preserve"> - часть отчета</t>
  </si>
  <si>
    <t>по ФКР</t>
  </si>
  <si>
    <t>0702</t>
  </si>
  <si>
    <t xml:space="preserve"> - всего частей</t>
  </si>
  <si>
    <t>Тип Учр.</t>
  </si>
  <si>
    <t>Бюджетные учреждения</t>
  </si>
  <si>
    <t>Учреждение  №</t>
  </si>
  <si>
    <t>Уровень импорта: 2</t>
  </si>
  <si>
    <t>по UCHR</t>
  </si>
  <si>
    <t xml:space="preserve"> - логическая страница</t>
  </si>
  <si>
    <t>Учреждение</t>
  </si>
  <si>
    <t>Единица измерения:</t>
  </si>
  <si>
    <t>рубли</t>
  </si>
  <si>
    <t>Наименование показателя</t>
  </si>
  <si>
    <t>стра ница</t>
  </si>
  <si>
    <t xml:space="preserve"> стро ка</t>
  </si>
  <si>
    <t>Код катего-рии</t>
  </si>
  <si>
    <t>Численность, ставки</t>
  </si>
  <si>
    <t>ФОТ по факту итого</t>
  </si>
  <si>
    <t>ФОТ без учета средств, полученных от приносящей доход деятельности</t>
  </si>
  <si>
    <t xml:space="preserve"> ФОТ по должност ным окладам (тарифным ставкам)</t>
  </si>
  <si>
    <t>ФОТ повышения должност ных окладов (тарифных ставок) всего</t>
  </si>
  <si>
    <t>Выплаты и доплаты</t>
  </si>
  <si>
    <t>Муници-пальные выплаты, надбавки и доплаты</t>
  </si>
  <si>
    <t>Прочие выплаты</t>
  </si>
  <si>
    <t>За счет средств, полученных от приносящей доход деятельности</t>
  </si>
  <si>
    <t>Зарплата начисленная физ.лицам за квартал</t>
  </si>
  <si>
    <t>Среднемесячная зарплата, справочно</t>
  </si>
  <si>
    <t>Плановый состав</t>
  </si>
  <si>
    <t>Фактический состав</t>
  </si>
  <si>
    <t>Носящие обязатель ный характер по Положению об оплате труда</t>
  </si>
  <si>
    <t>в том числе, за продолжи тельность работы в учрежде ниях культуры</t>
  </si>
  <si>
    <t>в т.ч. за доп. Работы связанные с образова тельным процессом и не входящ. 
в круг основных обязанностей</t>
  </si>
  <si>
    <t>Стимули рующего характера</t>
  </si>
  <si>
    <t xml:space="preserve">Молодым специа листам  
в размере 1000 </t>
  </si>
  <si>
    <t>За почетные звания в размере 2000</t>
  </si>
  <si>
    <t>За работу с детьми инвали дами 
4000</t>
  </si>
  <si>
    <t>За звание "Кандидат наук" 
3000</t>
  </si>
  <si>
    <t>За звание "Доктор наук" 
7000</t>
  </si>
  <si>
    <t>Для достижения минимальной заработной платы, установленной в Московской области</t>
  </si>
  <si>
    <t xml:space="preserve"> За работу в учрежде ниях, 
 в г.Москва</t>
  </si>
  <si>
    <t>нац. проекты</t>
  </si>
  <si>
    <t>кроме 
нац. проектов</t>
  </si>
  <si>
    <t>Физ.лица, средне месячное значение</t>
  </si>
  <si>
    <t>Всего за квартал</t>
  </si>
  <si>
    <t>без нац. Проектов</t>
  </si>
  <si>
    <t xml:space="preserve">без нац. Проектов и предпр. деятельности </t>
  </si>
  <si>
    <t>по должнос-тным окла-дам c по-вышением должност-ных окла-дов и  до-плат, но-сящих обя-зательный характер</t>
  </si>
  <si>
    <t>Код по FKR</t>
  </si>
  <si>
    <t>Код по UCHR</t>
  </si>
  <si>
    <t>Код источника</t>
  </si>
  <si>
    <t>Формулы проверки</t>
  </si>
  <si>
    <t>Всего за месяц</t>
  </si>
  <si>
    <t>проверка строк</t>
  </si>
  <si>
    <t>Unhidden</t>
  </si>
  <si>
    <t>код колонки</t>
  </si>
  <si>
    <t>*</t>
  </si>
  <si>
    <t>Итого ручной ввод</t>
  </si>
  <si>
    <t>X</t>
  </si>
  <si>
    <t>U</t>
  </si>
  <si>
    <t>Руководители</t>
  </si>
  <si>
    <t>Специалисты</t>
  </si>
  <si>
    <t>Руководители структурных подразделений</t>
  </si>
  <si>
    <t>учителя кроме физкультуры</t>
  </si>
  <si>
    <t>учителя физкультуры</t>
  </si>
  <si>
    <t>тренеры-преподаватели</t>
  </si>
  <si>
    <t>преподаватели</t>
  </si>
  <si>
    <t>мастера производственного обучения</t>
  </si>
  <si>
    <t>воспитатели</t>
  </si>
  <si>
    <t>др.категории пед.работников</t>
  </si>
  <si>
    <t>Врачебный и средний медицинский персонал</t>
  </si>
  <si>
    <t>Младший медицинский персонал</t>
  </si>
  <si>
    <t>Работники культуры образовательных учреждений</t>
  </si>
  <si>
    <t>Прочие специалисты</t>
  </si>
  <si>
    <t>Общеотраслевые работники</t>
  </si>
  <si>
    <t>Рабочие</t>
  </si>
  <si>
    <t>Итого по категориям</t>
  </si>
  <si>
    <t>80</t>
  </si>
  <si>
    <t>Предпринимательская деятельность итого</t>
  </si>
  <si>
    <t>81</t>
  </si>
  <si>
    <t>82</t>
  </si>
  <si>
    <t>специалисты по основному виду деятельности</t>
  </si>
  <si>
    <t>83</t>
  </si>
  <si>
    <t>прочие специалисты</t>
  </si>
  <si>
    <t>84</t>
  </si>
  <si>
    <t>85</t>
  </si>
  <si>
    <t>Итого</t>
  </si>
  <si>
    <t>99</t>
  </si>
  <si>
    <t xml:space="preserve">Руководитель </t>
  </si>
  <si>
    <t>Контрольная сумма</t>
  </si>
  <si>
    <t>______________</t>
  </si>
  <si>
    <t>ф.и.о.</t>
  </si>
  <si>
    <t>(подпись)</t>
  </si>
  <si>
    <t>Версия бланка</t>
  </si>
  <si>
    <t xml:space="preserve">Гл. Бухгалтер  </t>
  </si>
  <si>
    <t>"Криста"</t>
  </si>
  <si>
    <t>Formuls for Columns</t>
  </si>
  <si>
    <t>Тренеры- преподаватели</t>
  </si>
  <si>
    <t>другие специалтсты</t>
  </si>
  <si>
    <t>Служащие</t>
  </si>
  <si>
    <t>кроме служащих</t>
  </si>
  <si>
    <t>070205</t>
  </si>
  <si>
    <t>Общеобразовательные школы</t>
  </si>
  <si>
    <t>Название учреждения полное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</si>
</sst>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#,##0.0"/>
    <numFmt numFmtId="167" formatCode="0000"/>
    <numFmt numFmtId="168" formatCode="0.0"/>
    <numFmt numFmtId="169" formatCode="d\ mmmm\,\ yyyy"/>
  </numFmts>
  <fonts count="62">
    <font>
      <sz val="9"/>
      <color theme="1"/>
      <name val="Arial"/>
      <family val="2"/>
    </font>
    <font>
      <sz val="9"/>
      <color indexed="8"/>
      <name val="Arial"/>
      <family val="2"/>
    </font>
    <font>
      <b/>
      <sz val="10"/>
      <color indexed="12"/>
      <name val="Arial Cyr"/>
      <family val="2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9"/>
      <name val="Arial Cyr"/>
      <family val="2"/>
    </font>
    <font>
      <b/>
      <sz val="14"/>
      <name val="Arial Cyr"/>
      <family val="0"/>
    </font>
    <font>
      <sz val="10"/>
      <color indexed="22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2"/>
    </font>
    <font>
      <b/>
      <sz val="6"/>
      <name val="Arial Cyr"/>
      <family val="2"/>
    </font>
    <font>
      <sz val="6"/>
      <name val="Arial Cyr"/>
      <family val="2"/>
    </font>
    <font>
      <b/>
      <sz val="9"/>
      <color indexed="18"/>
      <name val="Arial Cyr"/>
      <family val="0"/>
    </font>
    <font>
      <i/>
      <sz val="10"/>
      <name val="Arial Cyr"/>
      <family val="2"/>
    </font>
    <font>
      <b/>
      <sz val="9"/>
      <color indexed="16"/>
      <name val="Arial Cyr"/>
      <family val="0"/>
    </font>
    <font>
      <b/>
      <i/>
      <sz val="9"/>
      <name val="Arial Cyr"/>
      <family val="2"/>
    </font>
    <font>
      <b/>
      <sz val="10"/>
      <color indexed="62"/>
      <name val="Arial Cyr"/>
      <family val="2"/>
    </font>
    <font>
      <b/>
      <sz val="10"/>
      <color indexed="16"/>
      <name val="Arial Cyr"/>
      <family val="0"/>
    </font>
    <font>
      <b/>
      <sz val="8"/>
      <name val="Arial Cyr"/>
      <family val="2"/>
    </font>
    <font>
      <sz val="8"/>
      <color indexed="62"/>
      <name val="Arial Cyr"/>
      <family val="2"/>
    </font>
    <font>
      <sz val="7"/>
      <name val="Arial Cyr"/>
      <family val="2"/>
    </font>
    <font>
      <sz val="10"/>
      <color indexed="18"/>
      <name val="Arial Cyr"/>
      <family val="2"/>
    </font>
    <font>
      <b/>
      <sz val="8"/>
      <color indexed="62"/>
      <name val="Arial Cyr"/>
      <family val="2"/>
    </font>
    <font>
      <sz val="8"/>
      <color indexed="18"/>
      <name val="Arial Cyr"/>
      <family val="2"/>
    </font>
    <font>
      <b/>
      <sz val="7"/>
      <name val="Arial Cyr"/>
      <family val="2"/>
    </font>
    <font>
      <b/>
      <sz val="8"/>
      <color indexed="16"/>
      <name val="Arial Cyr"/>
      <family val="2"/>
    </font>
    <font>
      <sz val="10"/>
      <color indexed="62"/>
      <name val="Arial Cyr"/>
      <family val="2"/>
    </font>
    <font>
      <b/>
      <sz val="10"/>
      <color indexed="60"/>
      <name val="Arial Cyr"/>
      <family val="2"/>
    </font>
    <font>
      <sz val="8"/>
      <color indexed="60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14" fontId="3" fillId="0" borderId="0" xfId="0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14" fontId="13" fillId="34" borderId="12" xfId="0" applyNumberFormat="1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1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5" fontId="19" fillId="0" borderId="13" xfId="0" applyNumberFormat="1" applyFont="1" applyBorder="1" applyAlignment="1" applyProtection="1">
      <alignment horizontal="center" vertical="center" wrapText="1"/>
      <protection/>
    </xf>
    <xf numFmtId="165" fontId="19" fillId="0" borderId="0" xfId="0" applyNumberFormat="1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vertical="center" wrapText="1"/>
      <protection/>
    </xf>
    <xf numFmtId="3" fontId="9" fillId="0" borderId="13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165" fontId="9" fillId="0" borderId="13" xfId="0" applyNumberFormat="1" applyFont="1" applyBorder="1" applyAlignment="1" applyProtection="1">
      <alignment horizontal="center" vertical="center"/>
      <protection/>
    </xf>
    <xf numFmtId="4" fontId="8" fillId="34" borderId="13" xfId="0" applyNumberFormat="1" applyFont="1" applyFill="1" applyBorder="1" applyAlignment="1" applyProtection="1">
      <alignment vertical="center" shrinkToFit="1"/>
      <protection locked="0"/>
    </xf>
    <xf numFmtId="3" fontId="8" fillId="0" borderId="13" xfId="0" applyNumberFormat="1" applyFont="1" applyFill="1" applyBorder="1" applyAlignment="1" applyProtection="1">
      <alignment horizontal="center" vertical="center" shrinkToFit="1"/>
      <protection/>
    </xf>
    <xf numFmtId="3" fontId="8" fillId="34" borderId="13" xfId="0" applyNumberFormat="1" applyFont="1" applyFill="1" applyBorder="1" applyAlignment="1" applyProtection="1">
      <alignment vertical="center" shrinkToFit="1"/>
      <protection locked="0"/>
    </xf>
    <xf numFmtId="166" fontId="8" fillId="34" borderId="13" xfId="0" applyNumberFormat="1" applyFont="1" applyFill="1" applyBorder="1" applyAlignment="1" applyProtection="1">
      <alignment vertical="center" shrinkToFit="1"/>
      <protection locked="0"/>
    </xf>
    <xf numFmtId="3" fontId="8" fillId="0" borderId="0" xfId="0" applyNumberFormat="1" applyFont="1" applyFill="1" applyBorder="1" applyAlignment="1" applyProtection="1">
      <alignment horizontal="center" vertical="center" shrinkToFit="1"/>
      <protection/>
    </xf>
    <xf numFmtId="167" fontId="0" fillId="0" borderId="13" xfId="0" applyNumberFormat="1" applyBorder="1" applyAlignment="1" applyProtection="1">
      <alignment horizontal="center" vertical="center"/>
      <protection/>
    </xf>
    <xf numFmtId="164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3" fontId="20" fillId="0" borderId="13" xfId="0" applyNumberFormat="1" applyFont="1" applyFill="1" applyBorder="1" applyAlignment="1" applyProtection="1">
      <alignment horizontal="center" vertical="center" shrinkToFit="1"/>
      <protection/>
    </xf>
    <xf numFmtId="3" fontId="26" fillId="0" borderId="13" xfId="0" applyNumberFormat="1" applyFont="1" applyBorder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vertical="center"/>
      <protection/>
    </xf>
    <xf numFmtId="3" fontId="0" fillId="0" borderId="13" xfId="0" applyNumberFormat="1" applyBorder="1" applyAlignment="1" applyProtection="1">
      <alignment horizontal="center" vertical="center"/>
      <protection/>
    </xf>
    <xf numFmtId="3" fontId="0" fillId="0" borderId="0" xfId="0" applyNumberForma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left" vertical="center" wrapText="1"/>
      <protection/>
    </xf>
    <xf numFmtId="1" fontId="9" fillId="0" borderId="13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4" fontId="8" fillId="0" borderId="13" xfId="0" applyNumberFormat="1" applyFont="1" applyFill="1" applyBorder="1" applyAlignment="1" applyProtection="1">
      <alignment horizontal="right" vertical="center" shrinkToFit="1"/>
      <protection/>
    </xf>
    <xf numFmtId="3" fontId="8" fillId="0" borderId="13" xfId="0" applyNumberFormat="1" applyFont="1" applyFill="1" applyBorder="1" applyAlignment="1" applyProtection="1">
      <alignment horizontal="right" vertical="center" shrinkToFit="1"/>
      <protection/>
    </xf>
    <xf numFmtId="3" fontId="8" fillId="0" borderId="13" xfId="0" applyNumberFormat="1" applyFont="1" applyFill="1" applyBorder="1" applyAlignment="1" applyProtection="1">
      <alignment vertical="center" shrinkToFit="1"/>
      <protection/>
    </xf>
    <xf numFmtId="168" fontId="8" fillId="0" borderId="13" xfId="0" applyNumberFormat="1" applyFont="1" applyFill="1" applyBorder="1" applyAlignment="1" applyProtection="1">
      <alignment vertical="center" shrinkToFit="1"/>
      <protection/>
    </xf>
    <xf numFmtId="3" fontId="8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3" fontId="0" fillId="0" borderId="17" xfId="0" applyNumberFormat="1" applyBorder="1" applyAlignment="1" applyProtection="1">
      <alignment horizontal="center" vertical="center"/>
      <protection/>
    </xf>
    <xf numFmtId="4" fontId="8" fillId="34" borderId="13" xfId="0" applyNumberFormat="1" applyFont="1" applyFill="1" applyBorder="1" applyAlignment="1" applyProtection="1">
      <alignment horizontal="right" vertical="center" shrinkToFit="1"/>
      <protection locked="0"/>
    </xf>
    <xf numFmtId="3" fontId="8" fillId="34" borderId="13" xfId="0" applyNumberFormat="1" applyFont="1" applyFill="1" applyBorder="1" applyAlignment="1" applyProtection="1">
      <alignment horizontal="right" vertical="center" shrinkToFit="1"/>
      <protection locked="0"/>
    </xf>
    <xf numFmtId="3" fontId="20" fillId="0" borderId="13" xfId="0" applyNumberFormat="1" applyFont="1" applyFill="1" applyBorder="1" applyAlignment="1" applyProtection="1">
      <alignment horizontal="right" vertical="center" shrinkToFit="1"/>
      <protection/>
    </xf>
    <xf numFmtId="3" fontId="20" fillId="0" borderId="0" xfId="0" applyNumberFormat="1" applyFont="1" applyFill="1" applyBorder="1" applyAlignment="1" applyProtection="1">
      <alignment horizontal="right" vertical="center" shrinkToFi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1" fontId="0" fillId="0" borderId="13" xfId="0" applyNumberFormat="1" applyBorder="1" applyAlignment="1" applyProtection="1">
      <alignment horizontal="center" vertical="center"/>
      <protection/>
    </xf>
    <xf numFmtId="166" fontId="8" fillId="0" borderId="13" xfId="0" applyNumberFormat="1" applyFont="1" applyFill="1" applyBorder="1" applyAlignment="1" applyProtection="1">
      <alignment vertical="center" shrinkToFit="1"/>
      <protection/>
    </xf>
    <xf numFmtId="3" fontId="8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" fontId="19" fillId="0" borderId="13" xfId="0" applyNumberFormat="1" applyFont="1" applyFill="1" applyBorder="1" applyAlignment="1" applyProtection="1">
      <alignment horizontal="right" vertical="center" shrinkToFit="1"/>
      <protection/>
    </xf>
    <xf numFmtId="3" fontId="19" fillId="0" borderId="13" xfId="0" applyNumberFormat="1" applyFont="1" applyFill="1" applyBorder="1" applyAlignment="1" applyProtection="1">
      <alignment horizontal="right" vertical="center" shrinkToFit="1"/>
      <protection/>
    </xf>
    <xf numFmtId="3" fontId="19" fillId="0" borderId="13" xfId="0" applyNumberFormat="1" applyFont="1" applyFill="1" applyBorder="1" applyAlignment="1" applyProtection="1">
      <alignment horizontal="center" vertical="center" shrinkToFit="1"/>
      <protection/>
    </xf>
    <xf numFmtId="3" fontId="19" fillId="0" borderId="13" xfId="0" applyNumberFormat="1" applyFont="1" applyFill="1" applyBorder="1" applyAlignment="1" applyProtection="1">
      <alignment vertical="center" shrinkToFit="1"/>
      <protection/>
    </xf>
    <xf numFmtId="166" fontId="19" fillId="0" borderId="13" xfId="0" applyNumberFormat="1" applyFont="1" applyFill="1" applyBorder="1" applyAlignment="1" applyProtection="1">
      <alignment vertical="center" shrinkToFit="1"/>
      <protection/>
    </xf>
    <xf numFmtId="3" fontId="19" fillId="0" borderId="0" xfId="0" applyNumberFormat="1" applyFont="1" applyFill="1" applyBorder="1" applyAlignment="1" applyProtection="1">
      <alignment horizontal="right" vertical="center" shrinkToFit="1"/>
      <protection/>
    </xf>
    <xf numFmtId="3" fontId="23" fillId="0" borderId="13" xfId="0" applyNumberFormat="1" applyFont="1" applyFill="1" applyBorder="1" applyAlignment="1" applyProtection="1">
      <alignment horizontal="right" vertical="center" shrinkToFit="1"/>
      <protection/>
    </xf>
    <xf numFmtId="3" fontId="23" fillId="0" borderId="0" xfId="0" applyNumberFormat="1" applyFont="1" applyFill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/>
    </xf>
    <xf numFmtId="166" fontId="8" fillId="0" borderId="13" xfId="0" applyNumberFormat="1" applyFont="1" applyFill="1" applyBorder="1" applyAlignment="1" applyProtection="1">
      <alignment horizontal="right" vertical="center" shrinkToFit="1"/>
      <protection/>
    </xf>
    <xf numFmtId="3" fontId="20" fillId="0" borderId="13" xfId="0" applyNumberFormat="1" applyFont="1" applyFill="1" applyBorder="1" applyAlignment="1" applyProtection="1">
      <alignment vertical="center" shrinkToFit="1"/>
      <protection/>
    </xf>
    <xf numFmtId="3" fontId="20" fillId="0" borderId="0" xfId="0" applyNumberFormat="1" applyFont="1" applyFill="1" applyBorder="1" applyAlignment="1" applyProtection="1">
      <alignment horizontal="center" vertical="center" shrinkToFit="1"/>
      <protection/>
    </xf>
    <xf numFmtId="166" fontId="8" fillId="34" borderId="13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13" xfId="0" applyFont="1" applyBorder="1" applyAlignment="1" applyProtection="1">
      <alignment horizontal="left" vertical="center" wrapText="1"/>
      <protection/>
    </xf>
    <xf numFmtId="166" fontId="19" fillId="0" borderId="13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ill="1" applyBorder="1" applyAlignment="1" applyProtection="1">
      <alignment vertical="center" wrapText="1"/>
      <protection/>
    </xf>
    <xf numFmtId="1" fontId="0" fillId="0" borderId="0" xfId="0" applyNumberFormat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3" fontId="19" fillId="0" borderId="0" xfId="0" applyNumberFormat="1" applyFont="1" applyFill="1" applyBorder="1" applyAlignment="1" applyProtection="1">
      <alignment horizontal="right" vertical="center"/>
      <protection/>
    </xf>
    <xf numFmtId="167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169" fontId="10" fillId="0" borderId="0" xfId="0" applyNumberFormat="1" applyFont="1" applyFill="1" applyBorder="1" applyAlignment="1" applyProtection="1">
      <alignment horizontal="center" vertical="center"/>
      <protection/>
    </xf>
    <xf numFmtId="20" fontId="0" fillId="0" borderId="0" xfId="0" applyNumberFormat="1" applyBorder="1" applyAlignment="1" applyProtection="1">
      <alignment vertical="center"/>
      <protection/>
    </xf>
    <xf numFmtId="169" fontId="10" fillId="0" borderId="0" xfId="0" applyNumberFormat="1" applyFont="1" applyFill="1" applyBorder="1" applyAlignment="1" applyProtection="1">
      <alignment horizontal="right" vertical="center"/>
      <protection/>
    </xf>
    <xf numFmtId="21" fontId="0" fillId="0" borderId="0" xfId="0" applyNumberFormat="1" applyBorder="1" applyAlignment="1" applyProtection="1">
      <alignment horizontal="right" vertical="center"/>
      <protection/>
    </xf>
    <xf numFmtId="3" fontId="20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33" borderId="18" xfId="0" applyFont="1" applyFill="1" applyBorder="1" applyAlignment="1" applyProtection="1">
      <alignment vertical="center"/>
      <protection/>
    </xf>
    <xf numFmtId="0" fontId="28" fillId="33" borderId="19" xfId="0" applyNumberFormat="1" applyFont="1" applyFill="1" applyBorder="1" applyAlignment="1" applyProtection="1">
      <alignment vertical="center"/>
      <protection/>
    </xf>
    <xf numFmtId="1" fontId="28" fillId="33" borderId="19" xfId="0" applyNumberFormat="1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 wrapText="1"/>
      <protection/>
    </xf>
    <xf numFmtId="3" fontId="26" fillId="0" borderId="13" xfId="0" applyNumberFormat="1" applyFont="1" applyFill="1" applyBorder="1" applyAlignment="1" applyProtection="1">
      <alignment horizontal="center" vertical="center"/>
      <protection/>
    </xf>
    <xf numFmtId="3" fontId="2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NumberForma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3" fontId="19" fillId="35" borderId="13" xfId="0" applyNumberFormat="1" applyFont="1" applyFill="1" applyBorder="1" applyAlignment="1" applyProtection="1">
      <alignment horizontal="right" vertical="center"/>
      <protection/>
    </xf>
    <xf numFmtId="3" fontId="19" fillId="33" borderId="13" xfId="0" applyNumberFormat="1" applyFont="1" applyFill="1" applyBorder="1" applyAlignment="1" applyProtection="1">
      <alignment horizontal="right" vertical="center"/>
      <protection/>
    </xf>
    <xf numFmtId="3" fontId="19" fillId="35" borderId="18" xfId="0" applyNumberFormat="1" applyFont="1" applyFill="1" applyBorder="1" applyAlignment="1" applyProtection="1">
      <alignment horizontal="right" vertical="center"/>
      <protection/>
    </xf>
    <xf numFmtId="3" fontId="19" fillId="35" borderId="0" xfId="0" applyNumberFormat="1" applyFont="1" applyFill="1" applyBorder="1" applyAlignment="1" applyProtection="1">
      <alignment horizontal="right" vertical="center"/>
      <protection/>
    </xf>
    <xf numFmtId="165" fontId="19" fillId="0" borderId="17" xfId="0" applyNumberFormat="1" applyFont="1" applyBorder="1" applyAlignment="1" applyProtection="1">
      <alignment horizontal="center" vertical="center" wrapText="1"/>
      <protection/>
    </xf>
    <xf numFmtId="165" fontId="19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165" fontId="0" fillId="0" borderId="0" xfId="0" applyNumberForma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0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35" borderId="1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16" fillId="35" borderId="13" xfId="0" applyFont="1" applyFill="1" applyBorder="1" applyAlignment="1" applyProtection="1">
      <alignment horizontal="right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169" fontId="5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right" vertical="center"/>
      <protection/>
    </xf>
    <xf numFmtId="169" fontId="10" fillId="0" borderId="0" xfId="0" applyNumberFormat="1" applyFont="1" applyFill="1" applyBorder="1" applyAlignment="1" applyProtection="1">
      <alignment horizontal="right" vertical="center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5"/>
  <sheetViews>
    <sheetView tabSelected="1" zoomScalePageLayoutView="0" workbookViewId="0" topLeftCell="A1">
      <selection activeCell="R14" sqref="R14"/>
    </sheetView>
  </sheetViews>
  <sheetFormatPr defaultColWidth="9.140625" defaultRowHeight="12"/>
  <cols>
    <col min="1" max="40" width="9.140625" style="7" customWidth="1"/>
    <col min="41" max="41" width="9.140625" style="24" customWidth="1"/>
    <col min="42" max="16384" width="9.140625" style="7" customWidth="1"/>
  </cols>
  <sheetData>
    <row r="1" spans="1:48" s="2" customFormat="1" ht="15.75">
      <c r="A1" s="1" t="s">
        <v>0</v>
      </c>
      <c r="G1" s="3"/>
      <c r="H1" s="4" t="str">
        <f>IF(AND(AO1:AU1),AI2,CONCATENATE(AO3,AP3,AQ3,AR3,AS3,AT3,AU3))</f>
        <v>По строкам ошибок нет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O1" s="5" t="b">
        <f aca="true" t="shared" si="0" ref="AO1:AU1">AND(AO17:AO42)</f>
        <v>1</v>
      </c>
      <c r="AP1" s="5" t="b">
        <f t="shared" si="0"/>
        <v>1</v>
      </c>
      <c r="AQ1" s="5" t="b">
        <f t="shared" si="0"/>
        <v>1</v>
      </c>
      <c r="AR1" s="5" t="b">
        <f t="shared" si="0"/>
        <v>1</v>
      </c>
      <c r="AS1" s="5" t="b">
        <f t="shared" si="0"/>
        <v>1</v>
      </c>
      <c r="AT1" s="5" t="b">
        <f t="shared" si="0"/>
        <v>1</v>
      </c>
      <c r="AU1" s="5" t="b">
        <f t="shared" si="0"/>
        <v>1</v>
      </c>
      <c r="AV1" s="5"/>
    </row>
    <row r="2" spans="1:49" ht="18">
      <c r="A2" s="6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D2" s="8"/>
      <c r="AE2" s="8"/>
      <c r="AF2" s="8"/>
      <c r="AG2" s="8"/>
      <c r="AI2" s="7" t="s">
        <v>2</v>
      </c>
      <c r="AO2" s="9" t="s">
        <v>3</v>
      </c>
      <c r="AP2" s="9" t="s">
        <v>4</v>
      </c>
      <c r="AQ2" s="9" t="s">
        <v>5</v>
      </c>
      <c r="AR2" s="9" t="s">
        <v>6</v>
      </c>
      <c r="AS2" s="9" t="s">
        <v>7</v>
      </c>
      <c r="AT2" s="9" t="s">
        <v>8</v>
      </c>
      <c r="AU2" s="9" t="s">
        <v>9</v>
      </c>
      <c r="AV2" s="9"/>
      <c r="AW2" s="10"/>
    </row>
    <row r="3" spans="1:49" ht="16.5" thickBot="1">
      <c r="A3" s="11" t="s">
        <v>10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O3" s="7">
        <f aca="true" t="shared" si="1" ref="AO3:AU3">IF(AO1,"",AO2)</f>
      </c>
      <c r="AP3" s="7">
        <f t="shared" si="1"/>
      </c>
      <c r="AQ3" s="7">
        <f t="shared" si="1"/>
      </c>
      <c r="AR3" s="7">
        <f t="shared" si="1"/>
      </c>
      <c r="AS3" s="7">
        <f t="shared" si="1"/>
      </c>
      <c r="AT3" s="7">
        <f t="shared" si="1"/>
      </c>
      <c r="AU3" s="7">
        <f t="shared" si="1"/>
      </c>
      <c r="AV3"/>
      <c r="AW3"/>
    </row>
    <row r="4" spans="1:49" ht="16.5" thickBot="1">
      <c r="A4" s="1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13" t="s">
        <v>11</v>
      </c>
      <c r="AE4" s="14"/>
      <c r="AF4" s="8"/>
      <c r="AG4" s="8"/>
      <c r="AO4"/>
      <c r="AP4"/>
      <c r="AQ4"/>
      <c r="AR4"/>
      <c r="AS4"/>
      <c r="AT4"/>
      <c r="AU4"/>
      <c r="AV4"/>
      <c r="AW4"/>
    </row>
    <row r="5" spans="1:49" ht="12.75">
      <c r="A5" s="143" t="s">
        <v>12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5"/>
      <c r="P5" s="16"/>
      <c r="Q5" s="16"/>
      <c r="R5" s="16"/>
      <c r="S5" s="16"/>
      <c r="T5" s="16"/>
      <c r="U5" s="17"/>
      <c r="V5" s="17"/>
      <c r="W5" s="17"/>
      <c r="X5" s="17"/>
      <c r="Y5" s="18"/>
      <c r="Z5" s="8"/>
      <c r="AA5" s="8"/>
      <c r="AB5" s="8"/>
      <c r="AC5" s="19" t="s">
        <v>13</v>
      </c>
      <c r="AD5" s="20" t="s">
        <v>14</v>
      </c>
      <c r="AE5" s="21"/>
      <c r="AF5" s="8"/>
      <c r="AG5" s="7">
        <v>0</v>
      </c>
      <c r="AH5" s="7" t="s">
        <v>15</v>
      </c>
      <c r="AO5"/>
      <c r="AP5"/>
      <c r="AQ5"/>
      <c r="AR5"/>
      <c r="AS5"/>
      <c r="AT5"/>
      <c r="AU5"/>
      <c r="AV5"/>
      <c r="AW5"/>
    </row>
    <row r="6" spans="1:34" ht="12.75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5"/>
      <c r="AB6" s="15"/>
      <c r="AC6" s="16" t="s">
        <v>16</v>
      </c>
      <c r="AD6" s="22"/>
      <c r="AE6" s="23"/>
      <c r="AF6" s="8"/>
      <c r="AG6" s="7">
        <v>3</v>
      </c>
      <c r="AH6" s="7" t="s">
        <v>17</v>
      </c>
    </row>
    <row r="7" spans="1:41" ht="12.75">
      <c r="A7" s="145" t="s">
        <v>18</v>
      </c>
      <c r="B7" s="146" t="s">
        <v>19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AB7" s="15"/>
      <c r="AC7" s="16" t="s">
        <v>20</v>
      </c>
      <c r="AD7" s="25"/>
      <c r="AE7" s="26"/>
      <c r="AF7" s="8"/>
      <c r="AG7" s="7">
        <v>2</v>
      </c>
      <c r="AH7" s="7" t="s">
        <v>21</v>
      </c>
      <c r="AO7" s="7"/>
    </row>
    <row r="8" spans="1:41" ht="12.75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27"/>
      <c r="AA8" s="15"/>
      <c r="AB8" s="16"/>
      <c r="AC8" s="16" t="s">
        <v>22</v>
      </c>
      <c r="AD8" s="25" t="s">
        <v>23</v>
      </c>
      <c r="AE8" s="28"/>
      <c r="AF8" s="8"/>
      <c r="AG8" s="7">
        <v>2</v>
      </c>
      <c r="AH8" s="7" t="s">
        <v>24</v>
      </c>
      <c r="AO8" s="7"/>
    </row>
    <row r="9" spans="1:41" ht="12.75">
      <c r="A9" s="7" t="s">
        <v>25</v>
      </c>
      <c r="B9" s="152" t="s">
        <v>26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27"/>
      <c r="P9" s="151" t="s">
        <v>27</v>
      </c>
      <c r="Q9" s="151"/>
      <c r="R9" s="29">
        <v>0</v>
      </c>
      <c r="T9" s="147"/>
      <c r="U9" s="147"/>
      <c r="V9" s="147"/>
      <c r="W9" s="30"/>
      <c r="X9" s="153" t="s">
        <v>28</v>
      </c>
      <c r="Y9" s="153"/>
      <c r="Z9" s="30"/>
      <c r="AA9" s="15"/>
      <c r="AB9" s="16"/>
      <c r="AC9" s="7" t="s">
        <v>29</v>
      </c>
      <c r="AD9" s="25" t="s">
        <v>122</v>
      </c>
      <c r="AE9" s="28"/>
      <c r="AF9" s="8"/>
      <c r="AG9" s="7">
        <v>161</v>
      </c>
      <c r="AH9" s="7" t="s">
        <v>30</v>
      </c>
      <c r="AO9" s="7"/>
    </row>
    <row r="10" spans="1:41" ht="12.75">
      <c r="A10" s="148" t="s">
        <v>31</v>
      </c>
      <c r="B10" s="149" t="s">
        <v>123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31"/>
      <c r="P10" s="150" t="s">
        <v>124</v>
      </c>
      <c r="Q10" s="150"/>
      <c r="R10" s="150"/>
      <c r="S10" s="150"/>
      <c r="T10" s="150"/>
      <c r="U10" s="150"/>
      <c r="V10" s="150"/>
      <c r="W10" s="150"/>
      <c r="X10" s="150"/>
      <c r="Y10" s="150"/>
      <c r="Z10" s="15"/>
      <c r="AA10" s="15"/>
      <c r="AB10" s="16"/>
      <c r="AD10" s="32">
        <v>1</v>
      </c>
      <c r="AE10" s="28"/>
      <c r="AF10" s="8"/>
      <c r="AG10" s="8"/>
      <c r="AO10" s="7"/>
    </row>
    <row r="11" spans="1:31" ht="13.5" thickBot="1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31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"/>
      <c r="AA11" s="33"/>
      <c r="AB11" s="33"/>
      <c r="AC11" s="34" t="s">
        <v>32</v>
      </c>
      <c r="AD11" s="35" t="s">
        <v>33</v>
      </c>
      <c r="AE11" s="36"/>
    </row>
    <row r="12" spans="1:31" ht="12">
      <c r="A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0" ht="12">
      <c r="A13" s="158" t="s">
        <v>34</v>
      </c>
      <c r="B13" s="156" t="s">
        <v>35</v>
      </c>
      <c r="C13" s="156" t="s">
        <v>36</v>
      </c>
      <c r="D13" s="156" t="s">
        <v>37</v>
      </c>
      <c r="E13" s="157" t="s">
        <v>38</v>
      </c>
      <c r="F13" s="157"/>
      <c r="G13" s="156" t="s">
        <v>39</v>
      </c>
      <c r="H13" s="156" t="s">
        <v>40</v>
      </c>
      <c r="I13" s="156" t="s">
        <v>41</v>
      </c>
      <c r="J13" s="156" t="s">
        <v>42</v>
      </c>
      <c r="K13" s="157" t="s">
        <v>43</v>
      </c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6" t="s">
        <v>44</v>
      </c>
      <c r="W13" s="156" t="s">
        <v>45</v>
      </c>
      <c r="X13" s="156"/>
      <c r="Y13" s="156" t="s">
        <v>46</v>
      </c>
      <c r="Z13" s="156" t="s">
        <v>47</v>
      </c>
      <c r="AA13" s="156"/>
      <c r="AB13" s="156"/>
      <c r="AC13" s="156"/>
      <c r="AD13" s="156"/>
      <c r="AE13" s="37"/>
      <c r="AJ13" s="159" t="s">
        <v>48</v>
      </c>
      <c r="AK13" s="159"/>
      <c r="AL13" s="159"/>
      <c r="AM13" s="159"/>
      <c r="AN13" s="37"/>
    </row>
    <row r="14" spans="1:49" ht="135">
      <c r="A14" s="158"/>
      <c r="B14" s="156"/>
      <c r="C14" s="156"/>
      <c r="D14" s="156"/>
      <c r="E14" s="38" t="s">
        <v>49</v>
      </c>
      <c r="F14" s="38" t="s">
        <v>50</v>
      </c>
      <c r="G14" s="156"/>
      <c r="H14" s="156"/>
      <c r="I14" s="156"/>
      <c r="J14" s="156"/>
      <c r="K14" s="38" t="s">
        <v>51</v>
      </c>
      <c r="L14" s="38" t="s">
        <v>52</v>
      </c>
      <c r="M14" s="39" t="s">
        <v>53</v>
      </c>
      <c r="N14" s="38" t="s">
        <v>54</v>
      </c>
      <c r="O14" s="38" t="s">
        <v>55</v>
      </c>
      <c r="P14" s="38" t="s">
        <v>56</v>
      </c>
      <c r="Q14" s="38" t="s">
        <v>57</v>
      </c>
      <c r="R14" s="38" t="s">
        <v>58</v>
      </c>
      <c r="S14" s="38" t="s">
        <v>59</v>
      </c>
      <c r="T14" s="38" t="s">
        <v>60</v>
      </c>
      <c r="U14" s="38" t="s">
        <v>61</v>
      </c>
      <c r="V14" s="156"/>
      <c r="W14" s="38" t="s">
        <v>62</v>
      </c>
      <c r="X14" s="38" t="s">
        <v>63</v>
      </c>
      <c r="Y14" s="156"/>
      <c r="Z14" s="38" t="s">
        <v>64</v>
      </c>
      <c r="AA14" s="38" t="s">
        <v>65</v>
      </c>
      <c r="AB14" s="38" t="s">
        <v>66</v>
      </c>
      <c r="AC14" s="38" t="s">
        <v>67</v>
      </c>
      <c r="AD14" s="38" t="s">
        <v>68</v>
      </c>
      <c r="AE14" s="37"/>
      <c r="AF14" s="39" t="s">
        <v>69</v>
      </c>
      <c r="AG14" s="39" t="s">
        <v>70</v>
      </c>
      <c r="AH14" s="39" t="s">
        <v>71</v>
      </c>
      <c r="AI14" s="39" t="s">
        <v>72</v>
      </c>
      <c r="AJ14" s="40" t="s">
        <v>73</v>
      </c>
      <c r="AK14" s="40" t="s">
        <v>66</v>
      </c>
      <c r="AL14" s="40" t="s">
        <v>67</v>
      </c>
      <c r="AM14" s="40" t="s">
        <v>68</v>
      </c>
      <c r="AN14" s="37"/>
      <c r="AO14" s="154" t="s">
        <v>74</v>
      </c>
      <c r="AP14" s="154"/>
      <c r="AQ14" s="154"/>
      <c r="AR14" s="154"/>
      <c r="AS14" s="154"/>
      <c r="AT14" s="154"/>
      <c r="AU14" s="154"/>
      <c r="AV14" s="41" t="s">
        <v>75</v>
      </c>
      <c r="AW14" s="42"/>
    </row>
    <row r="15" spans="1:50" s="48" customFormat="1" ht="12">
      <c r="A15" s="155" t="s">
        <v>76</v>
      </c>
      <c r="B15" s="155"/>
      <c r="C15" s="155"/>
      <c r="D15" s="155"/>
      <c r="E15" s="43">
        <v>1</v>
      </c>
      <c r="F15" s="43">
        <v>2</v>
      </c>
      <c r="G15" s="43">
        <v>10</v>
      </c>
      <c r="H15" s="43">
        <v>11</v>
      </c>
      <c r="I15" s="43">
        <v>20</v>
      </c>
      <c r="J15" s="43">
        <v>21</v>
      </c>
      <c r="K15" s="43">
        <v>31</v>
      </c>
      <c r="L15" s="43">
        <v>32</v>
      </c>
      <c r="M15" s="43">
        <v>33</v>
      </c>
      <c r="N15" s="43">
        <v>34</v>
      </c>
      <c r="O15" s="43">
        <v>35</v>
      </c>
      <c r="P15" s="43">
        <v>36</v>
      </c>
      <c r="Q15" s="43">
        <v>37</v>
      </c>
      <c r="R15" s="43">
        <v>38</v>
      </c>
      <c r="S15" s="43">
        <v>39</v>
      </c>
      <c r="T15" s="43">
        <v>40</v>
      </c>
      <c r="U15" s="43">
        <v>42</v>
      </c>
      <c r="V15" s="43">
        <v>50</v>
      </c>
      <c r="W15" s="43">
        <v>61</v>
      </c>
      <c r="X15" s="43">
        <v>62</v>
      </c>
      <c r="Y15" s="43">
        <v>70</v>
      </c>
      <c r="Z15" s="43">
        <v>90</v>
      </c>
      <c r="AA15" s="43">
        <v>91</v>
      </c>
      <c r="AB15" s="43">
        <v>92</v>
      </c>
      <c r="AC15" s="43">
        <v>93</v>
      </c>
      <c r="AD15" s="43">
        <v>94</v>
      </c>
      <c r="AE15" s="44"/>
      <c r="AF15" s="45"/>
      <c r="AG15" s="45"/>
      <c r="AH15" s="45"/>
      <c r="AI15" s="45"/>
      <c r="AJ15" s="46"/>
      <c r="AK15" s="46"/>
      <c r="AL15" s="46"/>
      <c r="AM15" s="46"/>
      <c r="AN15" s="47"/>
      <c r="AO15" s="45"/>
      <c r="AP15" s="45"/>
      <c r="AQ15" s="45"/>
      <c r="AR15" s="45"/>
      <c r="AS15" s="45"/>
      <c r="AT15" s="45"/>
      <c r="AU15" s="45"/>
      <c r="AV15" s="45"/>
      <c r="AW15" s="47"/>
      <c r="AX15" s="7"/>
    </row>
    <row r="16" spans="1:50" s="48" customFormat="1" ht="12">
      <c r="A16" s="49"/>
      <c r="B16" s="49"/>
      <c r="C16" s="49"/>
      <c r="D16" s="49"/>
      <c r="E16" s="49">
        <v>2</v>
      </c>
      <c r="F16" s="49">
        <v>3</v>
      </c>
      <c r="G16" s="49">
        <v>4</v>
      </c>
      <c r="H16" s="49">
        <v>5</v>
      </c>
      <c r="I16" s="49">
        <v>6</v>
      </c>
      <c r="J16" s="49">
        <v>7</v>
      </c>
      <c r="K16" s="49">
        <v>9</v>
      </c>
      <c r="L16" s="49"/>
      <c r="M16" s="49">
        <v>11</v>
      </c>
      <c r="N16" s="49">
        <v>12</v>
      </c>
      <c r="O16" s="49">
        <v>13</v>
      </c>
      <c r="P16" s="49">
        <v>14</v>
      </c>
      <c r="Q16" s="49">
        <v>15</v>
      </c>
      <c r="R16" s="49">
        <v>16</v>
      </c>
      <c r="S16" s="49">
        <v>17</v>
      </c>
      <c r="T16" s="49">
        <v>18</v>
      </c>
      <c r="U16" s="49">
        <v>20</v>
      </c>
      <c r="V16" s="49">
        <v>21</v>
      </c>
      <c r="W16" s="49">
        <v>23</v>
      </c>
      <c r="X16" s="49">
        <v>24</v>
      </c>
      <c r="Y16" s="49">
        <v>25</v>
      </c>
      <c r="Z16" s="49">
        <v>27</v>
      </c>
      <c r="AA16" s="49">
        <v>28</v>
      </c>
      <c r="AB16" s="49">
        <v>29</v>
      </c>
      <c r="AC16" s="49">
        <v>30</v>
      </c>
      <c r="AD16" s="49">
        <v>31</v>
      </c>
      <c r="AE16" s="42"/>
      <c r="AF16" s="41"/>
      <c r="AG16" s="41"/>
      <c r="AH16" s="41"/>
      <c r="AI16" s="41"/>
      <c r="AJ16" s="40">
        <v>37</v>
      </c>
      <c r="AK16" s="40">
        <v>38</v>
      </c>
      <c r="AL16" s="40">
        <v>39</v>
      </c>
      <c r="AM16" s="40">
        <v>40</v>
      </c>
      <c r="AN16" s="42" t="s">
        <v>77</v>
      </c>
      <c r="AO16" s="50">
        <v>41</v>
      </c>
      <c r="AP16" s="50">
        <f aca="true" t="shared" si="2" ref="AP16:AV16">1+AO16</f>
        <v>42</v>
      </c>
      <c r="AQ16" s="50">
        <f t="shared" si="2"/>
        <v>43</v>
      </c>
      <c r="AR16" s="50">
        <f t="shared" si="2"/>
        <v>44</v>
      </c>
      <c r="AS16" s="50">
        <f t="shared" si="2"/>
        <v>45</v>
      </c>
      <c r="AT16" s="50">
        <f t="shared" si="2"/>
        <v>46</v>
      </c>
      <c r="AU16" s="50">
        <f t="shared" si="2"/>
        <v>47</v>
      </c>
      <c r="AV16" s="41">
        <f t="shared" si="2"/>
        <v>48</v>
      </c>
      <c r="AW16" s="42"/>
      <c r="AX16" s="7"/>
    </row>
    <row r="17" spans="1:49" ht="27">
      <c r="A17" s="51" t="s">
        <v>78</v>
      </c>
      <c r="B17" s="52">
        <f>LogPage</f>
        <v>161</v>
      </c>
      <c r="C17" s="53"/>
      <c r="D17" s="54">
        <v>0</v>
      </c>
      <c r="E17" s="55">
        <v>81.3</v>
      </c>
      <c r="F17" s="55"/>
      <c r="G17" s="56" t="s">
        <v>79</v>
      </c>
      <c r="H17" s="56" t="s">
        <v>79</v>
      </c>
      <c r="I17" s="57"/>
      <c r="J17" s="57"/>
      <c r="K17" s="57"/>
      <c r="L17" s="56" t="s">
        <v>79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9"/>
      <c r="AF17" s="60" t="str">
        <f>FKR</f>
        <v>0702</v>
      </c>
      <c r="AG17" s="60" t="str">
        <f>CONCATENATE(TUCH,UCHR)</f>
        <v>1070205</v>
      </c>
      <c r="AH17" s="61">
        <f>PPP</f>
        <v>0</v>
      </c>
      <c r="AI17" s="62"/>
      <c r="AJ17" s="63" t="s">
        <v>79</v>
      </c>
      <c r="AK17" s="63" t="s">
        <v>79</v>
      </c>
      <c r="AL17" s="63" t="s">
        <v>79</v>
      </c>
      <c r="AM17" s="63" t="s">
        <v>79</v>
      </c>
      <c r="AN17" s="59"/>
      <c r="AO17" s="64" t="b">
        <f>E17&gt;=F17</f>
        <v>1</v>
      </c>
      <c r="AP17" s="64"/>
      <c r="AQ17" s="64"/>
      <c r="AR17" s="65"/>
      <c r="AS17" s="65"/>
      <c r="AT17" s="65"/>
      <c r="AU17" s="65"/>
      <c r="AV17" s="66" t="s">
        <v>80</v>
      </c>
      <c r="AW17" s="67"/>
    </row>
    <row r="18" spans="1:49" ht="12.75">
      <c r="A18" s="68"/>
      <c r="B18" s="69"/>
      <c r="C18" s="52"/>
      <c r="D18" s="70"/>
      <c r="E18" s="71"/>
      <c r="F18" s="71"/>
      <c r="G18" s="72"/>
      <c r="H18" s="72"/>
      <c r="I18" s="72"/>
      <c r="J18" s="72"/>
      <c r="K18" s="72"/>
      <c r="L18" s="56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4"/>
      <c r="AA18" s="73"/>
      <c r="AB18" s="73"/>
      <c r="AC18" s="73"/>
      <c r="AD18" s="73"/>
      <c r="AE18" s="75"/>
      <c r="AF18" s="60"/>
      <c r="AG18" s="60"/>
      <c r="AH18" s="61"/>
      <c r="AI18" s="76" t="str">
        <f>"X"</f>
        <v>X</v>
      </c>
      <c r="AJ18" s="77"/>
      <c r="AK18" s="77"/>
      <c r="AL18" s="77"/>
      <c r="AM18" s="77"/>
      <c r="AN18" s="24"/>
      <c r="AO18" s="64"/>
      <c r="AP18" s="65"/>
      <c r="AQ18" s="65"/>
      <c r="AR18" s="65"/>
      <c r="AS18" s="65"/>
      <c r="AT18" s="65"/>
      <c r="AU18" s="65"/>
      <c r="AV18" s="66" t="s">
        <v>80</v>
      </c>
      <c r="AW18" s="67"/>
    </row>
    <row r="19" spans="1:49" ht="22.5">
      <c r="A19" s="78" t="s">
        <v>81</v>
      </c>
      <c r="B19" s="52">
        <f aca="true" t="shared" si="3" ref="B19:B42">LogPage</f>
        <v>161</v>
      </c>
      <c r="C19" s="79">
        <v>2</v>
      </c>
      <c r="D19" s="54">
        <v>10</v>
      </c>
      <c r="E19" s="80">
        <v>7.5</v>
      </c>
      <c r="F19" s="80"/>
      <c r="G19" s="72">
        <f>SUM(H19,Y19)</f>
        <v>0</v>
      </c>
      <c r="H19" s="72">
        <f>SUM(I19:K19,N19:X19)</f>
        <v>0</v>
      </c>
      <c r="I19" s="81"/>
      <c r="J19" s="81"/>
      <c r="K19" s="81"/>
      <c r="L19" s="56" t="s">
        <v>79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8"/>
      <c r="AB19" s="57"/>
      <c r="AC19" s="57"/>
      <c r="AD19" s="57"/>
      <c r="AE19" s="75"/>
      <c r="AF19" s="60" t="str">
        <f>FKR</f>
        <v>0702</v>
      </c>
      <c r="AG19" s="60" t="str">
        <f aca="true" t="shared" si="4" ref="AG19:AG35">CONCATENATE(TUCH,UCHR)</f>
        <v>1070205</v>
      </c>
      <c r="AH19" s="61">
        <f>PPP</f>
        <v>0</v>
      </c>
      <c r="AI19" s="62"/>
      <c r="AJ19" s="82">
        <f aca="true" t="shared" si="5" ref="AJ19:AK35">IF($Z19=0,0,AA19/$Z19/PERIOD_NUM)</f>
        <v>0</v>
      </c>
      <c r="AK19" s="82">
        <f t="shared" si="5"/>
        <v>0</v>
      </c>
      <c r="AL19" s="82">
        <f aca="true" t="shared" si="6" ref="AL19:AL35">IF($Z19=0,0,AC19/$Z19/PERIOD_NUM)</f>
        <v>0</v>
      </c>
      <c r="AM19" s="82">
        <f aca="true" t="shared" si="7" ref="AM19:AM35">IF($Z19=0,0,AD19/$Z19/PERIOD_NUM)</f>
        <v>0</v>
      </c>
      <c r="AN19" s="83"/>
      <c r="AO19" s="64" t="b">
        <f>E19&gt;=F19</f>
        <v>1</v>
      </c>
      <c r="AP19" s="64" t="b">
        <f>OR(AND(F19&lt;&gt;0,G19&lt;&gt;0),AND(F19=0,G19=0))</f>
        <v>1</v>
      </c>
      <c r="AQ19" s="64" t="b">
        <f>OR(AND(Z19&lt;&gt;0,AA19&lt;&gt;0),AND(Z19=0,AA19=0))</f>
        <v>1</v>
      </c>
      <c r="AR19" s="65"/>
      <c r="AS19" s="65"/>
      <c r="AT19" s="65"/>
      <c r="AU19" s="65"/>
      <c r="AV19" s="66"/>
      <c r="AW19" s="67"/>
    </row>
    <row r="20" spans="1:49" ht="22.5">
      <c r="A20" s="84" t="s">
        <v>82</v>
      </c>
      <c r="B20" s="52">
        <f t="shared" si="3"/>
        <v>161</v>
      </c>
      <c r="C20" s="85">
        <v>20</v>
      </c>
      <c r="D20" s="54">
        <v>20</v>
      </c>
      <c r="E20" s="71">
        <f aca="true" t="shared" si="8" ref="E20:K20">SUM(E21:E32)</f>
        <v>53.8</v>
      </c>
      <c r="F20" s="71">
        <f t="shared" si="8"/>
        <v>0</v>
      </c>
      <c r="G20" s="72">
        <f t="shared" si="8"/>
        <v>0</v>
      </c>
      <c r="H20" s="72">
        <f t="shared" si="8"/>
        <v>0</v>
      </c>
      <c r="I20" s="72">
        <f t="shared" si="8"/>
        <v>0</v>
      </c>
      <c r="J20" s="72">
        <f t="shared" si="8"/>
        <v>0</v>
      </c>
      <c r="K20" s="72">
        <f t="shared" si="8"/>
        <v>0</v>
      </c>
      <c r="L20" s="56" t="s">
        <v>79</v>
      </c>
      <c r="M20" s="73">
        <f aca="true" t="shared" si="9" ref="M20:AD20">SUM(M21:M32)</f>
        <v>0</v>
      </c>
      <c r="N20" s="73">
        <f t="shared" si="9"/>
        <v>0</v>
      </c>
      <c r="O20" s="73">
        <f t="shared" si="9"/>
        <v>0</v>
      </c>
      <c r="P20" s="73">
        <f t="shared" si="9"/>
        <v>0</v>
      </c>
      <c r="Q20" s="73">
        <f t="shared" si="9"/>
        <v>0</v>
      </c>
      <c r="R20" s="73">
        <f t="shared" si="9"/>
        <v>0</v>
      </c>
      <c r="S20" s="73">
        <f t="shared" si="9"/>
        <v>0</v>
      </c>
      <c r="T20" s="73">
        <f t="shared" si="9"/>
        <v>0</v>
      </c>
      <c r="U20" s="73">
        <f t="shared" si="9"/>
        <v>0</v>
      </c>
      <c r="V20" s="73">
        <f t="shared" si="9"/>
        <v>0</v>
      </c>
      <c r="W20" s="73">
        <f t="shared" si="9"/>
        <v>0</v>
      </c>
      <c r="X20" s="73">
        <f t="shared" si="9"/>
        <v>0</v>
      </c>
      <c r="Y20" s="73">
        <f t="shared" si="9"/>
        <v>0</v>
      </c>
      <c r="Z20" s="73">
        <f t="shared" si="9"/>
        <v>0</v>
      </c>
      <c r="AA20" s="86">
        <f t="shared" si="9"/>
        <v>0</v>
      </c>
      <c r="AB20" s="73">
        <f t="shared" si="9"/>
        <v>0</v>
      </c>
      <c r="AC20" s="73">
        <f t="shared" si="9"/>
        <v>0</v>
      </c>
      <c r="AD20" s="73">
        <f t="shared" si="9"/>
        <v>0</v>
      </c>
      <c r="AE20" s="75"/>
      <c r="AF20" s="60" t="str">
        <f aca="true" t="shared" si="10" ref="AF20:AF41">FKR</f>
        <v>0702</v>
      </c>
      <c r="AG20" s="60" t="str">
        <f t="shared" si="4"/>
        <v>1070205</v>
      </c>
      <c r="AH20" s="61">
        <f aca="true" t="shared" si="11" ref="AH20:AH41">PPP</f>
        <v>0</v>
      </c>
      <c r="AI20" s="62">
        <f>SUM(AI21:AI32)</f>
        <v>0</v>
      </c>
      <c r="AJ20" s="82">
        <f t="shared" si="5"/>
        <v>0</v>
      </c>
      <c r="AK20" s="82">
        <f t="shared" si="5"/>
        <v>0</v>
      </c>
      <c r="AL20" s="82">
        <f t="shared" si="6"/>
        <v>0</v>
      </c>
      <c r="AM20" s="82">
        <f t="shared" si="7"/>
        <v>0</v>
      </c>
      <c r="AN20" s="83"/>
      <c r="AO20" s="64"/>
      <c r="AP20" s="64"/>
      <c r="AQ20" s="64"/>
      <c r="AR20" s="65"/>
      <c r="AS20" s="65"/>
      <c r="AT20" s="65"/>
      <c r="AU20" s="65"/>
      <c r="AV20" s="66"/>
      <c r="AW20" s="67"/>
    </row>
    <row r="21" spans="1:49" ht="67.5">
      <c r="A21" s="84" t="s">
        <v>83</v>
      </c>
      <c r="B21" s="52">
        <f t="shared" si="3"/>
        <v>161</v>
      </c>
      <c r="C21" s="69">
        <v>21</v>
      </c>
      <c r="D21" s="54">
        <v>21</v>
      </c>
      <c r="E21" s="80"/>
      <c r="F21" s="80"/>
      <c r="G21" s="72">
        <f aca="true" t="shared" si="12" ref="G21:G34">SUM(H21,Y21)</f>
        <v>0</v>
      </c>
      <c r="H21" s="72">
        <f aca="true" t="shared" si="13" ref="H21:H34">SUM(I21:K21,N21:X21)</f>
        <v>0</v>
      </c>
      <c r="I21" s="81"/>
      <c r="J21" s="81"/>
      <c r="K21" s="81"/>
      <c r="L21" s="56" t="s">
        <v>79</v>
      </c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8"/>
      <c r="AB21" s="57"/>
      <c r="AC21" s="57"/>
      <c r="AD21" s="57">
        <f>I21+J21+K21</f>
        <v>0</v>
      </c>
      <c r="AE21" s="75"/>
      <c r="AF21" s="60" t="str">
        <f t="shared" si="10"/>
        <v>0702</v>
      </c>
      <c r="AG21" s="60" t="str">
        <f t="shared" si="4"/>
        <v>1070205</v>
      </c>
      <c r="AH21" s="61">
        <f t="shared" si="11"/>
        <v>0</v>
      </c>
      <c r="AI21" s="62"/>
      <c r="AJ21" s="82">
        <f t="shared" si="5"/>
        <v>0</v>
      </c>
      <c r="AK21" s="82">
        <f t="shared" si="5"/>
        <v>0</v>
      </c>
      <c r="AL21" s="82">
        <f t="shared" si="6"/>
        <v>0</v>
      </c>
      <c r="AM21" s="82">
        <f t="shared" si="7"/>
        <v>0</v>
      </c>
      <c r="AN21" s="83"/>
      <c r="AO21" s="64" t="b">
        <f aca="true" t="shared" si="14" ref="AO21:AO34">E21&gt;=F21</f>
        <v>1</v>
      </c>
      <c r="AP21" s="64" t="b">
        <f aca="true" t="shared" si="15" ref="AP21:AP34">OR(AND(F21&lt;&gt;0,G21&lt;&gt;0),AND(F21=0,G21=0))</f>
        <v>1</v>
      </c>
      <c r="AQ21" s="64" t="b">
        <f aca="true" t="shared" si="16" ref="AQ21:AQ34">OR(AND(Z21&lt;&gt;0,AA21&lt;&gt;0),AND(Z21=0,AA21=0))</f>
        <v>1</v>
      </c>
      <c r="AR21" s="65"/>
      <c r="AS21" s="65"/>
      <c r="AT21" s="65"/>
      <c r="AU21" s="65"/>
      <c r="AV21" s="66"/>
      <c r="AW21" s="67"/>
    </row>
    <row r="22" spans="1:49" ht="45">
      <c r="A22" s="84" t="s">
        <v>84</v>
      </c>
      <c r="B22" s="52">
        <f t="shared" si="3"/>
        <v>161</v>
      </c>
      <c r="C22" s="69">
        <v>22</v>
      </c>
      <c r="D22" s="54">
        <v>22</v>
      </c>
      <c r="E22" s="80">
        <v>43.8</v>
      </c>
      <c r="F22" s="80"/>
      <c r="G22" s="72">
        <f t="shared" si="12"/>
        <v>0</v>
      </c>
      <c r="H22" s="72">
        <f t="shared" si="13"/>
        <v>0</v>
      </c>
      <c r="I22" s="81"/>
      <c r="J22" s="81"/>
      <c r="K22" s="81"/>
      <c r="L22" s="56" t="s">
        <v>79</v>
      </c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8"/>
      <c r="AB22" s="57"/>
      <c r="AC22" s="57"/>
      <c r="AD22" s="57"/>
      <c r="AE22" s="75"/>
      <c r="AF22" s="60" t="str">
        <f t="shared" si="10"/>
        <v>0702</v>
      </c>
      <c r="AG22" s="60" t="str">
        <f t="shared" si="4"/>
        <v>1070205</v>
      </c>
      <c r="AH22" s="61">
        <f t="shared" si="11"/>
        <v>0</v>
      </c>
      <c r="AI22" s="62"/>
      <c r="AJ22" s="82">
        <f t="shared" si="5"/>
        <v>0</v>
      </c>
      <c r="AK22" s="82">
        <f t="shared" si="5"/>
        <v>0</v>
      </c>
      <c r="AL22" s="82">
        <f t="shared" si="6"/>
        <v>0</v>
      </c>
      <c r="AM22" s="82">
        <f t="shared" si="7"/>
        <v>0</v>
      </c>
      <c r="AN22" s="83"/>
      <c r="AO22" s="64" t="b">
        <f t="shared" si="14"/>
        <v>1</v>
      </c>
      <c r="AP22" s="64" t="b">
        <f t="shared" si="15"/>
        <v>1</v>
      </c>
      <c r="AQ22" s="64" t="b">
        <f t="shared" si="16"/>
        <v>1</v>
      </c>
      <c r="AR22" s="65"/>
      <c r="AS22" s="65"/>
      <c r="AT22" s="65"/>
      <c r="AU22" s="65"/>
      <c r="AV22" s="66"/>
      <c r="AW22" s="67"/>
    </row>
    <row r="23" spans="1:49" ht="33.75">
      <c r="A23" s="84" t="s">
        <v>85</v>
      </c>
      <c r="B23" s="52">
        <f t="shared" si="3"/>
        <v>161</v>
      </c>
      <c r="C23" s="69">
        <v>23</v>
      </c>
      <c r="D23" s="54">
        <v>23</v>
      </c>
      <c r="E23" s="80"/>
      <c r="F23" s="80"/>
      <c r="G23" s="72">
        <f t="shared" si="12"/>
        <v>0</v>
      </c>
      <c r="H23" s="72">
        <f t="shared" si="13"/>
        <v>0</v>
      </c>
      <c r="I23" s="81"/>
      <c r="J23" s="81"/>
      <c r="K23" s="81"/>
      <c r="L23" s="56" t="s">
        <v>79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8"/>
      <c r="AB23" s="57"/>
      <c r="AC23" s="57"/>
      <c r="AD23" s="57"/>
      <c r="AE23" s="75"/>
      <c r="AF23" s="60" t="str">
        <f t="shared" si="10"/>
        <v>0702</v>
      </c>
      <c r="AG23" s="60" t="str">
        <f t="shared" si="4"/>
        <v>1070205</v>
      </c>
      <c r="AH23" s="61">
        <f t="shared" si="11"/>
        <v>0</v>
      </c>
      <c r="AI23" s="62"/>
      <c r="AJ23" s="82">
        <f t="shared" si="5"/>
        <v>0</v>
      </c>
      <c r="AK23" s="82">
        <f t="shared" si="5"/>
        <v>0</v>
      </c>
      <c r="AL23" s="82">
        <f t="shared" si="6"/>
        <v>0</v>
      </c>
      <c r="AM23" s="82">
        <f t="shared" si="7"/>
        <v>0</v>
      </c>
      <c r="AN23" s="83"/>
      <c r="AO23" s="64" t="b">
        <f t="shared" si="14"/>
        <v>1</v>
      </c>
      <c r="AP23" s="64" t="b">
        <f t="shared" si="15"/>
        <v>1</v>
      </c>
      <c r="AQ23" s="64" t="b">
        <f t="shared" si="16"/>
        <v>1</v>
      </c>
      <c r="AR23" s="65"/>
      <c r="AS23" s="65"/>
      <c r="AT23" s="65"/>
      <c r="AU23" s="65"/>
      <c r="AV23" s="66"/>
      <c r="AW23" s="67"/>
    </row>
    <row r="24" spans="1:49" ht="33.75">
      <c r="A24" s="84" t="s">
        <v>86</v>
      </c>
      <c r="B24" s="52">
        <f t="shared" si="3"/>
        <v>161</v>
      </c>
      <c r="C24" s="69">
        <v>24</v>
      </c>
      <c r="D24" s="54">
        <v>24</v>
      </c>
      <c r="E24" s="80"/>
      <c r="F24" s="80"/>
      <c r="G24" s="72">
        <f t="shared" si="12"/>
        <v>0</v>
      </c>
      <c r="H24" s="72">
        <f t="shared" si="13"/>
        <v>0</v>
      </c>
      <c r="I24" s="81"/>
      <c r="J24" s="81"/>
      <c r="K24" s="81"/>
      <c r="L24" s="56" t="s">
        <v>79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8"/>
      <c r="AB24" s="57"/>
      <c r="AC24" s="57"/>
      <c r="AD24" s="57"/>
      <c r="AE24" s="75"/>
      <c r="AF24" s="60" t="str">
        <f t="shared" si="10"/>
        <v>0702</v>
      </c>
      <c r="AG24" s="60" t="str">
        <f t="shared" si="4"/>
        <v>1070205</v>
      </c>
      <c r="AH24" s="61">
        <f t="shared" si="11"/>
        <v>0</v>
      </c>
      <c r="AI24" s="62"/>
      <c r="AJ24" s="82">
        <f t="shared" si="5"/>
        <v>0</v>
      </c>
      <c r="AK24" s="82">
        <f t="shared" si="5"/>
        <v>0</v>
      </c>
      <c r="AL24" s="82">
        <f t="shared" si="6"/>
        <v>0</v>
      </c>
      <c r="AM24" s="82">
        <f t="shared" si="7"/>
        <v>0</v>
      </c>
      <c r="AN24" s="83"/>
      <c r="AO24" s="64" t="b">
        <f t="shared" si="14"/>
        <v>1</v>
      </c>
      <c r="AP24" s="64" t="b">
        <f t="shared" si="15"/>
        <v>1</v>
      </c>
      <c r="AQ24" s="64" t="b">
        <f t="shared" si="16"/>
        <v>1</v>
      </c>
      <c r="AR24" s="65"/>
      <c r="AS24" s="65"/>
      <c r="AT24" s="65"/>
      <c r="AU24" s="65"/>
      <c r="AV24" s="66"/>
      <c r="AW24" s="67"/>
    </row>
    <row r="25" spans="1:49" ht="22.5">
      <c r="A25" s="84" t="s">
        <v>87</v>
      </c>
      <c r="B25" s="52">
        <f t="shared" si="3"/>
        <v>161</v>
      </c>
      <c r="C25" s="69">
        <v>60</v>
      </c>
      <c r="D25" s="54">
        <v>25</v>
      </c>
      <c r="E25" s="80"/>
      <c r="F25" s="80"/>
      <c r="G25" s="72">
        <f t="shared" si="12"/>
        <v>0</v>
      </c>
      <c r="H25" s="72">
        <f t="shared" si="13"/>
        <v>0</v>
      </c>
      <c r="I25" s="81"/>
      <c r="J25" s="81"/>
      <c r="K25" s="81"/>
      <c r="L25" s="8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8"/>
      <c r="AB25" s="57"/>
      <c r="AC25" s="57"/>
      <c r="AD25" s="57"/>
      <c r="AE25" s="75"/>
      <c r="AF25" s="60" t="str">
        <f t="shared" si="10"/>
        <v>0702</v>
      </c>
      <c r="AG25" s="60" t="str">
        <f t="shared" si="4"/>
        <v>1070205</v>
      </c>
      <c r="AH25" s="61">
        <f t="shared" si="11"/>
        <v>0</v>
      </c>
      <c r="AI25" s="62"/>
      <c r="AJ25" s="82">
        <f t="shared" si="5"/>
        <v>0</v>
      </c>
      <c r="AK25" s="82">
        <f t="shared" si="5"/>
        <v>0</v>
      </c>
      <c r="AL25" s="82">
        <f t="shared" si="6"/>
        <v>0</v>
      </c>
      <c r="AM25" s="82">
        <f t="shared" si="7"/>
        <v>0</v>
      </c>
      <c r="AN25" s="83"/>
      <c r="AO25" s="64" t="b">
        <f t="shared" si="14"/>
        <v>1</v>
      </c>
      <c r="AP25" s="64" t="b">
        <f t="shared" si="15"/>
        <v>1</v>
      </c>
      <c r="AQ25" s="64" t="b">
        <f t="shared" si="16"/>
        <v>1</v>
      </c>
      <c r="AR25" s="65"/>
      <c r="AS25" s="65"/>
      <c r="AT25" s="65"/>
      <c r="AU25" s="65"/>
      <c r="AV25" s="66"/>
      <c r="AW25" s="67"/>
    </row>
    <row r="26" spans="1:49" ht="45">
      <c r="A26" s="84" t="s">
        <v>88</v>
      </c>
      <c r="B26" s="52">
        <f t="shared" si="3"/>
        <v>161</v>
      </c>
      <c r="C26" s="69">
        <v>61</v>
      </c>
      <c r="D26" s="54">
        <v>26</v>
      </c>
      <c r="E26" s="80"/>
      <c r="F26" s="80"/>
      <c r="G26" s="72">
        <f t="shared" si="12"/>
        <v>0</v>
      </c>
      <c r="H26" s="72">
        <f t="shared" si="13"/>
        <v>0</v>
      </c>
      <c r="I26" s="81"/>
      <c r="J26" s="81"/>
      <c r="K26" s="81"/>
      <c r="L26" s="8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8"/>
      <c r="AB26" s="57"/>
      <c r="AC26" s="57"/>
      <c r="AD26" s="57"/>
      <c r="AE26" s="75"/>
      <c r="AF26" s="60" t="str">
        <f t="shared" si="10"/>
        <v>0702</v>
      </c>
      <c r="AG26" s="60" t="str">
        <f t="shared" si="4"/>
        <v>1070205</v>
      </c>
      <c r="AH26" s="61">
        <f t="shared" si="11"/>
        <v>0</v>
      </c>
      <c r="AI26" s="62"/>
      <c r="AJ26" s="82">
        <f t="shared" si="5"/>
        <v>0</v>
      </c>
      <c r="AK26" s="82">
        <f t="shared" si="5"/>
        <v>0</v>
      </c>
      <c r="AL26" s="82">
        <f t="shared" si="6"/>
        <v>0</v>
      </c>
      <c r="AM26" s="82">
        <f t="shared" si="7"/>
        <v>0</v>
      </c>
      <c r="AN26" s="83"/>
      <c r="AO26" s="64" t="b">
        <f t="shared" si="14"/>
        <v>1</v>
      </c>
      <c r="AP26" s="64" t="b">
        <f t="shared" si="15"/>
        <v>1</v>
      </c>
      <c r="AQ26" s="64" t="b">
        <f t="shared" si="16"/>
        <v>1</v>
      </c>
      <c r="AR26" s="65"/>
      <c r="AS26" s="65"/>
      <c r="AT26" s="65"/>
      <c r="AU26" s="65"/>
      <c r="AV26" s="66"/>
      <c r="AW26" s="67"/>
    </row>
    <row r="27" spans="1:49" ht="22.5">
      <c r="A27" s="84" t="s">
        <v>89</v>
      </c>
      <c r="B27" s="52">
        <f t="shared" si="3"/>
        <v>161</v>
      </c>
      <c r="C27" s="69">
        <v>25</v>
      </c>
      <c r="D27" s="54">
        <v>27</v>
      </c>
      <c r="E27" s="80">
        <v>4</v>
      </c>
      <c r="F27" s="80"/>
      <c r="G27" s="72">
        <f t="shared" si="12"/>
        <v>0</v>
      </c>
      <c r="H27" s="72">
        <f t="shared" si="13"/>
        <v>0</v>
      </c>
      <c r="I27" s="81"/>
      <c r="J27" s="81"/>
      <c r="K27" s="81"/>
      <c r="L27" s="56" t="s">
        <v>79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8"/>
      <c r="AB27" s="57"/>
      <c r="AC27" s="57"/>
      <c r="AD27" s="57"/>
      <c r="AE27" s="75"/>
      <c r="AF27" s="60" t="str">
        <f t="shared" si="10"/>
        <v>0702</v>
      </c>
      <c r="AG27" s="60" t="str">
        <f t="shared" si="4"/>
        <v>1070205</v>
      </c>
      <c r="AH27" s="61">
        <f t="shared" si="11"/>
        <v>0</v>
      </c>
      <c r="AI27" s="62"/>
      <c r="AJ27" s="82">
        <f aca="true" t="shared" si="17" ref="AJ27:AM30">IF($Z27=0,0,AA27/$Z27/PERIOD_NUM)</f>
        <v>0</v>
      </c>
      <c r="AK27" s="82">
        <f t="shared" si="17"/>
        <v>0</v>
      </c>
      <c r="AL27" s="82">
        <f t="shared" si="17"/>
        <v>0</v>
      </c>
      <c r="AM27" s="82">
        <f t="shared" si="17"/>
        <v>0</v>
      </c>
      <c r="AN27" s="83"/>
      <c r="AO27" s="64" t="b">
        <f t="shared" si="14"/>
        <v>1</v>
      </c>
      <c r="AP27" s="64" t="b">
        <f t="shared" si="15"/>
        <v>1</v>
      </c>
      <c r="AQ27" s="64" t="b">
        <f t="shared" si="16"/>
        <v>1</v>
      </c>
      <c r="AR27" s="65"/>
      <c r="AS27" s="65"/>
      <c r="AT27" s="65"/>
      <c r="AU27" s="65"/>
      <c r="AV27" s="66"/>
      <c r="AW27" s="67"/>
    </row>
    <row r="28" spans="1:49" ht="45">
      <c r="A28" s="84" t="s">
        <v>90</v>
      </c>
      <c r="B28" s="52">
        <f t="shared" si="3"/>
        <v>161</v>
      </c>
      <c r="C28" s="69">
        <v>27</v>
      </c>
      <c r="D28" s="54">
        <v>28</v>
      </c>
      <c r="E28" s="80">
        <v>5</v>
      </c>
      <c r="F28" s="80"/>
      <c r="G28" s="72">
        <f t="shared" si="12"/>
        <v>0</v>
      </c>
      <c r="H28" s="72">
        <f t="shared" si="13"/>
        <v>0</v>
      </c>
      <c r="I28" s="81"/>
      <c r="J28" s="81"/>
      <c r="K28" s="81"/>
      <c r="L28" s="56" t="s">
        <v>79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8"/>
      <c r="AB28" s="57"/>
      <c r="AC28" s="57"/>
      <c r="AD28" s="57"/>
      <c r="AE28" s="75"/>
      <c r="AF28" s="60" t="str">
        <f t="shared" si="10"/>
        <v>0702</v>
      </c>
      <c r="AG28" s="60" t="str">
        <f t="shared" si="4"/>
        <v>1070205</v>
      </c>
      <c r="AH28" s="61">
        <f t="shared" si="11"/>
        <v>0</v>
      </c>
      <c r="AI28" s="62"/>
      <c r="AJ28" s="82">
        <f t="shared" si="17"/>
        <v>0</v>
      </c>
      <c r="AK28" s="82">
        <f t="shared" si="17"/>
        <v>0</v>
      </c>
      <c r="AL28" s="82">
        <f t="shared" si="17"/>
        <v>0</v>
      </c>
      <c r="AM28" s="82">
        <f t="shared" si="17"/>
        <v>0</v>
      </c>
      <c r="AN28" s="83"/>
      <c r="AO28" s="64" t="b">
        <f t="shared" si="14"/>
        <v>1</v>
      </c>
      <c r="AP28" s="64" t="b">
        <f t="shared" si="15"/>
        <v>1</v>
      </c>
      <c r="AQ28" s="64" t="b">
        <f t="shared" si="16"/>
        <v>1</v>
      </c>
      <c r="AR28" s="65"/>
      <c r="AS28" s="65"/>
      <c r="AT28" s="65"/>
      <c r="AU28" s="65"/>
      <c r="AV28" s="66"/>
      <c r="AW28" s="67"/>
    </row>
    <row r="29" spans="1:49" ht="56.25">
      <c r="A29" s="84" t="s">
        <v>91</v>
      </c>
      <c r="B29" s="52">
        <f t="shared" si="3"/>
        <v>161</v>
      </c>
      <c r="C29" s="69">
        <v>29</v>
      </c>
      <c r="D29" s="54">
        <v>29</v>
      </c>
      <c r="E29" s="80"/>
      <c r="F29" s="80"/>
      <c r="G29" s="72">
        <f t="shared" si="12"/>
        <v>0</v>
      </c>
      <c r="H29" s="72">
        <f t="shared" si="13"/>
        <v>0</v>
      </c>
      <c r="I29" s="81"/>
      <c r="J29" s="81"/>
      <c r="K29" s="81"/>
      <c r="L29" s="56" t="s">
        <v>79</v>
      </c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8"/>
      <c r="AB29" s="57"/>
      <c r="AC29" s="57"/>
      <c r="AD29" s="57"/>
      <c r="AE29" s="75"/>
      <c r="AF29" s="60" t="str">
        <f t="shared" si="10"/>
        <v>0702</v>
      </c>
      <c r="AG29" s="60" t="str">
        <f t="shared" si="4"/>
        <v>1070205</v>
      </c>
      <c r="AH29" s="61">
        <f t="shared" si="11"/>
        <v>0</v>
      </c>
      <c r="AI29" s="62"/>
      <c r="AJ29" s="82">
        <f t="shared" si="17"/>
        <v>0</v>
      </c>
      <c r="AK29" s="82">
        <f t="shared" si="17"/>
        <v>0</v>
      </c>
      <c r="AL29" s="82">
        <f t="shared" si="17"/>
        <v>0</v>
      </c>
      <c r="AM29" s="82">
        <f t="shared" si="17"/>
        <v>0</v>
      </c>
      <c r="AN29" s="83"/>
      <c r="AO29" s="64" t="b">
        <f t="shared" si="14"/>
        <v>1</v>
      </c>
      <c r="AP29" s="64" t="b">
        <f t="shared" si="15"/>
        <v>1</v>
      </c>
      <c r="AQ29" s="64" t="b">
        <f t="shared" si="16"/>
        <v>1</v>
      </c>
      <c r="AR29" s="65"/>
      <c r="AS29" s="65"/>
      <c r="AT29" s="65"/>
      <c r="AU29" s="65"/>
      <c r="AV29" s="66"/>
      <c r="AW29" s="67"/>
    </row>
    <row r="30" spans="1:49" ht="45">
      <c r="A30" s="84" t="s">
        <v>92</v>
      </c>
      <c r="B30" s="52">
        <f t="shared" si="3"/>
        <v>161</v>
      </c>
      <c r="C30" s="69">
        <v>62</v>
      </c>
      <c r="D30" s="54">
        <v>30</v>
      </c>
      <c r="E30" s="80"/>
      <c r="F30" s="80"/>
      <c r="G30" s="72">
        <f t="shared" si="12"/>
        <v>0</v>
      </c>
      <c r="H30" s="72">
        <f t="shared" si="13"/>
        <v>0</v>
      </c>
      <c r="I30" s="81"/>
      <c r="J30" s="81"/>
      <c r="K30" s="81"/>
      <c r="L30" s="8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8"/>
      <c r="AB30" s="57"/>
      <c r="AC30" s="57"/>
      <c r="AD30" s="57"/>
      <c r="AE30" s="75"/>
      <c r="AF30" s="60" t="str">
        <f t="shared" si="10"/>
        <v>0702</v>
      </c>
      <c r="AG30" s="60" t="str">
        <f t="shared" si="4"/>
        <v>1070205</v>
      </c>
      <c r="AH30" s="61">
        <f t="shared" si="11"/>
        <v>0</v>
      </c>
      <c r="AI30" s="62"/>
      <c r="AJ30" s="82">
        <f t="shared" si="17"/>
        <v>0</v>
      </c>
      <c r="AK30" s="82">
        <f t="shared" si="17"/>
        <v>0</v>
      </c>
      <c r="AL30" s="82">
        <f t="shared" si="17"/>
        <v>0</v>
      </c>
      <c r="AM30" s="82">
        <f t="shared" si="17"/>
        <v>0</v>
      </c>
      <c r="AN30" s="83"/>
      <c r="AO30" s="64" t="b">
        <f t="shared" si="14"/>
        <v>1</v>
      </c>
      <c r="AP30" s="64" t="b">
        <f t="shared" si="15"/>
        <v>1</v>
      </c>
      <c r="AQ30" s="64" t="b">
        <f t="shared" si="16"/>
        <v>1</v>
      </c>
      <c r="AR30" s="65"/>
      <c r="AS30" s="65"/>
      <c r="AT30" s="65"/>
      <c r="AU30" s="65"/>
      <c r="AV30" s="66"/>
      <c r="AW30" s="67"/>
    </row>
    <row r="31" spans="1:49" ht="67.5">
      <c r="A31" s="84" t="s">
        <v>93</v>
      </c>
      <c r="B31" s="52">
        <f t="shared" si="3"/>
        <v>161</v>
      </c>
      <c r="C31" s="69">
        <v>38</v>
      </c>
      <c r="D31" s="54">
        <v>31</v>
      </c>
      <c r="E31" s="80">
        <v>1</v>
      </c>
      <c r="F31" s="80"/>
      <c r="G31" s="72">
        <f t="shared" si="12"/>
        <v>0</v>
      </c>
      <c r="H31" s="72">
        <f t="shared" si="13"/>
        <v>0</v>
      </c>
      <c r="I31" s="81"/>
      <c r="J31" s="81"/>
      <c r="K31" s="81"/>
      <c r="L31" s="56" t="s">
        <v>79</v>
      </c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8"/>
      <c r="AB31" s="57"/>
      <c r="AC31" s="57"/>
      <c r="AD31" s="57"/>
      <c r="AE31" s="75"/>
      <c r="AF31" s="60" t="str">
        <f t="shared" si="10"/>
        <v>0702</v>
      </c>
      <c r="AG31" s="60" t="str">
        <f t="shared" si="4"/>
        <v>1070205</v>
      </c>
      <c r="AH31" s="61">
        <f t="shared" si="11"/>
        <v>0</v>
      </c>
      <c r="AI31" s="62"/>
      <c r="AJ31" s="82">
        <f t="shared" si="5"/>
        <v>0</v>
      </c>
      <c r="AK31" s="82">
        <f t="shared" si="5"/>
        <v>0</v>
      </c>
      <c r="AL31" s="82">
        <f t="shared" si="6"/>
        <v>0</v>
      </c>
      <c r="AM31" s="82">
        <f t="shared" si="7"/>
        <v>0</v>
      </c>
      <c r="AN31" s="83"/>
      <c r="AO31" s="64" t="b">
        <f t="shared" si="14"/>
        <v>1</v>
      </c>
      <c r="AP31" s="64" t="b">
        <f t="shared" si="15"/>
        <v>1</v>
      </c>
      <c r="AQ31" s="64" t="b">
        <f t="shared" si="16"/>
        <v>1</v>
      </c>
      <c r="AR31" s="65"/>
      <c r="AS31" s="65"/>
      <c r="AT31" s="65"/>
      <c r="AU31" s="65"/>
      <c r="AV31" s="66"/>
      <c r="AW31" s="67"/>
    </row>
    <row r="32" spans="1:49" ht="33.75">
      <c r="A32" s="84" t="s">
        <v>94</v>
      </c>
      <c r="B32" s="52">
        <f t="shared" si="3"/>
        <v>161</v>
      </c>
      <c r="C32" s="85">
        <v>40</v>
      </c>
      <c r="D32" s="54">
        <v>32</v>
      </c>
      <c r="E32" s="80"/>
      <c r="F32" s="80"/>
      <c r="G32" s="72">
        <f t="shared" si="12"/>
        <v>0</v>
      </c>
      <c r="H32" s="72">
        <f t="shared" si="13"/>
        <v>0</v>
      </c>
      <c r="I32" s="81"/>
      <c r="J32" s="81"/>
      <c r="K32" s="81"/>
      <c r="L32" s="56" t="s">
        <v>79</v>
      </c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8"/>
      <c r="AB32" s="57"/>
      <c r="AC32" s="57"/>
      <c r="AD32" s="57"/>
      <c r="AE32" s="75"/>
      <c r="AF32" s="60" t="str">
        <f t="shared" si="10"/>
        <v>0702</v>
      </c>
      <c r="AG32" s="60" t="str">
        <f t="shared" si="4"/>
        <v>1070205</v>
      </c>
      <c r="AH32" s="61">
        <f t="shared" si="11"/>
        <v>0</v>
      </c>
      <c r="AI32" s="62"/>
      <c r="AJ32" s="82">
        <f t="shared" si="5"/>
        <v>0</v>
      </c>
      <c r="AK32" s="82">
        <f t="shared" si="5"/>
        <v>0</v>
      </c>
      <c r="AL32" s="82">
        <f t="shared" si="6"/>
        <v>0</v>
      </c>
      <c r="AM32" s="82">
        <f t="shared" si="7"/>
        <v>0</v>
      </c>
      <c r="AN32" s="83"/>
      <c r="AO32" s="64" t="b">
        <f t="shared" si="14"/>
        <v>1</v>
      </c>
      <c r="AP32" s="64" t="b">
        <f t="shared" si="15"/>
        <v>1</v>
      </c>
      <c r="AQ32" s="64" t="b">
        <f t="shared" si="16"/>
        <v>1</v>
      </c>
      <c r="AR32" s="65"/>
      <c r="AS32" s="65"/>
      <c r="AT32" s="65"/>
      <c r="AU32" s="65"/>
      <c r="AV32" s="66"/>
      <c r="AW32" s="67"/>
    </row>
    <row r="33" spans="1:49" ht="33.75">
      <c r="A33" s="84" t="s">
        <v>95</v>
      </c>
      <c r="B33" s="52">
        <f t="shared" si="3"/>
        <v>161</v>
      </c>
      <c r="C33" s="85">
        <v>41</v>
      </c>
      <c r="D33" s="54">
        <v>33</v>
      </c>
      <c r="E33" s="80">
        <v>5.5</v>
      </c>
      <c r="F33" s="80"/>
      <c r="G33" s="72">
        <f t="shared" si="12"/>
        <v>0</v>
      </c>
      <c r="H33" s="72">
        <f t="shared" si="13"/>
        <v>0</v>
      </c>
      <c r="I33" s="81"/>
      <c r="J33" s="81"/>
      <c r="K33" s="81"/>
      <c r="L33" s="56" t="s">
        <v>79</v>
      </c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8"/>
      <c r="AB33" s="57"/>
      <c r="AC33" s="57"/>
      <c r="AD33" s="57"/>
      <c r="AE33" s="75"/>
      <c r="AF33" s="60" t="str">
        <f t="shared" si="10"/>
        <v>0702</v>
      </c>
      <c r="AG33" s="60" t="str">
        <f t="shared" si="4"/>
        <v>1070205</v>
      </c>
      <c r="AH33" s="61">
        <f t="shared" si="11"/>
        <v>0</v>
      </c>
      <c r="AI33" s="62"/>
      <c r="AJ33" s="82">
        <f t="shared" si="5"/>
        <v>0</v>
      </c>
      <c r="AK33" s="82">
        <f t="shared" si="5"/>
        <v>0</v>
      </c>
      <c r="AL33" s="82">
        <f t="shared" si="6"/>
        <v>0</v>
      </c>
      <c r="AM33" s="82">
        <f t="shared" si="7"/>
        <v>0</v>
      </c>
      <c r="AN33" s="83"/>
      <c r="AO33" s="64" t="b">
        <f t="shared" si="14"/>
        <v>1</v>
      </c>
      <c r="AP33" s="64" t="b">
        <f t="shared" si="15"/>
        <v>1</v>
      </c>
      <c r="AQ33" s="64" t="b">
        <f t="shared" si="16"/>
        <v>1</v>
      </c>
      <c r="AR33" s="65"/>
      <c r="AS33" s="65"/>
      <c r="AT33" s="65"/>
      <c r="AU33" s="65"/>
      <c r="AV33" s="66"/>
      <c r="AW33" s="67"/>
    </row>
    <row r="34" spans="1:49" ht="12">
      <c r="A34" s="84" t="s">
        <v>96</v>
      </c>
      <c r="B34" s="52">
        <f t="shared" si="3"/>
        <v>161</v>
      </c>
      <c r="C34" s="85">
        <v>50</v>
      </c>
      <c r="D34" s="54">
        <v>40</v>
      </c>
      <c r="E34" s="80">
        <v>14.5</v>
      </c>
      <c r="F34" s="80"/>
      <c r="G34" s="72">
        <f t="shared" si="12"/>
        <v>0</v>
      </c>
      <c r="H34" s="72">
        <f t="shared" si="13"/>
        <v>0</v>
      </c>
      <c r="I34" s="81"/>
      <c r="J34" s="81"/>
      <c r="K34" s="81"/>
      <c r="L34" s="56" t="s">
        <v>79</v>
      </c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8"/>
      <c r="AB34" s="57"/>
      <c r="AC34" s="57"/>
      <c r="AD34" s="57"/>
      <c r="AE34" s="75"/>
      <c r="AF34" s="60" t="str">
        <f t="shared" si="10"/>
        <v>0702</v>
      </c>
      <c r="AG34" s="60" t="str">
        <f t="shared" si="4"/>
        <v>1070205</v>
      </c>
      <c r="AH34" s="61">
        <f t="shared" si="11"/>
        <v>0</v>
      </c>
      <c r="AI34" s="62"/>
      <c r="AJ34" s="82">
        <f t="shared" si="5"/>
        <v>0</v>
      </c>
      <c r="AK34" s="82">
        <f t="shared" si="5"/>
        <v>0</v>
      </c>
      <c r="AL34" s="82">
        <f t="shared" si="6"/>
        <v>0</v>
      </c>
      <c r="AM34" s="82">
        <f t="shared" si="7"/>
        <v>0</v>
      </c>
      <c r="AN34" s="83"/>
      <c r="AO34" s="64" t="b">
        <f t="shared" si="14"/>
        <v>1</v>
      </c>
      <c r="AP34" s="64" t="b">
        <f t="shared" si="15"/>
        <v>1</v>
      </c>
      <c r="AQ34" s="64" t="b">
        <f t="shared" si="16"/>
        <v>1</v>
      </c>
      <c r="AR34" s="65"/>
      <c r="AS34" s="65"/>
      <c r="AT34" s="65"/>
      <c r="AU34" s="65"/>
      <c r="AV34" s="66"/>
      <c r="AW34" s="67"/>
    </row>
    <row r="35" spans="1:49" ht="36">
      <c r="A35" s="88" t="s">
        <v>97</v>
      </c>
      <c r="B35" s="52">
        <f t="shared" si="3"/>
        <v>161</v>
      </c>
      <c r="C35" s="69">
        <v>1</v>
      </c>
      <c r="D35" s="89" t="s">
        <v>98</v>
      </c>
      <c r="E35" s="90">
        <f aca="true" t="shared" si="18" ref="E35:K35">SUM(E19,E20,E33,E34)</f>
        <v>81.3</v>
      </c>
      <c r="F35" s="90">
        <f t="shared" si="18"/>
        <v>0</v>
      </c>
      <c r="G35" s="91">
        <f t="shared" si="18"/>
        <v>0</v>
      </c>
      <c r="H35" s="91">
        <f t="shared" si="18"/>
        <v>0</v>
      </c>
      <c r="I35" s="91">
        <f t="shared" si="18"/>
        <v>0</v>
      </c>
      <c r="J35" s="91">
        <f t="shared" si="18"/>
        <v>0</v>
      </c>
      <c r="K35" s="91">
        <f t="shared" si="18"/>
        <v>0</v>
      </c>
      <c r="L35" s="92" t="s">
        <v>79</v>
      </c>
      <c r="M35" s="93">
        <f aca="true" t="shared" si="19" ref="M35:AD35">SUM(M19,M20,M33,M34)</f>
        <v>0</v>
      </c>
      <c r="N35" s="93">
        <f t="shared" si="19"/>
        <v>0</v>
      </c>
      <c r="O35" s="93">
        <f t="shared" si="19"/>
        <v>0</v>
      </c>
      <c r="P35" s="93">
        <f t="shared" si="19"/>
        <v>0</v>
      </c>
      <c r="Q35" s="93">
        <f t="shared" si="19"/>
        <v>0</v>
      </c>
      <c r="R35" s="93">
        <f t="shared" si="19"/>
        <v>0</v>
      </c>
      <c r="S35" s="93">
        <f t="shared" si="19"/>
        <v>0</v>
      </c>
      <c r="T35" s="93">
        <f t="shared" si="19"/>
        <v>0</v>
      </c>
      <c r="U35" s="93">
        <f t="shared" si="19"/>
        <v>0</v>
      </c>
      <c r="V35" s="93">
        <f t="shared" si="19"/>
        <v>0</v>
      </c>
      <c r="W35" s="93">
        <f t="shared" si="19"/>
        <v>0</v>
      </c>
      <c r="X35" s="93">
        <f t="shared" si="19"/>
        <v>0</v>
      </c>
      <c r="Y35" s="93">
        <f t="shared" si="19"/>
        <v>0</v>
      </c>
      <c r="Z35" s="93">
        <f t="shared" si="19"/>
        <v>0</v>
      </c>
      <c r="AA35" s="94">
        <f t="shared" si="19"/>
        <v>0</v>
      </c>
      <c r="AB35" s="93">
        <f t="shared" si="19"/>
        <v>0</v>
      </c>
      <c r="AC35" s="93">
        <f t="shared" si="19"/>
        <v>0</v>
      </c>
      <c r="AD35" s="93">
        <f t="shared" si="19"/>
        <v>0</v>
      </c>
      <c r="AE35" s="95"/>
      <c r="AF35" s="60" t="str">
        <f t="shared" si="10"/>
        <v>0702</v>
      </c>
      <c r="AG35" s="60" t="str">
        <f t="shared" si="4"/>
        <v>1070205</v>
      </c>
      <c r="AH35" s="61">
        <f t="shared" si="11"/>
        <v>0</v>
      </c>
      <c r="AI35" s="62">
        <f>SUM(AI19,AI20,AI33,AI34)</f>
        <v>0</v>
      </c>
      <c r="AJ35" s="96">
        <f t="shared" si="5"/>
        <v>0</v>
      </c>
      <c r="AK35" s="96">
        <f t="shared" si="5"/>
        <v>0</v>
      </c>
      <c r="AL35" s="96">
        <f t="shared" si="6"/>
        <v>0</v>
      </c>
      <c r="AM35" s="96">
        <f t="shared" si="7"/>
        <v>0</v>
      </c>
      <c r="AN35" s="97"/>
      <c r="AO35" s="64"/>
      <c r="AP35" s="65"/>
      <c r="AQ35" s="65"/>
      <c r="AR35" s="65" t="b">
        <f>IF(G35=0,TRUE,ABS(100*(G35-AA35)/G35)&lt;=5)</f>
        <v>1</v>
      </c>
      <c r="AS35" s="65" t="b">
        <f>IF((G35-W35)=0,TRUE,ABS(100*((G35-W35)-AB35)/(G35-W35))&lt;=5)</f>
        <v>1</v>
      </c>
      <c r="AT35" s="65" t="b">
        <f>IF(H35-W35=0,TRUE,ABS(100*((H35-W35)-AC35)/(H35-W35))&lt;=5)</f>
        <v>1</v>
      </c>
      <c r="AU35" s="65" t="b">
        <f>IF(SUM(I35:K35)=0,TRUE,ABS(100*(SUM(I35:K35)-AD35)/SUM(I35:K35))&lt;=5)</f>
        <v>1</v>
      </c>
      <c r="AV35" s="66" t="s">
        <v>80</v>
      </c>
      <c r="AW35" s="67"/>
    </row>
    <row r="36" spans="1:49" ht="12.75">
      <c r="A36" s="78"/>
      <c r="B36" s="52"/>
      <c r="C36" s="69"/>
      <c r="D36" s="89"/>
      <c r="E36" s="71"/>
      <c r="F36" s="71"/>
      <c r="G36" s="72"/>
      <c r="H36" s="72"/>
      <c r="I36" s="72"/>
      <c r="J36" s="72"/>
      <c r="K36" s="72"/>
      <c r="L36" s="56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4"/>
      <c r="AA36" s="73"/>
      <c r="AB36" s="73"/>
      <c r="AC36" s="73"/>
      <c r="AD36" s="73"/>
      <c r="AE36" s="75"/>
      <c r="AF36" s="60"/>
      <c r="AG36" s="60"/>
      <c r="AH36" s="61"/>
      <c r="AI36" s="76" t="str">
        <f>"X"</f>
        <v>X</v>
      </c>
      <c r="AJ36" s="77"/>
      <c r="AK36" s="77"/>
      <c r="AL36" s="77"/>
      <c r="AM36" s="77"/>
      <c r="AN36" s="98"/>
      <c r="AO36" s="64"/>
      <c r="AP36" s="64"/>
      <c r="AQ36" s="64"/>
      <c r="AR36" s="65"/>
      <c r="AS36" s="65"/>
      <c r="AT36" s="65"/>
      <c r="AU36" s="65"/>
      <c r="AV36" s="66"/>
      <c r="AW36" s="67"/>
    </row>
    <row r="37" spans="1:49" ht="56.25">
      <c r="A37" s="78" t="s">
        <v>99</v>
      </c>
      <c r="B37" s="52">
        <f t="shared" si="3"/>
        <v>161</v>
      </c>
      <c r="C37" s="85">
        <v>53</v>
      </c>
      <c r="D37" s="99" t="s">
        <v>100</v>
      </c>
      <c r="E37" s="71">
        <f>SUM(E38:E41)</f>
        <v>0</v>
      </c>
      <c r="F37" s="71">
        <f>SUM(F38:F41)</f>
        <v>0</v>
      </c>
      <c r="G37" s="72">
        <f>SUM(G38:G41)</f>
        <v>0</v>
      </c>
      <c r="H37" s="56" t="s">
        <v>79</v>
      </c>
      <c r="I37" s="56" t="s">
        <v>79</v>
      </c>
      <c r="J37" s="56" t="s">
        <v>79</v>
      </c>
      <c r="K37" s="56" t="s">
        <v>79</v>
      </c>
      <c r="L37" s="56" t="s">
        <v>79</v>
      </c>
      <c r="M37" s="56" t="s">
        <v>79</v>
      </c>
      <c r="N37" s="56" t="s">
        <v>79</v>
      </c>
      <c r="O37" s="56" t="s">
        <v>79</v>
      </c>
      <c r="P37" s="56" t="s">
        <v>79</v>
      </c>
      <c r="Q37" s="56" t="s">
        <v>79</v>
      </c>
      <c r="R37" s="56" t="s">
        <v>79</v>
      </c>
      <c r="S37" s="56" t="s">
        <v>79</v>
      </c>
      <c r="T37" s="56" t="s">
        <v>79</v>
      </c>
      <c r="U37" s="56" t="s">
        <v>79</v>
      </c>
      <c r="V37" s="56" t="s">
        <v>79</v>
      </c>
      <c r="W37" s="56" t="s">
        <v>79</v>
      </c>
      <c r="X37" s="56" t="s">
        <v>79</v>
      </c>
      <c r="Y37" s="72">
        <f>SUM(Y38:Y41)</f>
        <v>0</v>
      </c>
      <c r="Z37" s="72">
        <f>SUM(Z38:Z41)</f>
        <v>0</v>
      </c>
      <c r="AA37" s="100">
        <f>SUM(AA38:AA41)</f>
        <v>0</v>
      </c>
      <c r="AB37" s="73">
        <f>AA37</f>
        <v>0</v>
      </c>
      <c r="AC37" s="56" t="s">
        <v>79</v>
      </c>
      <c r="AD37" s="56" t="s">
        <v>79</v>
      </c>
      <c r="AE37" s="59"/>
      <c r="AF37" s="60" t="str">
        <f t="shared" si="10"/>
        <v>0702</v>
      </c>
      <c r="AG37" s="60" t="str">
        <f aca="true" t="shared" si="20" ref="AG37:AG42">CONCATENATE(TUCH,UCHR)</f>
        <v>1070205</v>
      </c>
      <c r="AH37" s="61">
        <f t="shared" si="11"/>
        <v>0</v>
      </c>
      <c r="AI37" s="62">
        <f>SUM(AI38:AI41)</f>
        <v>0</v>
      </c>
      <c r="AJ37" s="82">
        <f aca="true" t="shared" si="21" ref="AJ37:AJ42">IF($Z37=0,0,AA37/$Z37/PERIOD_NUM)</f>
        <v>0</v>
      </c>
      <c r="AK37" s="101">
        <f aca="true" t="shared" si="22" ref="AK37:AK42">IF($Z37=0,0,AB37/$Z37/PERIOD_NUM)</f>
        <v>0</v>
      </c>
      <c r="AL37" s="63" t="s">
        <v>79</v>
      </c>
      <c r="AM37" s="63" t="s">
        <v>79</v>
      </c>
      <c r="AN37" s="102"/>
      <c r="AO37" s="64"/>
      <c r="AP37" s="64"/>
      <c r="AQ37" s="64"/>
      <c r="AR37" s="65" t="b">
        <f>IF(G37=0,TRUE,ABS(100*(G37-AA37)/G37)&lt;=5)</f>
        <v>1</v>
      </c>
      <c r="AS37" s="65"/>
      <c r="AT37" s="65"/>
      <c r="AU37" s="65"/>
      <c r="AV37" s="66" t="s">
        <v>80</v>
      </c>
      <c r="AW37" s="67"/>
    </row>
    <row r="38" spans="1:49" ht="22.5">
      <c r="A38" s="78" t="s">
        <v>81</v>
      </c>
      <c r="B38" s="52">
        <f t="shared" si="3"/>
        <v>161</v>
      </c>
      <c r="C38" s="85">
        <v>54</v>
      </c>
      <c r="D38" s="99" t="s">
        <v>101</v>
      </c>
      <c r="E38" s="80"/>
      <c r="F38" s="80"/>
      <c r="G38" s="72">
        <f>SUM(H38,Y38)</f>
        <v>0</v>
      </c>
      <c r="H38" s="56" t="s">
        <v>79</v>
      </c>
      <c r="I38" s="56" t="s">
        <v>79</v>
      </c>
      <c r="J38" s="56" t="s">
        <v>79</v>
      </c>
      <c r="K38" s="56" t="s">
        <v>79</v>
      </c>
      <c r="L38" s="56" t="s">
        <v>79</v>
      </c>
      <c r="M38" s="56" t="s">
        <v>79</v>
      </c>
      <c r="N38" s="56" t="s">
        <v>79</v>
      </c>
      <c r="O38" s="56" t="s">
        <v>79</v>
      </c>
      <c r="P38" s="56" t="s">
        <v>79</v>
      </c>
      <c r="Q38" s="56" t="s">
        <v>79</v>
      </c>
      <c r="R38" s="56" t="s">
        <v>79</v>
      </c>
      <c r="S38" s="56" t="s">
        <v>79</v>
      </c>
      <c r="T38" s="56" t="s">
        <v>79</v>
      </c>
      <c r="U38" s="56" t="s">
        <v>79</v>
      </c>
      <c r="V38" s="56" t="s">
        <v>79</v>
      </c>
      <c r="W38" s="56" t="s">
        <v>79</v>
      </c>
      <c r="X38" s="56" t="s">
        <v>79</v>
      </c>
      <c r="Y38" s="81"/>
      <c r="Z38" s="81"/>
      <c r="AA38" s="103"/>
      <c r="AB38" s="73">
        <f>AA38</f>
        <v>0</v>
      </c>
      <c r="AC38" s="56" t="s">
        <v>79</v>
      </c>
      <c r="AD38" s="56" t="s">
        <v>79</v>
      </c>
      <c r="AE38" s="59"/>
      <c r="AF38" s="60" t="str">
        <f t="shared" si="10"/>
        <v>0702</v>
      </c>
      <c r="AG38" s="60" t="str">
        <f t="shared" si="20"/>
        <v>1070205</v>
      </c>
      <c r="AH38" s="61">
        <f t="shared" si="11"/>
        <v>0</v>
      </c>
      <c r="AI38" s="62"/>
      <c r="AJ38" s="82">
        <f t="shared" si="21"/>
        <v>0</v>
      </c>
      <c r="AK38" s="101">
        <f t="shared" si="22"/>
        <v>0</v>
      </c>
      <c r="AL38" s="63" t="s">
        <v>79</v>
      </c>
      <c r="AM38" s="63" t="s">
        <v>79</v>
      </c>
      <c r="AN38" s="102"/>
      <c r="AO38" s="64" t="b">
        <f>E38&gt;=F38</f>
        <v>1</v>
      </c>
      <c r="AP38" s="64" t="b">
        <f>OR(AND(F38&lt;&gt;0,G38&lt;&gt;0),AND(F38=0,G38=0))</f>
        <v>1</v>
      </c>
      <c r="AQ38" s="64" t="b">
        <f>OR(AND(Z38&lt;&gt;0,AA38&lt;&gt;0),AND(Z38=0,AA38=0))</f>
        <v>1</v>
      </c>
      <c r="AR38" s="65"/>
      <c r="AS38" s="65"/>
      <c r="AT38" s="65"/>
      <c r="AU38" s="65"/>
      <c r="AV38" s="66"/>
      <c r="AW38" s="67"/>
    </row>
    <row r="39" spans="1:49" ht="67.5">
      <c r="A39" s="78" t="s">
        <v>102</v>
      </c>
      <c r="B39" s="52">
        <f t="shared" si="3"/>
        <v>161</v>
      </c>
      <c r="C39" s="85">
        <v>55</v>
      </c>
      <c r="D39" s="99" t="s">
        <v>103</v>
      </c>
      <c r="E39" s="80"/>
      <c r="F39" s="80"/>
      <c r="G39" s="72">
        <f>SUM(H39,Y39)</f>
        <v>0</v>
      </c>
      <c r="H39" s="56" t="s">
        <v>79</v>
      </c>
      <c r="I39" s="56" t="s">
        <v>79</v>
      </c>
      <c r="J39" s="56" t="s">
        <v>79</v>
      </c>
      <c r="K39" s="56" t="s">
        <v>79</v>
      </c>
      <c r="L39" s="56" t="s">
        <v>79</v>
      </c>
      <c r="M39" s="56" t="s">
        <v>79</v>
      </c>
      <c r="N39" s="56" t="s">
        <v>79</v>
      </c>
      <c r="O39" s="56" t="s">
        <v>79</v>
      </c>
      <c r="P39" s="56" t="s">
        <v>79</v>
      </c>
      <c r="Q39" s="56" t="s">
        <v>79</v>
      </c>
      <c r="R39" s="56" t="s">
        <v>79</v>
      </c>
      <c r="S39" s="56" t="s">
        <v>79</v>
      </c>
      <c r="T39" s="56" t="s">
        <v>79</v>
      </c>
      <c r="U39" s="56" t="s">
        <v>79</v>
      </c>
      <c r="V39" s="56" t="s">
        <v>79</v>
      </c>
      <c r="W39" s="56" t="s">
        <v>79</v>
      </c>
      <c r="X39" s="56" t="s">
        <v>79</v>
      </c>
      <c r="Y39" s="81"/>
      <c r="Z39" s="81"/>
      <c r="AA39" s="103"/>
      <c r="AB39" s="73">
        <f>AA39</f>
        <v>0</v>
      </c>
      <c r="AC39" s="56" t="s">
        <v>79</v>
      </c>
      <c r="AD39" s="56" t="s">
        <v>79</v>
      </c>
      <c r="AE39" s="59"/>
      <c r="AF39" s="60" t="str">
        <f t="shared" si="10"/>
        <v>0702</v>
      </c>
      <c r="AG39" s="60" t="str">
        <f t="shared" si="20"/>
        <v>1070205</v>
      </c>
      <c r="AH39" s="61">
        <f t="shared" si="11"/>
        <v>0</v>
      </c>
      <c r="AI39" s="62"/>
      <c r="AJ39" s="82">
        <f t="shared" si="21"/>
        <v>0</v>
      </c>
      <c r="AK39" s="101">
        <f t="shared" si="22"/>
        <v>0</v>
      </c>
      <c r="AL39" s="63" t="s">
        <v>79</v>
      </c>
      <c r="AM39" s="63" t="s">
        <v>79</v>
      </c>
      <c r="AN39" s="102"/>
      <c r="AO39" s="64" t="b">
        <f>E39&gt;=F39</f>
        <v>1</v>
      </c>
      <c r="AP39" s="64" t="b">
        <f>OR(AND(F39&lt;&gt;0,G39&lt;&gt;0),AND(F39=0,G39=0))</f>
        <v>1</v>
      </c>
      <c r="AQ39" s="64" t="b">
        <f>OR(AND(Z39&lt;&gt;0,AA39&lt;&gt;0),AND(Z39=0,AA39=0))</f>
        <v>1</v>
      </c>
      <c r="AR39" s="65"/>
      <c r="AS39" s="65"/>
      <c r="AT39" s="65"/>
      <c r="AU39" s="65"/>
      <c r="AV39" s="66"/>
      <c r="AW39" s="67"/>
    </row>
    <row r="40" spans="1:49" ht="33.75">
      <c r="A40" s="78" t="s">
        <v>104</v>
      </c>
      <c r="B40" s="52">
        <f t="shared" si="3"/>
        <v>161</v>
      </c>
      <c r="C40" s="85">
        <v>56</v>
      </c>
      <c r="D40" s="99" t="s">
        <v>105</v>
      </c>
      <c r="E40" s="80"/>
      <c r="F40" s="80"/>
      <c r="G40" s="72">
        <f>SUM(H40,Y40)</f>
        <v>0</v>
      </c>
      <c r="H40" s="56" t="s">
        <v>79</v>
      </c>
      <c r="I40" s="56" t="s">
        <v>79</v>
      </c>
      <c r="J40" s="56" t="s">
        <v>79</v>
      </c>
      <c r="K40" s="56" t="s">
        <v>79</v>
      </c>
      <c r="L40" s="56" t="s">
        <v>79</v>
      </c>
      <c r="M40" s="56" t="s">
        <v>79</v>
      </c>
      <c r="N40" s="56" t="s">
        <v>79</v>
      </c>
      <c r="O40" s="56" t="s">
        <v>79</v>
      </c>
      <c r="P40" s="56" t="s">
        <v>79</v>
      </c>
      <c r="Q40" s="56" t="s">
        <v>79</v>
      </c>
      <c r="R40" s="56" t="s">
        <v>79</v>
      </c>
      <c r="S40" s="56" t="s">
        <v>79</v>
      </c>
      <c r="T40" s="56" t="s">
        <v>79</v>
      </c>
      <c r="U40" s="56" t="s">
        <v>79</v>
      </c>
      <c r="V40" s="56" t="s">
        <v>79</v>
      </c>
      <c r="W40" s="56" t="s">
        <v>79</v>
      </c>
      <c r="X40" s="56" t="s">
        <v>79</v>
      </c>
      <c r="Y40" s="81"/>
      <c r="Z40" s="81"/>
      <c r="AA40" s="103"/>
      <c r="AB40" s="73">
        <f>AA40</f>
        <v>0</v>
      </c>
      <c r="AC40" s="56" t="s">
        <v>79</v>
      </c>
      <c r="AD40" s="56" t="s">
        <v>79</v>
      </c>
      <c r="AE40" s="59"/>
      <c r="AF40" s="60" t="str">
        <f t="shared" si="10"/>
        <v>0702</v>
      </c>
      <c r="AG40" s="60" t="str">
        <f t="shared" si="20"/>
        <v>1070205</v>
      </c>
      <c r="AH40" s="61">
        <f t="shared" si="11"/>
        <v>0</v>
      </c>
      <c r="AI40" s="62"/>
      <c r="AJ40" s="82">
        <f t="shared" si="21"/>
        <v>0</v>
      </c>
      <c r="AK40" s="101">
        <f t="shared" si="22"/>
        <v>0</v>
      </c>
      <c r="AL40" s="63" t="s">
        <v>79</v>
      </c>
      <c r="AM40" s="63" t="s">
        <v>79</v>
      </c>
      <c r="AN40" s="102"/>
      <c r="AO40" s="64" t="b">
        <f>E40&gt;=F40</f>
        <v>1</v>
      </c>
      <c r="AP40" s="64" t="b">
        <f>OR(AND(F40&lt;&gt;0,G40&lt;&gt;0),AND(F40=0,G40=0))</f>
        <v>1</v>
      </c>
      <c r="AQ40" s="64" t="b">
        <f>OR(AND(Z40&lt;&gt;0,AA40&lt;&gt;0),AND(Z40=0,AA40=0))</f>
        <v>1</v>
      </c>
      <c r="AR40" s="65"/>
      <c r="AS40" s="65"/>
      <c r="AT40" s="65"/>
      <c r="AU40" s="65"/>
      <c r="AV40" s="66"/>
      <c r="AW40" s="67"/>
    </row>
    <row r="41" spans="1:49" ht="12">
      <c r="A41" s="84" t="s">
        <v>96</v>
      </c>
      <c r="B41" s="52">
        <f t="shared" si="3"/>
        <v>161</v>
      </c>
      <c r="C41" s="85">
        <v>57</v>
      </c>
      <c r="D41" s="99" t="s">
        <v>106</v>
      </c>
      <c r="E41" s="80"/>
      <c r="F41" s="80"/>
      <c r="G41" s="72">
        <f>SUM(H41,Y41)</f>
        <v>0</v>
      </c>
      <c r="H41" s="56" t="s">
        <v>79</v>
      </c>
      <c r="I41" s="56" t="s">
        <v>79</v>
      </c>
      <c r="J41" s="56" t="s">
        <v>79</v>
      </c>
      <c r="K41" s="56" t="s">
        <v>79</v>
      </c>
      <c r="L41" s="56" t="s">
        <v>79</v>
      </c>
      <c r="M41" s="56" t="s">
        <v>79</v>
      </c>
      <c r="N41" s="56" t="s">
        <v>79</v>
      </c>
      <c r="O41" s="56" t="s">
        <v>79</v>
      </c>
      <c r="P41" s="56" t="s">
        <v>79</v>
      </c>
      <c r="Q41" s="56" t="s">
        <v>79</v>
      </c>
      <c r="R41" s="56" t="s">
        <v>79</v>
      </c>
      <c r="S41" s="56" t="s">
        <v>79</v>
      </c>
      <c r="T41" s="56" t="s">
        <v>79</v>
      </c>
      <c r="U41" s="56" t="s">
        <v>79</v>
      </c>
      <c r="V41" s="56" t="s">
        <v>79</v>
      </c>
      <c r="W41" s="56" t="s">
        <v>79</v>
      </c>
      <c r="X41" s="56" t="s">
        <v>79</v>
      </c>
      <c r="Y41" s="81"/>
      <c r="Z41" s="81"/>
      <c r="AA41" s="103"/>
      <c r="AB41" s="73">
        <f>AA41</f>
        <v>0</v>
      </c>
      <c r="AC41" s="56" t="s">
        <v>79</v>
      </c>
      <c r="AD41" s="56" t="s">
        <v>79</v>
      </c>
      <c r="AE41" s="59"/>
      <c r="AF41" s="60" t="str">
        <f t="shared" si="10"/>
        <v>0702</v>
      </c>
      <c r="AG41" s="60" t="str">
        <f t="shared" si="20"/>
        <v>1070205</v>
      </c>
      <c r="AH41" s="61">
        <f t="shared" si="11"/>
        <v>0</v>
      </c>
      <c r="AI41" s="62"/>
      <c r="AJ41" s="82">
        <f t="shared" si="21"/>
        <v>0</v>
      </c>
      <c r="AK41" s="101">
        <f t="shared" si="22"/>
        <v>0</v>
      </c>
      <c r="AL41" s="63" t="s">
        <v>79</v>
      </c>
      <c r="AM41" s="63" t="s">
        <v>79</v>
      </c>
      <c r="AN41" s="102"/>
      <c r="AO41" s="64" t="b">
        <f>E41&gt;=F41</f>
        <v>1</v>
      </c>
      <c r="AP41" s="64" t="b">
        <f>OR(AND(F41&lt;&gt;0,G41&lt;&gt;0),AND(F41=0,G41=0))</f>
        <v>1</v>
      </c>
      <c r="AQ41" s="64" t="b">
        <f>OR(AND(Z41&lt;&gt;0,AA41&lt;&gt;0),AND(Z41=0,AA41=0))</f>
        <v>1</v>
      </c>
      <c r="AR41" s="65"/>
      <c r="AS41" s="65"/>
      <c r="AT41" s="65"/>
      <c r="AU41" s="65"/>
      <c r="AV41" s="66"/>
      <c r="AW41" s="67"/>
    </row>
    <row r="42" spans="1:49" ht="12.75">
      <c r="A42" s="104" t="s">
        <v>107</v>
      </c>
      <c r="B42" s="52">
        <f t="shared" si="3"/>
        <v>161</v>
      </c>
      <c r="C42" s="69"/>
      <c r="D42" s="89" t="s">
        <v>108</v>
      </c>
      <c r="E42" s="90">
        <f aca="true" t="shared" si="23" ref="E42:K42">SUM(E35,E37)</f>
        <v>81.3</v>
      </c>
      <c r="F42" s="90">
        <f t="shared" si="23"/>
        <v>0</v>
      </c>
      <c r="G42" s="91">
        <f t="shared" si="23"/>
        <v>0</v>
      </c>
      <c r="H42" s="91">
        <f t="shared" si="23"/>
        <v>0</v>
      </c>
      <c r="I42" s="91">
        <f t="shared" si="23"/>
        <v>0</v>
      </c>
      <c r="J42" s="91">
        <f t="shared" si="23"/>
        <v>0</v>
      </c>
      <c r="K42" s="91">
        <f t="shared" si="23"/>
        <v>0</v>
      </c>
      <c r="L42" s="92" t="s">
        <v>79</v>
      </c>
      <c r="M42" s="93">
        <f aca="true" t="shared" si="24" ref="M42:AD42">SUM(M35,M37)</f>
        <v>0</v>
      </c>
      <c r="N42" s="91">
        <f t="shared" si="24"/>
        <v>0</v>
      </c>
      <c r="O42" s="91">
        <f t="shared" si="24"/>
        <v>0</v>
      </c>
      <c r="P42" s="91">
        <f t="shared" si="24"/>
        <v>0</v>
      </c>
      <c r="Q42" s="91">
        <f t="shared" si="24"/>
        <v>0</v>
      </c>
      <c r="R42" s="91">
        <f t="shared" si="24"/>
        <v>0</v>
      </c>
      <c r="S42" s="91">
        <f t="shared" si="24"/>
        <v>0</v>
      </c>
      <c r="T42" s="91">
        <f t="shared" si="24"/>
        <v>0</v>
      </c>
      <c r="U42" s="91">
        <f t="shared" si="24"/>
        <v>0</v>
      </c>
      <c r="V42" s="91">
        <f t="shared" si="24"/>
        <v>0</v>
      </c>
      <c r="W42" s="91">
        <f t="shared" si="24"/>
        <v>0</v>
      </c>
      <c r="X42" s="91">
        <f t="shared" si="24"/>
        <v>0</v>
      </c>
      <c r="Y42" s="91">
        <f t="shared" si="24"/>
        <v>0</v>
      </c>
      <c r="Z42" s="91">
        <f t="shared" si="24"/>
        <v>0</v>
      </c>
      <c r="AA42" s="105">
        <f t="shared" si="24"/>
        <v>0</v>
      </c>
      <c r="AB42" s="91">
        <f t="shared" si="24"/>
        <v>0</v>
      </c>
      <c r="AC42" s="91">
        <f t="shared" si="24"/>
        <v>0</v>
      </c>
      <c r="AD42" s="91">
        <f t="shared" si="24"/>
        <v>0</v>
      </c>
      <c r="AE42" s="95"/>
      <c r="AF42" s="60" t="str">
        <f>FKR</f>
        <v>0702</v>
      </c>
      <c r="AG42" s="60" t="str">
        <f t="shared" si="20"/>
        <v>1070205</v>
      </c>
      <c r="AH42" s="61">
        <f>PPP</f>
        <v>0</v>
      </c>
      <c r="AI42" s="62">
        <f>SUM(AI35,AI37)</f>
        <v>0</v>
      </c>
      <c r="AJ42" s="96">
        <f t="shared" si="21"/>
        <v>0</v>
      </c>
      <c r="AK42" s="96">
        <f t="shared" si="22"/>
        <v>0</v>
      </c>
      <c r="AL42" s="96">
        <f>IF($Z42=0,0,AC42/$Z42/PERIOD_NUM)</f>
        <v>0</v>
      </c>
      <c r="AM42" s="96">
        <f>IF($Z42=0,0,AD42/$Z42/PERIOD_NUM)</f>
        <v>0</v>
      </c>
      <c r="AN42" s="97"/>
      <c r="AO42" s="64" t="b">
        <f>E42&gt;=F42</f>
        <v>1</v>
      </c>
      <c r="AP42" s="64" t="b">
        <f>OR(AND(F42&lt;&gt;0,G42&lt;&gt;0),AND(F42=0,G42=0))</f>
        <v>1</v>
      </c>
      <c r="AQ42" s="64" t="b">
        <f>OR(AND(Z42&lt;&gt;0,AA42&lt;&gt;0),AND(Z42=0,AA42=0))</f>
        <v>1</v>
      </c>
      <c r="AR42" s="65" t="b">
        <f>IF(G42=0,TRUE,ABS(100*(G42-AA42)/G42)&lt;=5)</f>
        <v>1</v>
      </c>
      <c r="AS42" s="65" t="b">
        <f>IF((G42-W42)=0,TRUE,ABS(100*((G42-W42)-AB42)/(G42-W42))&lt;=5)</f>
        <v>1</v>
      </c>
      <c r="AT42" s="65" t="b">
        <f>IF(H42-W42=0,TRUE,ABS(100*((H42-W42)-AC42)/(H42-W42))&lt;=5)</f>
        <v>1</v>
      </c>
      <c r="AU42" s="65" t="b">
        <f>IF(SUM(I42:K42)=0,TRUE,ABS(100*(SUM(I42:K42)-AD42)/SUM(I42:K42))&lt;=5)</f>
        <v>1</v>
      </c>
      <c r="AV42" s="66" t="s">
        <v>80</v>
      </c>
      <c r="AW42" s="67"/>
    </row>
    <row r="43" spans="1:34" ht="12">
      <c r="A43" s="106"/>
      <c r="B43" s="107"/>
      <c r="C43" s="107" t="s">
        <v>77</v>
      </c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10"/>
      <c r="AG43" s="110"/>
      <c r="AH43" s="111"/>
    </row>
    <row r="44" spans="1:34" ht="12">
      <c r="A44" s="106"/>
      <c r="B44" s="107"/>
      <c r="C44" s="107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10"/>
      <c r="AG44" s="110"/>
      <c r="AH44" s="111"/>
    </row>
    <row r="45" spans="1:33" ht="12">
      <c r="A45" s="8" t="s">
        <v>109</v>
      </c>
      <c r="D45" s="8"/>
      <c r="E45" s="8"/>
      <c r="F45" s="8"/>
      <c r="G45" s="8"/>
      <c r="H45" s="8"/>
      <c r="I45" s="8"/>
      <c r="J45" s="8"/>
      <c r="N45" s="8"/>
      <c r="O45" s="8"/>
      <c r="P45" s="8"/>
      <c r="Q45" s="8"/>
      <c r="R45" s="8"/>
      <c r="S45" s="8"/>
      <c r="T45" s="8"/>
      <c r="W45" s="8"/>
      <c r="X45" s="8"/>
      <c r="AD45" s="112" t="s">
        <v>110</v>
      </c>
      <c r="AE45" s="112"/>
      <c r="AF45" s="112"/>
      <c r="AG45" s="112"/>
    </row>
    <row r="46" spans="1:31" ht="12">
      <c r="A46" s="161"/>
      <c r="B46" s="161"/>
      <c r="C46" s="161"/>
      <c r="D46" s="161"/>
      <c r="E46" s="161"/>
      <c r="F46" s="19" t="s">
        <v>111</v>
      </c>
      <c r="J46" s="8"/>
      <c r="S46" s="8"/>
      <c r="T46" s="8"/>
      <c r="W46" s="8"/>
      <c r="X46" s="8"/>
      <c r="AC46" s="162">
        <v>-2</v>
      </c>
      <c r="AD46" s="162"/>
      <c r="AE46" s="113"/>
    </row>
    <row r="47" spans="1:31" ht="12">
      <c r="A47" s="114" t="s">
        <v>112</v>
      </c>
      <c r="E47" s="115"/>
      <c r="F47" s="116" t="s">
        <v>113</v>
      </c>
      <c r="J47" s="8"/>
      <c r="S47" s="8"/>
      <c r="T47" s="8"/>
      <c r="W47" s="8"/>
      <c r="X47" s="8"/>
      <c r="AD47" s="112" t="s">
        <v>114</v>
      </c>
      <c r="AE47" s="112"/>
    </row>
    <row r="48" spans="1:31" ht="12.75">
      <c r="A48" s="8" t="s">
        <v>115</v>
      </c>
      <c r="E48" s="8"/>
      <c r="F48" s="117"/>
      <c r="J48" s="8"/>
      <c r="S48" s="8"/>
      <c r="T48" s="8"/>
      <c r="W48" s="8"/>
      <c r="X48" s="8"/>
      <c r="AC48" s="118" t="s">
        <v>116</v>
      </c>
      <c r="AD48" s="119">
        <v>1</v>
      </c>
      <c r="AE48" s="112"/>
    </row>
    <row r="49" spans="1:31" ht="12.75">
      <c r="A49" s="161"/>
      <c r="B49" s="161"/>
      <c r="C49" s="161"/>
      <c r="D49" s="161"/>
      <c r="E49" s="161"/>
      <c r="F49" s="19" t="s">
        <v>111</v>
      </c>
      <c r="G49" s="120"/>
      <c r="H49" s="120"/>
      <c r="I49" s="120"/>
      <c r="J49" s="121"/>
      <c r="N49" s="120"/>
      <c r="O49" s="120"/>
      <c r="P49" s="120"/>
      <c r="Q49" s="120"/>
      <c r="R49" s="120"/>
      <c r="S49" s="121"/>
      <c r="T49" s="121"/>
      <c r="W49" s="121"/>
      <c r="X49" s="121"/>
      <c r="AC49" s="163">
        <v>41736</v>
      </c>
      <c r="AD49" s="163"/>
      <c r="AE49" s="122"/>
    </row>
    <row r="50" spans="1:31" ht="12">
      <c r="A50" s="114" t="s">
        <v>112</v>
      </c>
      <c r="E50" s="115"/>
      <c r="F50" s="116" t="s">
        <v>113</v>
      </c>
      <c r="G50" s="8"/>
      <c r="H50" s="8"/>
      <c r="I50" s="8"/>
      <c r="J50" s="8"/>
      <c r="N50" s="115"/>
      <c r="O50" s="115"/>
      <c r="P50" s="8"/>
      <c r="Q50" s="8"/>
      <c r="R50" s="8"/>
      <c r="S50" s="8"/>
      <c r="T50" s="8"/>
      <c r="W50" s="8"/>
      <c r="X50" s="8"/>
      <c r="AD50" s="123">
        <v>0.606053240740741</v>
      </c>
      <c r="AE50" s="123"/>
    </row>
    <row r="52" spans="7:13" ht="12.75">
      <c r="G52" s="124"/>
      <c r="H52" s="124"/>
      <c r="I52" s="124"/>
      <c r="J52" s="125"/>
      <c r="K52" s="125"/>
      <c r="L52" s="125"/>
      <c r="M52" s="125"/>
    </row>
    <row r="53" spans="1:49" ht="12.75">
      <c r="A53" s="126" t="str">
        <f>IF(AND(E53:AD53),"Нет ошибок по столбцам","Есть ошибки по столбцам")</f>
        <v>Нет ошибок по столбцам</v>
      </c>
      <c r="B53" s="127"/>
      <c r="C53" s="128"/>
      <c r="D53" s="129"/>
      <c r="E53" s="130" t="b">
        <f>(E42=E17)</f>
        <v>1</v>
      </c>
      <c r="F53" s="130" t="b">
        <f>(F42=F17)</f>
        <v>1</v>
      </c>
      <c r="G53" s="130"/>
      <c r="H53" s="130"/>
      <c r="I53" s="130" t="b">
        <f aca="true" t="shared" si="25" ref="I53:AD53">(I42=I17)</f>
        <v>1</v>
      </c>
      <c r="J53" s="130" t="b">
        <f t="shared" si="25"/>
        <v>1</v>
      </c>
      <c r="K53" s="130" t="b">
        <f t="shared" si="25"/>
        <v>1</v>
      </c>
      <c r="L53" s="130"/>
      <c r="M53" s="130" t="b">
        <f t="shared" si="25"/>
        <v>1</v>
      </c>
      <c r="N53" s="130" t="b">
        <f t="shared" si="25"/>
        <v>1</v>
      </c>
      <c r="O53" s="130" t="b">
        <f t="shared" si="25"/>
        <v>1</v>
      </c>
      <c r="P53" s="130" t="b">
        <f t="shared" si="25"/>
        <v>1</v>
      </c>
      <c r="Q53" s="130" t="b">
        <f t="shared" si="25"/>
        <v>1</v>
      </c>
      <c r="R53" s="130" t="b">
        <f t="shared" si="25"/>
        <v>1</v>
      </c>
      <c r="S53" s="130" t="b">
        <f t="shared" si="25"/>
        <v>1</v>
      </c>
      <c r="T53" s="130" t="b">
        <f t="shared" si="25"/>
        <v>1</v>
      </c>
      <c r="U53" s="130" t="b">
        <f t="shared" si="25"/>
        <v>1</v>
      </c>
      <c r="V53" s="130" t="b">
        <f t="shared" si="25"/>
        <v>1</v>
      </c>
      <c r="W53" s="130" t="b">
        <f t="shared" si="25"/>
        <v>1</v>
      </c>
      <c r="X53" s="130" t="b">
        <f t="shared" si="25"/>
        <v>1</v>
      </c>
      <c r="Y53" s="130" t="b">
        <f t="shared" si="25"/>
        <v>1</v>
      </c>
      <c r="Z53" s="130" t="b">
        <f t="shared" si="25"/>
        <v>1</v>
      </c>
      <c r="AA53" s="130" t="b">
        <f t="shared" si="25"/>
        <v>1</v>
      </c>
      <c r="AB53" s="130" t="b">
        <f t="shared" si="25"/>
        <v>1</v>
      </c>
      <c r="AC53" s="130" t="b">
        <f t="shared" si="25"/>
        <v>1</v>
      </c>
      <c r="AD53" s="130" t="b">
        <f t="shared" si="25"/>
        <v>1</v>
      </c>
      <c r="AE53" s="131"/>
      <c r="AF53" s="110"/>
      <c r="AG53" s="110"/>
      <c r="AH53" s="111"/>
      <c r="AO53" s="67"/>
      <c r="AP53" s="131"/>
      <c r="AQ53" s="131"/>
      <c r="AR53" s="131"/>
      <c r="AS53" s="131"/>
      <c r="AT53" s="131"/>
      <c r="AU53" s="131"/>
      <c r="AV53" s="67"/>
      <c r="AW53" s="67"/>
    </row>
    <row r="54" spans="1:49" ht="12">
      <c r="A54" s="132"/>
      <c r="B54" s="133"/>
      <c r="C54" s="107"/>
      <c r="D54" s="134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10"/>
      <c r="AG54" s="110"/>
      <c r="AH54" s="111"/>
      <c r="AO54" s="67"/>
      <c r="AP54" s="131"/>
      <c r="AQ54" s="131"/>
      <c r="AR54" s="131"/>
      <c r="AS54" s="131"/>
      <c r="AT54" s="131"/>
      <c r="AU54" s="131"/>
      <c r="AV54" s="67"/>
      <c r="AW54" s="67"/>
    </row>
    <row r="55" spans="1:41" ht="12">
      <c r="A55" s="164" t="s">
        <v>117</v>
      </c>
      <c r="B55" s="164"/>
      <c r="C55" s="164"/>
      <c r="D55" s="164"/>
      <c r="E55" s="135"/>
      <c r="F55" s="135"/>
      <c r="G55" s="136">
        <f>SUM(H55,Y55)</f>
        <v>0</v>
      </c>
      <c r="H55" s="136">
        <f>SUM(I55:K55,N55:X55)</f>
        <v>0</v>
      </c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7"/>
      <c r="AE55" s="138"/>
      <c r="AO55" s="7"/>
    </row>
    <row r="56" spans="1:50" s="48" customFormat="1" ht="12">
      <c r="A56" s="160" t="s">
        <v>76</v>
      </c>
      <c r="B56" s="160"/>
      <c r="C56" s="160"/>
      <c r="D56" s="160"/>
      <c r="E56" s="139">
        <v>1</v>
      </c>
      <c r="F56" s="139">
        <v>2</v>
      </c>
      <c r="G56" s="139">
        <v>10</v>
      </c>
      <c r="H56" s="139">
        <v>11</v>
      </c>
      <c r="I56" s="139">
        <v>20</v>
      </c>
      <c r="J56" s="139">
        <v>30</v>
      </c>
      <c r="K56" s="139">
        <v>31</v>
      </c>
      <c r="L56" s="139">
        <v>32</v>
      </c>
      <c r="M56" s="139">
        <v>32</v>
      </c>
      <c r="N56" s="139">
        <v>33</v>
      </c>
      <c r="O56" s="139">
        <v>34</v>
      </c>
      <c r="P56" s="139">
        <v>35</v>
      </c>
      <c r="Q56" s="139">
        <v>36</v>
      </c>
      <c r="R56" s="139">
        <v>37</v>
      </c>
      <c r="S56" s="139">
        <v>38</v>
      </c>
      <c r="T56" s="139">
        <v>39</v>
      </c>
      <c r="U56" s="139">
        <v>40</v>
      </c>
      <c r="V56" s="139">
        <v>50</v>
      </c>
      <c r="W56" s="139"/>
      <c r="X56" s="139">
        <v>60</v>
      </c>
      <c r="Y56" s="139">
        <v>70</v>
      </c>
      <c r="Z56" s="139">
        <v>90</v>
      </c>
      <c r="AA56" s="139">
        <v>91</v>
      </c>
      <c r="AB56" s="139">
        <v>92</v>
      </c>
      <c r="AC56" s="139">
        <v>93</v>
      </c>
      <c r="AD56" s="140">
        <v>94</v>
      </c>
      <c r="AE56" s="44"/>
      <c r="AF56" s="7"/>
      <c r="AG56" s="7"/>
      <c r="AH56" s="7"/>
      <c r="AI56" s="7"/>
      <c r="AJ56" s="7"/>
      <c r="AK56" s="7"/>
      <c r="AL56" s="7"/>
      <c r="AM56" s="7"/>
      <c r="AN56" s="7"/>
      <c r="AO56" s="24"/>
      <c r="AP56" s="7"/>
      <c r="AQ56" s="7"/>
      <c r="AR56" s="7"/>
      <c r="AS56" s="7"/>
      <c r="AT56" s="7"/>
      <c r="AU56" s="7"/>
      <c r="AV56" s="7"/>
      <c r="AW56" s="7"/>
      <c r="AX56" s="7"/>
    </row>
    <row r="57" spans="1:50" s="48" customFormat="1" ht="12">
      <c r="A57" s="41">
        <v>1</v>
      </c>
      <c r="B57" s="41"/>
      <c r="C57" s="41"/>
      <c r="D57" s="41">
        <v>4</v>
      </c>
      <c r="E57" s="41">
        <v>5</v>
      </c>
      <c r="F57" s="41">
        <v>6</v>
      </c>
      <c r="G57" s="41">
        <v>7</v>
      </c>
      <c r="H57" s="41">
        <v>8</v>
      </c>
      <c r="I57" s="41">
        <v>9</v>
      </c>
      <c r="J57" s="41">
        <v>10</v>
      </c>
      <c r="K57" s="41">
        <v>11</v>
      </c>
      <c r="L57" s="41">
        <v>12</v>
      </c>
      <c r="M57" s="41">
        <v>12</v>
      </c>
      <c r="N57" s="41">
        <v>13</v>
      </c>
      <c r="O57" s="41">
        <v>14</v>
      </c>
      <c r="P57" s="41">
        <v>15</v>
      </c>
      <c r="Q57" s="41">
        <v>16</v>
      </c>
      <c r="R57" s="41">
        <v>17</v>
      </c>
      <c r="S57" s="41">
        <v>18</v>
      </c>
      <c r="T57" s="41">
        <v>19</v>
      </c>
      <c r="U57" s="41">
        <v>20</v>
      </c>
      <c r="V57" s="41">
        <v>21</v>
      </c>
      <c r="W57" s="41"/>
      <c r="X57" s="41">
        <v>22</v>
      </c>
      <c r="Y57" s="41">
        <v>23</v>
      </c>
      <c r="Z57" s="41">
        <v>24</v>
      </c>
      <c r="AA57" s="41">
        <v>25</v>
      </c>
      <c r="AB57" s="41">
        <v>26</v>
      </c>
      <c r="AC57" s="41">
        <v>27</v>
      </c>
      <c r="AD57" s="141">
        <v>28</v>
      </c>
      <c r="AE57" s="42"/>
      <c r="AF57" s="7"/>
      <c r="AG57" s="7"/>
      <c r="AH57" s="7"/>
      <c r="AI57" s="7"/>
      <c r="AJ57" s="7"/>
      <c r="AK57" s="7"/>
      <c r="AL57" s="7"/>
      <c r="AM57" s="7"/>
      <c r="AN57" s="7"/>
      <c r="AO57" s="24"/>
      <c r="AP57" s="7"/>
      <c r="AQ57" s="7"/>
      <c r="AR57" s="7"/>
      <c r="AS57" s="7"/>
      <c r="AT57" s="7"/>
      <c r="AU57" s="7"/>
      <c r="AV57" s="7"/>
      <c r="AW57" s="7"/>
      <c r="AX57" s="7"/>
    </row>
    <row r="60" ht="12">
      <c r="G60" s="142"/>
    </row>
    <row r="68" spans="5:6" ht="12">
      <c r="E68" s="7">
        <v>10</v>
      </c>
      <c r="F68" s="7" t="s">
        <v>81</v>
      </c>
    </row>
    <row r="69" spans="5:6" ht="12">
      <c r="E69" s="7">
        <v>20</v>
      </c>
      <c r="F69" s="7" t="s">
        <v>82</v>
      </c>
    </row>
    <row r="70" spans="5:6" ht="12">
      <c r="E70" s="7">
        <v>21</v>
      </c>
      <c r="F70" s="7" t="s">
        <v>118</v>
      </c>
    </row>
    <row r="71" spans="5:6" ht="12">
      <c r="E71" s="7">
        <v>29</v>
      </c>
      <c r="F71" s="7" t="s">
        <v>119</v>
      </c>
    </row>
    <row r="72" spans="5:6" ht="12">
      <c r="E72" s="7">
        <v>30</v>
      </c>
      <c r="F72" s="7" t="s">
        <v>95</v>
      </c>
    </row>
    <row r="73" spans="5:6" ht="12">
      <c r="E73" s="7">
        <v>31</v>
      </c>
      <c r="F73" s="7" t="s">
        <v>120</v>
      </c>
    </row>
    <row r="74" spans="5:6" ht="12">
      <c r="E74" s="7">
        <v>39</v>
      </c>
      <c r="F74" s="7" t="s">
        <v>121</v>
      </c>
    </row>
    <row r="75" spans="5:6" ht="12">
      <c r="E75" s="7">
        <v>40</v>
      </c>
      <c r="F75" s="7" t="s">
        <v>96</v>
      </c>
    </row>
  </sheetData>
  <sheetProtection password="CF7A" sheet="1" objects="1" scenarios="1"/>
  <mergeCells count="34">
    <mergeCell ref="A56:D56"/>
    <mergeCell ref="A46:E46"/>
    <mergeCell ref="AC46:AD46"/>
    <mergeCell ref="A49:E49"/>
    <mergeCell ref="AC49:AD49"/>
    <mergeCell ref="A55:D55"/>
    <mergeCell ref="AJ13:AM13"/>
    <mergeCell ref="C13:C14"/>
    <mergeCell ref="D13:D14"/>
    <mergeCell ref="E13:F13"/>
    <mergeCell ref="W13:X13"/>
    <mergeCell ref="B13:B14"/>
    <mergeCell ref="Z13:AD13"/>
    <mergeCell ref="Y13:Y14"/>
    <mergeCell ref="X9:Y9"/>
    <mergeCell ref="AO14:AU14"/>
    <mergeCell ref="A15:D15"/>
    <mergeCell ref="G13:G14"/>
    <mergeCell ref="H13:H14"/>
    <mergeCell ref="I13:I14"/>
    <mergeCell ref="J13:J14"/>
    <mergeCell ref="K13:U13"/>
    <mergeCell ref="V13:V14"/>
    <mergeCell ref="A13:A14"/>
    <mergeCell ref="A5:A6"/>
    <mergeCell ref="B5:N6"/>
    <mergeCell ref="A7:A8"/>
    <mergeCell ref="B7:N8"/>
    <mergeCell ref="T9:V9"/>
    <mergeCell ref="A10:A11"/>
    <mergeCell ref="B10:N11"/>
    <mergeCell ref="P10:Y11"/>
    <mergeCell ref="P9:Q9"/>
    <mergeCell ref="B9:N9"/>
  </mergeCells>
  <dataValidations count="1">
    <dataValidation type="decimal" operator="greaterThan" allowBlank="1" showInputMessage="1" showErrorMessage="1" errorTitle="Ошибка ввода данных" error="В данную область возможен ввод только чисел. Введите число!" sqref="Y41:AA41">
      <formula1>-9999999999999990000000</formula1>
    </dataValidation>
  </dataValidations>
  <printOptions horizontalCentered="1" verticalCentered="1"/>
  <pageMargins left="0.29" right="0.35" top="0.63" bottom="0.58" header="0.5" footer="0.5"/>
  <pageSetup blackAndWhite="1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Димка</cp:lastModifiedBy>
  <cp:lastPrinted>2015-01-28T12:31:29Z</cp:lastPrinted>
  <dcterms:created xsi:type="dcterms:W3CDTF">2014-04-07T10:32:44Z</dcterms:created>
  <dcterms:modified xsi:type="dcterms:W3CDTF">2015-03-25T03:51:49Z</dcterms:modified>
  <cp:category/>
  <cp:version/>
  <cp:contentType/>
  <cp:contentStatus/>
</cp:coreProperties>
</file>