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<sst xmlns="http://schemas.openxmlformats.org/spreadsheetml/2006/main" count="44" uniqueCount="27">
  <si>
    <t>Менеджер</t>
  </si>
  <si>
    <t>Сумма доставки</t>
  </si>
  <si>
    <t>Кол. дней до оплаты</t>
  </si>
  <si>
    <t>Документ отгрузки</t>
  </si>
  <si>
    <t>ИТОГО:</t>
  </si>
  <si>
    <t xml:space="preserve">Процент менеджера: ___%. </t>
  </si>
  <si>
    <t>Отгрузка №___ от __.__.______</t>
  </si>
  <si>
    <t>% менеджера</t>
  </si>
  <si>
    <t>СМКЦ ФМБА договор №1 от __.__._____</t>
  </si>
  <si>
    <t>СМКЦ ФМБА договор №2 от __.__._____</t>
  </si>
  <si>
    <t>Себестои- мость проданного товара</t>
  </si>
  <si>
    <t>Бакланов Олег</t>
  </si>
  <si>
    <t>Дата формирования отчета: ___.___.2020</t>
  </si>
  <si>
    <t>32 КАРАТА Дог.№___от __.__._____</t>
  </si>
  <si>
    <t xml:space="preserve">Сумма поступившей оплаты от покуптаеля </t>
  </si>
  <si>
    <t>Сумма документа продажи (отгрузки)</t>
  </si>
  <si>
    <t>ФИО менеджера</t>
  </si>
  <si>
    <t>Наименование контрагента договор №__ от __.__._____</t>
  </si>
  <si>
    <t>Сумма оставшегося долга покупателя (столбец 4 - столбец 5)</t>
  </si>
  <si>
    <t>Процент менеджера (столбец 10 * столбец 14)</t>
  </si>
  <si>
    <t>Расчет прочентов менеджеров по зарплате за _________________ по ООО "Рога и копыты"</t>
  </si>
  <si>
    <t>Поступление на р\с</t>
  </si>
  <si>
    <t>Иванов</t>
  </si>
  <si>
    <t>Петров</t>
  </si>
  <si>
    <t>Наценка (столбец 4-столбец 5)</t>
  </si>
  <si>
    <t>Сумма налога по ставке 15% (столбец 4-столбец 5)*15%</t>
  </si>
  <si>
    <t>Валовый доход (столбец 4-столбец 5 - столбец 7 - столбец 8)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</si>
</sst>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"/>
    <numFmt numFmtId="165" formatCode="0;[Red]\-0"/>
    <numFmt numFmtId="166" formatCode="0.00;[Red]\-0.00"/>
    <numFmt numFmtId="167" formatCode="0.000"/>
    <numFmt numFmtId="168" formatCode="#,##0.000"/>
    <numFmt numFmtId="169" formatCode="#,##0.00_ ;[Red]\-#,##0.00\ "/>
  </numFmts>
  <fonts count="41">
    <font>
      <sz val="8"/>
      <name val="Arial"/>
      <family val="2"/>
    </font>
    <font>
      <b/>
      <sz val="10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9"/>
      <name val="Arial"/>
      <family val="0"/>
    </font>
    <font>
      <sz val="14"/>
      <color indexed="1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NumberFormat="1" applyAlignment="1">
      <alignment horizontal="left"/>
    </xf>
    <xf numFmtId="0" fontId="1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4" borderId="10" xfId="0" applyNumberFormat="1" applyFont="1" applyFill="1" applyBorder="1" applyAlignment="1">
      <alignment horizontal="right"/>
    </xf>
    <xf numFmtId="0" fontId="2" fillId="34" borderId="10" xfId="0" applyNumberFormat="1" applyFont="1" applyFill="1" applyBorder="1" applyAlignment="1">
      <alignment horizontal="left"/>
    </xf>
    <xf numFmtId="4" fontId="2" fillId="34" borderId="10" xfId="0" applyNumberFormat="1" applyFont="1" applyFill="1" applyBorder="1" applyAlignment="1">
      <alignment horizontal="right" wrapText="1"/>
    </xf>
    <xf numFmtId="0" fontId="2" fillId="34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5" borderId="10" xfId="0" applyNumberFormat="1" applyFont="1" applyFill="1" applyBorder="1" applyAlignment="1">
      <alignment/>
    </xf>
    <xf numFmtId="0" fontId="3" fillId="35" borderId="10" xfId="0" applyNumberFormat="1" applyFont="1" applyFill="1" applyBorder="1" applyAlignment="1">
      <alignment horizontal="right" wrapText="1"/>
    </xf>
    <xf numFmtId="0" fontId="3" fillId="35" borderId="10" xfId="0" applyNumberFormat="1" applyFont="1" applyFill="1" applyBorder="1" applyAlignment="1">
      <alignment horizontal="left" wrapText="1"/>
    </xf>
    <xf numFmtId="4" fontId="3" fillId="35" borderId="10" xfId="0" applyNumberFormat="1" applyFont="1" applyFill="1" applyBorder="1" applyAlignment="1">
      <alignment horizontal="right" wrapText="1"/>
    </xf>
    <xf numFmtId="164" fontId="3" fillId="35" borderId="10" xfId="0" applyNumberFormat="1" applyFont="1" applyFill="1" applyBorder="1" applyAlignment="1">
      <alignment horizontal="right"/>
    </xf>
    <xf numFmtId="0" fontId="3" fillId="35" borderId="10" xfId="0" applyNumberFormat="1" applyFont="1" applyFill="1" applyBorder="1" applyAlignment="1">
      <alignment horizontal="right"/>
    </xf>
    <xf numFmtId="0" fontId="3" fillId="35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 wrapText="1"/>
    </xf>
    <xf numFmtId="164" fontId="0" fillId="0" borderId="10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2" fillId="33" borderId="10" xfId="0" applyNumberFormat="1" applyFont="1" applyFill="1" applyBorder="1" applyAlignment="1">
      <alignment horizontal="right"/>
    </xf>
    <xf numFmtId="168" fontId="2" fillId="33" borderId="10" xfId="0" applyNumberFormat="1" applyFont="1" applyFill="1" applyBorder="1" applyAlignment="1">
      <alignment horizontal="right"/>
    </xf>
    <xf numFmtId="0" fontId="2" fillId="33" borderId="10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1" fillId="33" borderId="11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/>
    </xf>
    <xf numFmtId="4" fontId="3" fillId="35" borderId="10" xfId="0" applyNumberFormat="1" applyFont="1" applyFill="1" applyBorder="1" applyAlignment="1">
      <alignment horizontal="right"/>
    </xf>
    <xf numFmtId="4" fontId="3" fillId="35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0" fillId="36" borderId="10" xfId="0" applyNumberFormat="1" applyFont="1" applyFill="1" applyBorder="1" applyAlignment="1">
      <alignment horizontal="left" wrapText="1"/>
    </xf>
    <xf numFmtId="9" fontId="3" fillId="35" borderId="10" xfId="0" applyNumberFormat="1" applyFont="1" applyFill="1" applyBorder="1" applyAlignment="1">
      <alignment horizontal="right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EDABE"/>
      <rgbColor rgb="00993366"/>
      <rgbColor rgb="00FFFFCC"/>
      <rgbColor rgb="00CCFFFF"/>
      <rgbColor rgb="00DCFFDC"/>
      <rgbColor rgb="00536AC2"/>
      <rgbColor rgb="00F7F7E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30"/>
  <sheetViews>
    <sheetView tabSelected="1" zoomScalePageLayoutView="0" workbookViewId="0" topLeftCell="A1">
      <selection activeCell="D11" sqref="D11"/>
    </sheetView>
  </sheetViews>
  <sheetFormatPr defaultColWidth="10.66015625" defaultRowHeight="11.25"/>
  <cols>
    <col min="1" max="1" width="48.5" style="0" customWidth="1"/>
    <col min="2" max="2" width="27.83203125" style="1" customWidth="1"/>
    <col min="3" max="4" width="18.66015625" style="0" customWidth="1"/>
    <col min="5" max="6" width="17.83203125" style="0" customWidth="1"/>
    <col min="7" max="7" width="17.33203125" style="0" customWidth="1"/>
    <col min="8" max="8" width="18.33203125" style="0" customWidth="1"/>
    <col min="9" max="9" width="17" style="0" customWidth="1"/>
    <col min="10" max="10" width="11.16015625" style="0" customWidth="1"/>
    <col min="11" max="11" width="18.5" style="0" customWidth="1"/>
    <col min="12" max="12" width="9.16015625" style="0" customWidth="1"/>
    <col min="13" max="13" width="18.33203125" style="0" customWidth="1"/>
  </cols>
  <sheetData>
    <row r="1" ht="18.75" customHeight="1">
      <c r="A1" s="31" t="s">
        <v>20</v>
      </c>
    </row>
    <row r="2" ht="11.25" customHeight="1">
      <c r="A2" t="s">
        <v>12</v>
      </c>
    </row>
    <row r="3" ht="11.25" customHeight="1">
      <c r="A3" t="s">
        <v>5</v>
      </c>
    </row>
    <row r="4" ht="11.25" customHeight="1">
      <c r="F4" s="27"/>
    </row>
    <row r="5" spans="1:13" ht="43.5" customHeight="1">
      <c r="A5" s="2" t="s">
        <v>0</v>
      </c>
      <c r="B5" s="40" t="s">
        <v>0</v>
      </c>
      <c r="C5" s="40" t="s">
        <v>15</v>
      </c>
      <c r="D5" s="39" t="s">
        <v>14</v>
      </c>
      <c r="E5" s="39" t="s">
        <v>10</v>
      </c>
      <c r="F5" s="37" t="s">
        <v>24</v>
      </c>
      <c r="G5" s="39" t="s">
        <v>1</v>
      </c>
      <c r="H5" s="37" t="s">
        <v>25</v>
      </c>
      <c r="I5" s="37" t="s">
        <v>26</v>
      </c>
      <c r="J5" s="39" t="s">
        <v>2</v>
      </c>
      <c r="K5" s="37" t="s">
        <v>18</v>
      </c>
      <c r="L5" s="40" t="s">
        <v>7</v>
      </c>
      <c r="M5" s="37" t="s">
        <v>19</v>
      </c>
    </row>
    <row r="6" spans="1:13" ht="43.5" customHeight="1">
      <c r="A6" s="28" t="s">
        <v>3</v>
      </c>
      <c r="B6" s="41"/>
      <c r="C6" s="41"/>
      <c r="D6" s="38"/>
      <c r="E6" s="38"/>
      <c r="F6" s="38"/>
      <c r="G6" s="38"/>
      <c r="H6" s="38"/>
      <c r="I6" s="38"/>
      <c r="J6" s="38"/>
      <c r="K6" s="42"/>
      <c r="L6" s="41"/>
      <c r="M6" s="38"/>
    </row>
    <row r="7" spans="1:13" ht="18" customHeight="1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</row>
    <row r="8" spans="1:13" s="3" customFormat="1" ht="24.75" customHeight="1">
      <c r="A8" s="29" t="s">
        <v>11</v>
      </c>
      <c r="B8" s="5"/>
      <c r="C8" s="6">
        <f aca="true" t="shared" si="0" ref="C8:H8">C9+C12+C15</f>
        <v>821473.94</v>
      </c>
      <c r="D8" s="6">
        <f t="shared" si="0"/>
        <v>693973.94</v>
      </c>
      <c r="E8" s="6">
        <f t="shared" si="0"/>
        <v>603800</v>
      </c>
      <c r="F8" s="6">
        <f>F9+F12+F15</f>
        <v>297673.94</v>
      </c>
      <c r="G8" s="6">
        <f t="shared" si="0"/>
        <v>16150</v>
      </c>
      <c r="H8" s="6">
        <f t="shared" si="0"/>
        <v>30228.591</v>
      </c>
      <c r="I8" s="6">
        <f>I9+I12+I15</f>
        <v>171295.349</v>
      </c>
      <c r="J8" s="7"/>
      <c r="K8" s="6">
        <f>K9+K12+K15</f>
        <v>821473.94</v>
      </c>
      <c r="L8" s="4"/>
      <c r="M8" s="6">
        <f>M9+M12+M15</f>
        <v>0</v>
      </c>
    </row>
    <row r="9" spans="1:13" s="8" customFormat="1" ht="24.75" customHeight="1">
      <c r="A9" s="9" t="s">
        <v>8</v>
      </c>
      <c r="B9" s="11"/>
      <c r="C9" s="12">
        <f aca="true" t="shared" si="1" ref="C9:H9">C11</f>
        <v>150000</v>
      </c>
      <c r="D9" s="12">
        <f>D11:D11+D10</f>
        <v>100000</v>
      </c>
      <c r="E9" s="12">
        <f t="shared" si="1"/>
        <v>70000</v>
      </c>
      <c r="F9" s="12">
        <f>F11</f>
        <v>80000</v>
      </c>
      <c r="G9" s="12">
        <f t="shared" si="1"/>
        <v>3500</v>
      </c>
      <c r="H9" s="12">
        <f t="shared" si="1"/>
        <v>11475</v>
      </c>
      <c r="I9" s="12">
        <f>I11</f>
        <v>65025</v>
      </c>
      <c r="J9" s="15"/>
      <c r="K9" s="12">
        <f>K11</f>
        <v>150000</v>
      </c>
      <c r="L9" s="10"/>
      <c r="M9" s="12">
        <f>M11</f>
        <v>0</v>
      </c>
    </row>
    <row r="10" spans="1:13" s="8" customFormat="1" ht="24.75" customHeight="1">
      <c r="A10" s="9" t="s">
        <v>21</v>
      </c>
      <c r="B10" s="11" t="s">
        <v>22</v>
      </c>
      <c r="C10" s="12"/>
      <c r="D10" s="12">
        <v>100000</v>
      </c>
      <c r="E10" s="12">
        <v>70000</v>
      </c>
      <c r="F10" s="12">
        <f>F11</f>
        <v>80000</v>
      </c>
      <c r="G10" s="12">
        <f>G11</f>
        <v>3500</v>
      </c>
      <c r="H10" s="12">
        <f>H11</f>
        <v>11475</v>
      </c>
      <c r="I10" s="12">
        <f>I11</f>
        <v>65025</v>
      </c>
      <c r="J10" s="15"/>
      <c r="K10" s="12"/>
      <c r="L10" s="36">
        <v>0.05</v>
      </c>
      <c r="M10" s="26">
        <f>I10*L10</f>
        <v>3251.25</v>
      </c>
    </row>
    <row r="11" spans="1:13" ht="24.75" customHeight="1">
      <c r="A11" s="16" t="s">
        <v>6</v>
      </c>
      <c r="B11" s="17" t="s">
        <v>22</v>
      </c>
      <c r="C11" s="18">
        <v>150000</v>
      </c>
      <c r="D11" s="19"/>
      <c r="E11" s="19">
        <v>70000</v>
      </c>
      <c r="F11" s="19">
        <f>C11-E11</f>
        <v>80000</v>
      </c>
      <c r="G11" s="19">
        <v>3500</v>
      </c>
      <c r="H11" s="19">
        <f>(C11-E11-G11)*15%</f>
        <v>11475</v>
      </c>
      <c r="I11" s="26">
        <f>C11-E11-G11-H11</f>
        <v>65025</v>
      </c>
      <c r="J11" s="20">
        <v>4</v>
      </c>
      <c r="K11" s="20">
        <f>C11-D11</f>
        <v>150000</v>
      </c>
      <c r="L11" s="30"/>
      <c r="M11" s="26"/>
    </row>
    <row r="12" spans="1:13" s="8" customFormat="1" ht="24.75" customHeight="1">
      <c r="A12" s="9" t="s">
        <v>13</v>
      </c>
      <c r="B12" s="11"/>
      <c r="C12" s="12">
        <v>93973.94</v>
      </c>
      <c r="D12" s="13">
        <v>93973.94</v>
      </c>
      <c r="E12" s="14">
        <v>80000</v>
      </c>
      <c r="F12" s="13">
        <v>93973.94</v>
      </c>
      <c r="G12" s="13">
        <f>G14</f>
        <v>2250</v>
      </c>
      <c r="H12" s="13">
        <f>H14</f>
        <v>1758.5910000000003</v>
      </c>
      <c r="I12" s="12">
        <f>I14</f>
        <v>9965.349000000002</v>
      </c>
      <c r="J12" s="15"/>
      <c r="K12" s="13">
        <v>93973.94</v>
      </c>
      <c r="L12" s="10"/>
      <c r="M12" s="12">
        <f>M14</f>
        <v>0</v>
      </c>
    </row>
    <row r="13" spans="1:13" s="8" customFormat="1" ht="24.75" customHeight="1">
      <c r="A13" s="9" t="s">
        <v>21</v>
      </c>
      <c r="B13" s="11" t="s">
        <v>23</v>
      </c>
      <c r="C13" s="12"/>
      <c r="D13" s="13">
        <v>100000</v>
      </c>
      <c r="E13" s="13">
        <f>E14</f>
        <v>80000</v>
      </c>
      <c r="F13" s="13">
        <f>F14</f>
        <v>13973.940000000002</v>
      </c>
      <c r="G13" s="13">
        <f>G14</f>
        <v>2250</v>
      </c>
      <c r="H13" s="13">
        <f>H14</f>
        <v>1758.5910000000003</v>
      </c>
      <c r="I13" s="12">
        <f>I14</f>
        <v>9965.349000000002</v>
      </c>
      <c r="J13" s="15"/>
      <c r="K13" s="13"/>
      <c r="L13" s="36">
        <v>0.05</v>
      </c>
      <c r="M13" s="26">
        <f>I13*L13</f>
        <v>498.2674500000001</v>
      </c>
    </row>
    <row r="14" spans="1:13" ht="24.75" customHeight="1">
      <c r="A14" s="16" t="s">
        <v>6</v>
      </c>
      <c r="B14" s="35" t="s">
        <v>22</v>
      </c>
      <c r="C14" s="18">
        <v>93973.94</v>
      </c>
      <c r="D14" s="19"/>
      <c r="E14" s="19">
        <v>80000</v>
      </c>
      <c r="F14" s="19">
        <f>C14-E14</f>
        <v>13973.940000000002</v>
      </c>
      <c r="G14" s="19">
        <v>2250</v>
      </c>
      <c r="H14" s="19">
        <f>(C14-E14-G14)*15%</f>
        <v>1758.5910000000003</v>
      </c>
      <c r="I14" s="26">
        <f>C14-E14-G14-H14</f>
        <v>9965.349000000002</v>
      </c>
      <c r="J14" s="20">
        <v>55</v>
      </c>
      <c r="K14" s="20">
        <f>C14-D14</f>
        <v>93973.94</v>
      </c>
      <c r="L14" s="30"/>
      <c r="M14" s="26"/>
    </row>
    <row r="15" spans="1:13" s="8" customFormat="1" ht="24.75" customHeight="1">
      <c r="A15" s="9" t="s">
        <v>9</v>
      </c>
      <c r="B15" s="11"/>
      <c r="C15" s="12">
        <f aca="true" t="shared" si="2" ref="C15:H15">C17+C18</f>
        <v>577500</v>
      </c>
      <c r="D15" s="12">
        <f>D17+D18+D16</f>
        <v>500000</v>
      </c>
      <c r="E15" s="12">
        <f t="shared" si="2"/>
        <v>453800</v>
      </c>
      <c r="F15" s="12">
        <f>F17+F18</f>
        <v>123700</v>
      </c>
      <c r="G15" s="12">
        <f t="shared" si="2"/>
        <v>10400</v>
      </c>
      <c r="H15" s="32">
        <f t="shared" si="2"/>
        <v>16995</v>
      </c>
      <c r="I15" s="12">
        <f>I17+I18</f>
        <v>96305</v>
      </c>
      <c r="J15" s="33"/>
      <c r="K15" s="12">
        <f>K17+K18</f>
        <v>577500</v>
      </c>
      <c r="L15" s="10"/>
      <c r="M15" s="12">
        <f>M17+M18</f>
        <v>0</v>
      </c>
    </row>
    <row r="16" spans="1:13" s="8" customFormat="1" ht="24.75" customHeight="1">
      <c r="A16" s="9" t="s">
        <v>21</v>
      </c>
      <c r="B16" s="11"/>
      <c r="C16" s="12"/>
      <c r="D16" s="12">
        <v>500000</v>
      </c>
      <c r="E16" s="12">
        <f>E17+E18</f>
        <v>453800</v>
      </c>
      <c r="F16" s="12">
        <f>F17+F18</f>
        <v>123700</v>
      </c>
      <c r="G16" s="12">
        <f>G17+G18</f>
        <v>10400</v>
      </c>
      <c r="H16" s="32">
        <f>H17+H18</f>
        <v>16995</v>
      </c>
      <c r="I16" s="12">
        <f>I17+I18</f>
        <v>96305</v>
      </c>
      <c r="J16" s="33"/>
      <c r="K16" s="12"/>
      <c r="L16" s="36">
        <v>0.05</v>
      </c>
      <c r="M16" s="26">
        <f>I16*L16</f>
        <v>4815.25</v>
      </c>
    </row>
    <row r="17" spans="1:13" ht="24.75" customHeight="1">
      <c r="A17" s="16" t="s">
        <v>6</v>
      </c>
      <c r="B17" s="17"/>
      <c r="C17" s="18">
        <v>342500</v>
      </c>
      <c r="D17" s="19"/>
      <c r="E17" s="19">
        <v>250000</v>
      </c>
      <c r="F17" s="19">
        <f>C17-E17</f>
        <v>92500</v>
      </c>
      <c r="G17" s="19">
        <v>8000</v>
      </c>
      <c r="H17" s="19">
        <f>(C17-E17-G17)*15%</f>
        <v>12675</v>
      </c>
      <c r="I17" s="26">
        <f>C17-E17-G17-H17</f>
        <v>71825</v>
      </c>
      <c r="J17" s="20">
        <v>15</v>
      </c>
      <c r="K17" s="20">
        <f>C17-D17</f>
        <v>342500</v>
      </c>
      <c r="L17" s="30"/>
      <c r="M17" s="26"/>
    </row>
    <row r="18" spans="1:13" ht="24.75" customHeight="1">
      <c r="A18" s="16" t="s">
        <v>6</v>
      </c>
      <c r="B18" s="17"/>
      <c r="C18" s="18">
        <v>235000</v>
      </c>
      <c r="D18" s="19"/>
      <c r="E18" s="19">
        <v>203800</v>
      </c>
      <c r="F18" s="19">
        <f>C18-E18</f>
        <v>31200</v>
      </c>
      <c r="G18" s="19">
        <v>2400</v>
      </c>
      <c r="H18" s="19">
        <f>(C18-E18-G18)*15%</f>
        <v>4320</v>
      </c>
      <c r="I18" s="26">
        <f>C18-E18-G18-H18</f>
        <v>24480</v>
      </c>
      <c r="J18" s="20">
        <v>2</v>
      </c>
      <c r="K18" s="20">
        <f>C18-D18</f>
        <v>235000</v>
      </c>
      <c r="L18" s="30"/>
      <c r="M18" s="26"/>
    </row>
    <row r="19" spans="1:13" s="3" customFormat="1" ht="24.75" customHeight="1">
      <c r="A19" s="29" t="s">
        <v>16</v>
      </c>
      <c r="B19" s="5"/>
      <c r="C19" s="6">
        <f aca="true" t="shared" si="3" ref="C19:I19">C20+C23+C26</f>
        <v>93973.94</v>
      </c>
      <c r="D19" s="6">
        <f t="shared" si="3"/>
        <v>93973.94</v>
      </c>
      <c r="E19" s="6">
        <f t="shared" si="3"/>
        <v>0</v>
      </c>
      <c r="F19" s="6">
        <f t="shared" si="3"/>
        <v>93973.94</v>
      </c>
      <c r="G19" s="6">
        <f t="shared" si="3"/>
        <v>0</v>
      </c>
      <c r="H19" s="6">
        <f t="shared" si="3"/>
        <v>0</v>
      </c>
      <c r="I19" s="6">
        <f t="shared" si="3"/>
        <v>0</v>
      </c>
      <c r="J19" s="7"/>
      <c r="K19" s="6">
        <f>K20+K23+K26</f>
        <v>93973.94</v>
      </c>
      <c r="L19" s="4"/>
      <c r="M19" s="6">
        <f>M20+M23+M26</f>
        <v>0</v>
      </c>
    </row>
    <row r="20" spans="1:13" s="8" customFormat="1" ht="24.75" customHeight="1">
      <c r="A20" s="9" t="s">
        <v>17</v>
      </c>
      <c r="B20" s="11"/>
      <c r="C20" s="12">
        <f aca="true" t="shared" si="4" ref="C20:I20">C22</f>
        <v>0</v>
      </c>
      <c r="D20" s="12">
        <f t="shared" si="4"/>
        <v>0</v>
      </c>
      <c r="E20" s="12">
        <f t="shared" si="4"/>
        <v>0</v>
      </c>
      <c r="F20" s="12">
        <f t="shared" si="4"/>
        <v>0</v>
      </c>
      <c r="G20" s="12">
        <f t="shared" si="4"/>
        <v>0</v>
      </c>
      <c r="H20" s="12">
        <f t="shared" si="4"/>
        <v>0</v>
      </c>
      <c r="I20" s="12">
        <f t="shared" si="4"/>
        <v>0</v>
      </c>
      <c r="J20" s="15"/>
      <c r="K20" s="12">
        <f>K22</f>
        <v>0</v>
      </c>
      <c r="L20" s="10"/>
      <c r="M20" s="12">
        <f>M22</f>
        <v>0</v>
      </c>
    </row>
    <row r="21" spans="1:13" s="8" customFormat="1" ht="24.75" customHeight="1">
      <c r="A21" s="9" t="s">
        <v>21</v>
      </c>
      <c r="B21" s="11"/>
      <c r="C21" s="12"/>
      <c r="D21" s="12"/>
      <c r="E21" s="12"/>
      <c r="F21" s="12"/>
      <c r="G21" s="12"/>
      <c r="H21" s="12"/>
      <c r="I21" s="12"/>
      <c r="J21" s="15"/>
      <c r="K21" s="12"/>
      <c r="L21" s="10"/>
      <c r="M21" s="12"/>
    </row>
    <row r="22" spans="1:13" ht="24.75" customHeight="1">
      <c r="A22" s="16" t="s">
        <v>6</v>
      </c>
      <c r="B22" s="17"/>
      <c r="C22" s="18"/>
      <c r="D22" s="19"/>
      <c r="E22" s="19"/>
      <c r="F22" s="19"/>
      <c r="G22" s="19"/>
      <c r="H22" s="19"/>
      <c r="I22" s="26"/>
      <c r="J22" s="20"/>
      <c r="K22" s="20"/>
      <c r="L22" s="30">
        <v>0.05</v>
      </c>
      <c r="M22" s="26">
        <f>I22*L22</f>
        <v>0</v>
      </c>
    </row>
    <row r="23" spans="1:13" s="8" customFormat="1" ht="24.75" customHeight="1">
      <c r="A23" s="9" t="s">
        <v>17</v>
      </c>
      <c r="B23" s="11"/>
      <c r="C23" s="12">
        <v>93973.94</v>
      </c>
      <c r="D23" s="13">
        <v>93973.94</v>
      </c>
      <c r="E23" s="14"/>
      <c r="F23" s="13">
        <v>93973.94</v>
      </c>
      <c r="G23" s="14"/>
      <c r="H23" s="13">
        <f>H25</f>
        <v>0</v>
      </c>
      <c r="I23" s="12">
        <f>I25</f>
        <v>0</v>
      </c>
      <c r="J23" s="15"/>
      <c r="K23" s="13">
        <v>93973.94</v>
      </c>
      <c r="L23" s="10"/>
      <c r="M23" s="12">
        <f>M25</f>
        <v>0</v>
      </c>
    </row>
    <row r="24" spans="1:13" s="8" customFormat="1" ht="24.75" customHeight="1">
      <c r="A24" s="9" t="s">
        <v>21</v>
      </c>
      <c r="B24" s="11"/>
      <c r="C24" s="12"/>
      <c r="D24" s="13"/>
      <c r="E24" s="14"/>
      <c r="F24" s="13"/>
      <c r="G24" s="14"/>
      <c r="H24" s="13"/>
      <c r="I24" s="12"/>
      <c r="J24" s="15"/>
      <c r="K24" s="13"/>
      <c r="L24" s="10"/>
      <c r="M24" s="12"/>
    </row>
    <row r="25" spans="1:13" ht="24.75" customHeight="1">
      <c r="A25" s="16" t="s">
        <v>6</v>
      </c>
      <c r="B25" s="17"/>
      <c r="C25" s="18"/>
      <c r="D25" s="19"/>
      <c r="E25" s="19"/>
      <c r="F25" s="19"/>
      <c r="G25" s="19"/>
      <c r="H25" s="19"/>
      <c r="I25" s="26"/>
      <c r="J25" s="20"/>
      <c r="K25" s="20"/>
      <c r="L25" s="30">
        <v>0.05</v>
      </c>
      <c r="M25" s="26">
        <f>I25*L25</f>
        <v>0</v>
      </c>
    </row>
    <row r="26" spans="1:13" s="8" customFormat="1" ht="24.75" customHeight="1">
      <c r="A26" s="9" t="s">
        <v>17</v>
      </c>
      <c r="B26" s="11"/>
      <c r="C26" s="12">
        <f aca="true" t="shared" si="5" ref="C26:I26">C28+C29</f>
        <v>0</v>
      </c>
      <c r="D26" s="12">
        <f t="shared" si="5"/>
        <v>0</v>
      </c>
      <c r="E26" s="12">
        <f t="shared" si="5"/>
        <v>0</v>
      </c>
      <c r="F26" s="12">
        <f t="shared" si="5"/>
        <v>0</v>
      </c>
      <c r="G26" s="12">
        <f t="shared" si="5"/>
        <v>0</v>
      </c>
      <c r="H26" s="32">
        <f t="shared" si="5"/>
        <v>0</v>
      </c>
      <c r="I26" s="12">
        <f t="shared" si="5"/>
        <v>0</v>
      </c>
      <c r="J26" s="33"/>
      <c r="K26" s="12">
        <f>K28+K29</f>
        <v>0</v>
      </c>
      <c r="L26" s="10"/>
      <c r="M26" s="12">
        <f>M28+M29</f>
        <v>0</v>
      </c>
    </row>
    <row r="27" spans="1:13" s="8" customFormat="1" ht="24.75" customHeight="1">
      <c r="A27" s="9" t="s">
        <v>21</v>
      </c>
      <c r="B27" s="11"/>
      <c r="C27" s="12"/>
      <c r="D27" s="12"/>
      <c r="E27" s="12"/>
      <c r="F27" s="12"/>
      <c r="G27" s="12"/>
      <c r="H27" s="32"/>
      <c r="I27" s="12"/>
      <c r="J27" s="33"/>
      <c r="K27" s="12"/>
      <c r="L27" s="10"/>
      <c r="M27" s="12"/>
    </row>
    <row r="28" spans="1:13" ht="24.75" customHeight="1">
      <c r="A28" s="16" t="s">
        <v>6</v>
      </c>
      <c r="B28" s="17"/>
      <c r="C28" s="18"/>
      <c r="D28" s="19"/>
      <c r="E28" s="19"/>
      <c r="F28" s="19"/>
      <c r="G28" s="19"/>
      <c r="H28" s="19"/>
      <c r="I28" s="26"/>
      <c r="J28" s="20"/>
      <c r="K28" s="20"/>
      <c r="L28" s="30">
        <v>0.05</v>
      </c>
      <c r="M28" s="26">
        <f>I28*L28</f>
        <v>0</v>
      </c>
    </row>
    <row r="29" spans="1:13" ht="24.75" customHeight="1">
      <c r="A29" s="16" t="s">
        <v>6</v>
      </c>
      <c r="B29" s="17"/>
      <c r="C29" s="18"/>
      <c r="D29" s="19"/>
      <c r="E29" s="19"/>
      <c r="F29" s="19"/>
      <c r="G29" s="19"/>
      <c r="H29" s="19"/>
      <c r="I29" s="26"/>
      <c r="J29" s="20"/>
      <c r="K29" s="20"/>
      <c r="L29" s="30">
        <v>0.05</v>
      </c>
      <c r="M29" s="26">
        <f>I29*L29</f>
        <v>0</v>
      </c>
    </row>
    <row r="30" spans="1:13" s="21" customFormat="1" ht="24.75" customHeight="1">
      <c r="A30" s="22" t="s">
        <v>4</v>
      </c>
      <c r="B30" s="24"/>
      <c r="C30" s="23">
        <f aca="true" t="shared" si="6" ref="C30:I30">C19+C8</f>
        <v>915447.8799999999</v>
      </c>
      <c r="D30" s="23">
        <f t="shared" si="6"/>
        <v>787947.8799999999</v>
      </c>
      <c r="E30" s="23">
        <f t="shared" si="6"/>
        <v>603800</v>
      </c>
      <c r="F30" s="23">
        <f t="shared" si="6"/>
        <v>391647.88</v>
      </c>
      <c r="G30" s="23">
        <f t="shared" si="6"/>
        <v>16150</v>
      </c>
      <c r="H30" s="23">
        <f t="shared" si="6"/>
        <v>30228.591</v>
      </c>
      <c r="I30" s="23">
        <f t="shared" si="6"/>
        <v>171295.349</v>
      </c>
      <c r="J30" s="25"/>
      <c r="K30" s="23">
        <f>K19+K8</f>
        <v>915447.8799999999</v>
      </c>
      <c r="L30" s="22"/>
      <c r="M30" s="23">
        <f>M19+M8</f>
        <v>0</v>
      </c>
    </row>
  </sheetData>
  <sheetProtection/>
  <mergeCells count="12">
    <mergeCell ref="B5:B6"/>
    <mergeCell ref="C5:C6"/>
    <mergeCell ref="D5:D6"/>
    <mergeCell ref="M5:M6"/>
    <mergeCell ref="H5:H6"/>
    <mergeCell ref="E5:E6"/>
    <mergeCell ref="G5:G6"/>
    <mergeCell ref="I5:I6"/>
    <mergeCell ref="L5:L6"/>
    <mergeCell ref="K5:K6"/>
    <mergeCell ref="F5:F6"/>
    <mergeCell ref="J5:J6"/>
  </mergeCells>
  <printOptions/>
  <pageMargins left="0.1968503937007874" right="0.1968503937007874" top="0.984251968503937" bottom="0.984251968503937" header="0.5118110236220472" footer="0.5118110236220472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Denis Voytik</cp:lastModifiedBy>
  <cp:lastPrinted>2020-08-21T05:40:57Z</cp:lastPrinted>
  <dcterms:created xsi:type="dcterms:W3CDTF">2019-10-02T08:17:05Z</dcterms:created>
  <dcterms:modified xsi:type="dcterms:W3CDTF">2023-03-12T12:41:33Z</dcterms:modified>
  <cp:category/>
  <cp:version/>
  <cp:contentType/>
  <cp:contentStatus/>
  <cp:revision>1</cp:revision>
</cp:coreProperties>
</file>