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23880" windowHeight="8670" activeTab="0"/>
  </bookViews>
  <sheets>
    <sheet name="1" sheetId="1" r:id="rId1"/>
  </sheets>
  <externalReferences>
    <externalReference r:id="rId4"/>
  </externalReferences>
  <definedNames>
    <definedName name="_xlnm.Print_Area" localSheetId="0">'1'!$A$1:$E$141</definedName>
  </definedNames>
  <calcPr fullCalcOnLoad="1"/>
</workbook>
</file>

<file path=xl/sharedStrings.xml><?xml version="1.0" encoding="utf-8"?>
<sst xmlns="http://schemas.openxmlformats.org/spreadsheetml/2006/main" count="202" uniqueCount="136">
  <si>
    <t>Объект:</t>
  </si>
  <si>
    <t>Составляющие</t>
  </si>
  <si>
    <t>Металлочерепица</t>
  </si>
  <si>
    <t>Обрешетка</t>
  </si>
  <si>
    <t>Каркас потолка</t>
  </si>
  <si>
    <t>Крепеж</t>
  </si>
  <si>
    <t>Метизы</t>
  </si>
  <si>
    <t>Площадь</t>
  </si>
  <si>
    <t xml:space="preserve">Обрешетка </t>
  </si>
  <si>
    <t>Монтажная пена</t>
  </si>
  <si>
    <t>Комплектующие  для кровли</t>
  </si>
  <si>
    <t>Облицовка фасадов</t>
  </si>
  <si>
    <t xml:space="preserve">Устройство  откосов на окна </t>
  </si>
  <si>
    <t xml:space="preserve">Крепеж  </t>
  </si>
  <si>
    <t>HARPOON</t>
  </si>
  <si>
    <t>Комплект крепежа  каркаса</t>
  </si>
  <si>
    <t>Каркас перегородок</t>
  </si>
  <si>
    <t>Утеплитель - минеральная  вата</t>
  </si>
  <si>
    <t>Утеплитель - минеральная вата</t>
  </si>
  <si>
    <t>Итого, стоимость проекта</t>
  </si>
  <si>
    <t>Итого, стоимость работ</t>
  </si>
  <si>
    <t>Перегородки</t>
  </si>
  <si>
    <t xml:space="preserve">S кровли:              </t>
  </si>
  <si>
    <t xml:space="preserve">S перегородок:              </t>
  </si>
  <si>
    <t xml:space="preserve">S потолка 2 эт:              </t>
  </si>
  <si>
    <t xml:space="preserve">S фасада:              </t>
  </si>
  <si>
    <t>Заказчик ______________________</t>
  </si>
  <si>
    <t xml:space="preserve">S внутренних стен:              </t>
  </si>
  <si>
    <t>Сметный расчет</t>
  </si>
  <si>
    <t xml:space="preserve">                </t>
  </si>
  <si>
    <t>Раздел</t>
  </si>
  <si>
    <t>Наименование</t>
  </si>
  <si>
    <t>Кровля двухскатная</t>
  </si>
  <si>
    <t>Уплотнительная лента</t>
  </si>
  <si>
    <t>Окна металлопластиковые</t>
  </si>
  <si>
    <t>Силовой каркас дома</t>
  </si>
  <si>
    <t xml:space="preserve">Итого, стоимость материалов  </t>
  </si>
  <si>
    <t>Каркас</t>
  </si>
  <si>
    <t xml:space="preserve">S Каркаса:              </t>
  </si>
  <si>
    <t>Материалы для установки</t>
  </si>
  <si>
    <t>Отливы</t>
  </si>
  <si>
    <t>Комплект проставок</t>
  </si>
  <si>
    <t xml:space="preserve">L фронтонов:              </t>
  </si>
  <si>
    <t>Москитные сетки</t>
  </si>
  <si>
    <t>Лента для проклейки стыков</t>
  </si>
  <si>
    <t>Фронтонные свесы</t>
  </si>
  <si>
    <t xml:space="preserve">                                                   Подрядчик _____________________</t>
  </si>
  <si>
    <t>Обрешетка силового каркаса</t>
  </si>
  <si>
    <t>Мембрана</t>
  </si>
  <si>
    <t xml:space="preserve">Мембрана </t>
  </si>
  <si>
    <t xml:space="preserve">Гидроизоляция </t>
  </si>
  <si>
    <t>Битумный рулон под несущие стены</t>
  </si>
  <si>
    <t>Фасадный Герметик Basf 474</t>
  </si>
  <si>
    <t>Подшив</t>
  </si>
  <si>
    <t>Примечание:</t>
  </si>
  <si>
    <t>- весь указанный в смете материал доставляется с запасом, остатки вывозятся по окончанию строительства</t>
  </si>
  <si>
    <t xml:space="preserve"> </t>
  </si>
  <si>
    <t>Пароизоляция D</t>
  </si>
  <si>
    <t>Шпагат капроновый</t>
  </si>
  <si>
    <t>Крепление минеральной ваты</t>
  </si>
  <si>
    <t>Внутренняя отделка ГКЛ 1 слой</t>
  </si>
  <si>
    <t>Грунтовка</t>
  </si>
  <si>
    <t>Краска</t>
  </si>
  <si>
    <t>Краска фасадная Тиккурила Pika-Teho матовая</t>
  </si>
  <si>
    <t>Водосточная система</t>
  </si>
  <si>
    <t>Сезон.</t>
  </si>
  <si>
    <t>Металлический, окраска RAL 7024</t>
  </si>
  <si>
    <t>Стальной оцинкованный термопрофиль v2,0</t>
  </si>
  <si>
    <t>Сборные / сварные согласно проекту</t>
  </si>
  <si>
    <t xml:space="preserve">Титан О2 PRO </t>
  </si>
  <si>
    <t>Ветрозащита Tyvek Soft</t>
  </si>
  <si>
    <t>Заделка стыков</t>
  </si>
  <si>
    <t>Декоративная отделка</t>
  </si>
  <si>
    <t>Устройство вентилируемого фасада</t>
  </si>
  <si>
    <t>Проектирование</t>
  </si>
  <si>
    <t>Работа крана</t>
  </si>
  <si>
    <t>Накладные расходы</t>
  </si>
  <si>
    <t>Коэффициент расчета стоимости материалов / Накладные расходы</t>
  </si>
  <si>
    <t>Балки и колонны</t>
  </si>
  <si>
    <t>Профиль ОУВ-45-0,7 мм</t>
  </si>
  <si>
    <t>Разделы проекта КМ и КМД</t>
  </si>
  <si>
    <t>Болты, гайки, саморезы, анкера.</t>
  </si>
  <si>
    <t>170х200х10 мм</t>
  </si>
  <si>
    <t>Доставка / Разгрузка, транспортные расходы</t>
  </si>
  <si>
    <t>Фасады, черновая отделка</t>
  </si>
  <si>
    <t>ЕПДМ лента 40 мм х 1 мм</t>
  </si>
  <si>
    <t>Фиброцементная прессов. плита 8 мм, премиум</t>
  </si>
  <si>
    <t>Металлический профиль 100 мм</t>
  </si>
  <si>
    <t>ROCKWOOL Лайт Баттс 200 мм</t>
  </si>
  <si>
    <t>50 мм х 15 м</t>
  </si>
  <si>
    <t>Super Monterey M35 RAL 7024 PE</t>
  </si>
  <si>
    <t xml:space="preserve">Металлический профиль ОУВ-45-0,7 мм </t>
  </si>
  <si>
    <t>ROCKWOOL Лайт Баттс Скандик 250 мм</t>
  </si>
  <si>
    <t xml:space="preserve"> "Corofix" 50 мм х 25 м</t>
  </si>
  <si>
    <t>Гипрочные направляющие 60х24х0,5 мм</t>
  </si>
  <si>
    <t>Гипрочные направляющие 50х50х0,5 мм</t>
  </si>
  <si>
    <t>ROCKWOOL Лайт Баттс 50 мм</t>
  </si>
  <si>
    <t>Подшив снизу</t>
  </si>
  <si>
    <t>Крепеж/ расходные материалы</t>
  </si>
  <si>
    <t>Планкен прямой 20х95 мм</t>
  </si>
  <si>
    <t>Брусок 50х50 мм</t>
  </si>
  <si>
    <t>Окна, двери</t>
  </si>
  <si>
    <t>Окраска RAL 7024</t>
  </si>
  <si>
    <t>Стоимость комплекта</t>
  </si>
  <si>
    <t xml:space="preserve">Комплект:              </t>
  </si>
  <si>
    <t>Доставка/ аренда/ монтаж лесов</t>
  </si>
  <si>
    <t>Снегозадержание</t>
  </si>
  <si>
    <t>Премиум класс RAL 7024 PE</t>
  </si>
  <si>
    <t>Стоимость за 1 м²</t>
  </si>
  <si>
    <t>Стоимость за 1 м/п</t>
  </si>
  <si>
    <t>Фасадный профиль ОУВ-45-0,7 мм шаг 300</t>
  </si>
  <si>
    <t>Фасады, декоративная отделка штукатуркой</t>
  </si>
  <si>
    <t>Фасады, декоративная отделка планкен</t>
  </si>
  <si>
    <t xml:space="preserve">Планкен прямой </t>
  </si>
  <si>
    <t>Антисептик Тиккурила Base</t>
  </si>
  <si>
    <t>Краска фасадная Тиккурила Valtti Color 5072</t>
  </si>
  <si>
    <t>Внутренняя отделка ГКЛ 2 слоя</t>
  </si>
  <si>
    <t>Gyproc Аква Стронг 15 мм высокопрочный влагостойкий</t>
  </si>
  <si>
    <t>Штукатурка "шуба" 2 мм RAL 9001 (белый)</t>
  </si>
  <si>
    <t>- стоимость материалов и работ может быть скорректирована на момент подписания договора</t>
  </si>
  <si>
    <t>ГКЛ Gyproc  12,5 мм влагостойкий</t>
  </si>
  <si>
    <t xml:space="preserve">S подшива:              </t>
  </si>
  <si>
    <t>Крепеж, пена TITAN, герметик Стиз В</t>
  </si>
  <si>
    <t>Планкен 20х95 мм, 20х145 мм</t>
  </si>
  <si>
    <t>24 метра</t>
  </si>
  <si>
    <t>Внутренние стены ГКЛ</t>
  </si>
  <si>
    <t xml:space="preserve">Потолок </t>
  </si>
  <si>
    <t>REHAU SIB серая ламинация с/п 4-10-4-10-4</t>
  </si>
  <si>
    <t>Дверь входная металлопластиковая</t>
  </si>
  <si>
    <t>Террасная, серая ламинация с/п 4-10-4-10-4</t>
  </si>
  <si>
    <t>Доска сухая строганая</t>
  </si>
  <si>
    <t>Планкен прямой 20х120 мм</t>
  </si>
  <si>
    <t>Желоба , воронки, трубы. Цвет темно-серый</t>
  </si>
  <si>
    <t>Проект:  "Банный комплекс"                                                                                                                                                                                                                                             
Площадь:    58,56 м/кв</t>
  </si>
  <si>
    <t xml:space="preserve">Стоимость (продажная) работ, м² </t>
  </si>
  <si>
    <t>Стоимость   мат-ов (продажная), м²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</si>
</sst>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_р_."/>
    <numFmt numFmtId="174" formatCode="_-* #,##0.000_р_._-;\-* #,##0.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&quot;р.&quot;"/>
    <numFmt numFmtId="180" formatCode="0.0"/>
    <numFmt numFmtId="181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DINCyr-Light"/>
      <family val="0"/>
    </font>
    <font>
      <b/>
      <sz val="8"/>
      <name val="DINCyr-Light"/>
      <family val="0"/>
    </font>
    <font>
      <sz val="8"/>
      <color indexed="8"/>
      <name val="DINCyr-Light"/>
      <family val="0"/>
    </font>
    <font>
      <sz val="8"/>
      <color indexed="49"/>
      <name val="DINCyr-Light"/>
      <family val="0"/>
    </font>
    <font>
      <b/>
      <sz val="8"/>
      <color indexed="8"/>
      <name val="DINCyr-Light"/>
      <family val="0"/>
    </font>
    <font>
      <i/>
      <sz val="8"/>
      <name val="DINCyr-Light"/>
      <family val="0"/>
    </font>
    <font>
      <i/>
      <sz val="8"/>
      <color indexed="8"/>
      <name val="DINCyr-Ligh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DINCyr-Light"/>
      <family val="0"/>
    </font>
    <font>
      <sz val="8"/>
      <color indexed="9"/>
      <name val="DINCyr-Light"/>
      <family val="0"/>
    </font>
    <font>
      <sz val="8"/>
      <color indexed="22"/>
      <name val="DINCyr-Ligh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DINCyr-Light"/>
      <family val="0"/>
    </font>
    <font>
      <b/>
      <sz val="8"/>
      <color theme="1"/>
      <name val="DINCyr-Light"/>
      <family val="0"/>
    </font>
    <font>
      <sz val="8"/>
      <color rgb="FFFF0000"/>
      <name val="DINCyr-Light"/>
      <family val="0"/>
    </font>
    <font>
      <sz val="8"/>
      <color theme="0"/>
      <name val="DINCyr-Light"/>
      <family val="0"/>
    </font>
    <font>
      <sz val="8"/>
      <color theme="0" tint="-0.04997999966144562"/>
      <name val="DINCyr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2" fillId="0" borderId="0" xfId="60" applyNumberFormat="1" applyFont="1" applyFill="1" applyBorder="1" applyAlignment="1">
      <alignment horizontal="right"/>
    </xf>
    <xf numFmtId="173" fontId="48" fillId="0" borderId="0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 vertical="center" wrapText="1"/>
    </xf>
    <xf numFmtId="173" fontId="3" fillId="8" borderId="10" xfId="60" applyNumberFormat="1" applyFont="1" applyFill="1" applyBorder="1" applyAlignment="1">
      <alignment horizontal="center" vertical="center" wrapText="1"/>
    </xf>
    <xf numFmtId="173" fontId="6" fillId="8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173" fontId="2" fillId="0" borderId="11" xfId="60" applyNumberFormat="1" applyFont="1" applyFill="1" applyBorder="1" applyAlignment="1">
      <alignment horizontal="right"/>
    </xf>
    <xf numFmtId="0" fontId="48" fillId="0" borderId="13" xfId="0" applyFont="1" applyFill="1" applyBorder="1" applyAlignment="1">
      <alignment horizontal="center"/>
    </xf>
    <xf numFmtId="0" fontId="48" fillId="0" borderId="14" xfId="0" applyFont="1" applyFill="1" applyBorder="1" applyAlignment="1">
      <alignment/>
    </xf>
    <xf numFmtId="173" fontId="2" fillId="0" borderId="14" xfId="60" applyNumberFormat="1" applyFont="1" applyFill="1" applyBorder="1" applyAlignment="1">
      <alignment horizontal="right"/>
    </xf>
    <xf numFmtId="0" fontId="4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173" fontId="2" fillId="0" borderId="15" xfId="60" applyNumberFormat="1" applyFont="1" applyBorder="1" applyAlignment="1">
      <alignment horizontal="right"/>
    </xf>
    <xf numFmtId="173" fontId="48" fillId="0" borderId="15" xfId="0" applyNumberFormat="1" applyFont="1" applyBorder="1" applyAlignment="1">
      <alignment horizontal="right"/>
    </xf>
    <xf numFmtId="173" fontId="2" fillId="0" borderId="16" xfId="60" applyNumberFormat="1" applyFont="1" applyFill="1" applyBorder="1" applyAlignment="1">
      <alignment horizontal="right"/>
    </xf>
    <xf numFmtId="173" fontId="2" fillId="0" borderId="17" xfId="60" applyNumberFormat="1" applyFont="1" applyFill="1" applyBorder="1" applyAlignment="1">
      <alignment horizontal="right"/>
    </xf>
    <xf numFmtId="173" fontId="48" fillId="0" borderId="17" xfId="0" applyNumberFormat="1" applyFont="1" applyFill="1" applyBorder="1" applyAlignment="1">
      <alignment horizontal="right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horizontal="left"/>
    </xf>
    <xf numFmtId="0" fontId="48" fillId="0" borderId="18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0" borderId="14" xfId="0" applyNumberFormat="1" applyFont="1" applyFill="1" applyBorder="1" applyAlignment="1">
      <alignment horizontal="right"/>
    </xf>
    <xf numFmtId="173" fontId="48" fillId="0" borderId="14" xfId="0" applyNumberFormat="1" applyFont="1" applyBorder="1" applyAlignment="1">
      <alignment horizontal="right"/>
    </xf>
    <xf numFmtId="0" fontId="48" fillId="0" borderId="12" xfId="0" applyFont="1" applyBorder="1" applyAlignment="1">
      <alignment/>
    </xf>
    <xf numFmtId="173" fontId="2" fillId="0" borderId="17" xfId="60" applyNumberFormat="1" applyFont="1" applyBorder="1" applyAlignment="1">
      <alignment horizontal="right"/>
    </xf>
    <xf numFmtId="173" fontId="2" fillId="0" borderId="11" xfId="60" applyNumberFormat="1" applyFont="1" applyBorder="1" applyAlignment="1">
      <alignment horizontal="right"/>
    </xf>
    <xf numFmtId="173" fontId="2" fillId="0" borderId="14" xfId="60" applyNumberFormat="1" applyFont="1" applyBorder="1" applyAlignment="1">
      <alignment horizontal="right"/>
    </xf>
    <xf numFmtId="0" fontId="49" fillId="0" borderId="19" xfId="0" applyFont="1" applyFill="1" applyBorder="1" applyAlignment="1">
      <alignment horizontal="left"/>
    </xf>
    <xf numFmtId="0" fontId="48" fillId="0" borderId="20" xfId="0" applyFont="1" applyBorder="1" applyAlignment="1">
      <alignment horizontal="center"/>
    </xf>
    <xf numFmtId="173" fontId="48" fillId="0" borderId="16" xfId="0" applyNumberFormat="1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0" borderId="14" xfId="0" applyFont="1" applyFill="1" applyBorder="1" applyAlignment="1">
      <alignment horizontal="center"/>
    </xf>
    <xf numFmtId="173" fontId="2" fillId="34" borderId="10" xfId="60" applyNumberFormat="1" applyFont="1" applyFill="1" applyBorder="1" applyAlignment="1">
      <alignment horizontal="right"/>
    </xf>
    <xf numFmtId="173" fontId="48" fillId="0" borderId="10" xfId="60" applyNumberFormat="1" applyFont="1" applyFill="1" applyBorder="1" applyAlignment="1">
      <alignment horizontal="right"/>
    </xf>
    <xf numFmtId="0" fontId="48" fillId="0" borderId="18" xfId="0" applyFont="1" applyFill="1" applyBorder="1" applyAlignment="1">
      <alignment horizontal="center"/>
    </xf>
    <xf numFmtId="173" fontId="48" fillId="0" borderId="0" xfId="60" applyNumberFormat="1" applyFont="1" applyAlignment="1">
      <alignment horizontal="right"/>
    </xf>
    <xf numFmtId="173" fontId="50" fillId="0" borderId="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48" fillId="0" borderId="0" xfId="0" applyNumberFormat="1" applyFont="1" applyBorder="1" applyAlignment="1">
      <alignment/>
    </xf>
    <xf numFmtId="1" fontId="48" fillId="0" borderId="0" xfId="0" applyNumberFormat="1" applyFont="1" applyBorder="1" applyAlignment="1">
      <alignment/>
    </xf>
    <xf numFmtId="173" fontId="48" fillId="0" borderId="0" xfId="0" applyNumberFormat="1" applyFont="1" applyBorder="1" applyAlignment="1">
      <alignment/>
    </xf>
    <xf numFmtId="173" fontId="50" fillId="0" borderId="0" xfId="0" applyNumberFormat="1" applyFont="1" applyBorder="1" applyAlignment="1">
      <alignment/>
    </xf>
    <xf numFmtId="0" fontId="4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73" fontId="2" fillId="0" borderId="0" xfId="60" applyNumberFormat="1" applyFont="1" applyFill="1" applyAlignment="1">
      <alignment horizontal="right"/>
    </xf>
    <xf numFmtId="173" fontId="48" fillId="0" borderId="0" xfId="0" applyNumberFormat="1" applyFont="1" applyFill="1" applyAlignment="1">
      <alignment horizontal="right"/>
    </xf>
    <xf numFmtId="173" fontId="3" fillId="35" borderId="10" xfId="60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center"/>
    </xf>
    <xf numFmtId="173" fontId="2" fillId="36" borderId="22" xfId="60" applyNumberFormat="1" applyFont="1" applyFill="1" applyBorder="1" applyAlignment="1">
      <alignment horizontal="right"/>
    </xf>
    <xf numFmtId="173" fontId="2" fillId="36" borderId="22" xfId="0" applyNumberFormat="1" applyFont="1" applyFill="1" applyBorder="1" applyAlignment="1">
      <alignment horizontal="right"/>
    </xf>
    <xf numFmtId="173" fontId="48" fillId="36" borderId="23" xfId="60" applyNumberFormat="1" applyFont="1" applyFill="1" applyBorder="1" applyAlignment="1">
      <alignment horizontal="right"/>
    </xf>
    <xf numFmtId="173" fontId="48" fillId="36" borderId="15" xfId="60" applyNumberFormat="1" applyFont="1" applyFill="1" applyBorder="1" applyAlignment="1">
      <alignment horizontal="right"/>
    </xf>
    <xf numFmtId="173" fontId="2" fillId="36" borderId="15" xfId="60" applyNumberFormat="1" applyFont="1" applyFill="1" applyBorder="1" applyAlignment="1">
      <alignment horizontal="right"/>
    </xf>
    <xf numFmtId="173" fontId="2" fillId="36" borderId="15" xfId="0" applyNumberFormat="1" applyFont="1" applyFill="1" applyBorder="1" applyAlignment="1">
      <alignment horizontal="right"/>
    </xf>
    <xf numFmtId="173" fontId="48" fillId="0" borderId="11" xfId="0" applyNumberFormat="1" applyFont="1" applyFill="1" applyBorder="1" applyAlignment="1">
      <alignment vertical="center"/>
    </xf>
    <xf numFmtId="173" fontId="48" fillId="0" borderId="14" xfId="0" applyNumberFormat="1" applyFont="1" applyFill="1" applyBorder="1" applyAlignment="1">
      <alignment vertical="center"/>
    </xf>
    <xf numFmtId="173" fontId="48" fillId="0" borderId="17" xfId="0" applyNumberFormat="1" applyFont="1" applyFill="1" applyBorder="1" applyAlignment="1">
      <alignment horizontal="right" vertical="center"/>
    </xf>
    <xf numFmtId="173" fontId="2" fillId="0" borderId="21" xfId="6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48" fillId="0" borderId="18" xfId="0" applyNumberFormat="1" applyFont="1" applyFill="1" applyBorder="1" applyAlignment="1">
      <alignment vertical="center"/>
    </xf>
    <xf numFmtId="173" fontId="48" fillId="0" borderId="11" xfId="0" applyNumberFormat="1" applyFont="1" applyBorder="1" applyAlignment="1">
      <alignment vertical="center"/>
    </xf>
    <xf numFmtId="173" fontId="48" fillId="0" borderId="14" xfId="0" applyNumberFormat="1" applyFont="1" applyBorder="1" applyAlignment="1">
      <alignment vertical="center"/>
    </xf>
    <xf numFmtId="0" fontId="48" fillId="0" borderId="10" xfId="0" applyFont="1" applyFill="1" applyBorder="1" applyAlignment="1">
      <alignment horizontal="center"/>
    </xf>
    <xf numFmtId="0" fontId="48" fillId="33" borderId="24" xfId="0" applyFont="1" applyFill="1" applyBorder="1" applyAlignment="1">
      <alignment/>
    </xf>
    <xf numFmtId="0" fontId="48" fillId="33" borderId="21" xfId="0" applyFont="1" applyFill="1" applyBorder="1" applyAlignment="1">
      <alignment/>
    </xf>
    <xf numFmtId="49" fontId="50" fillId="0" borderId="0" xfId="0" applyNumberFormat="1" applyFont="1" applyAlignment="1">
      <alignment/>
    </xf>
    <xf numFmtId="0" fontId="48" fillId="0" borderId="13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13" xfId="0" applyFont="1" applyBorder="1" applyAlignment="1">
      <alignment horizontal="left"/>
    </xf>
    <xf numFmtId="173" fontId="51" fillId="0" borderId="0" xfId="0" applyNumberFormat="1" applyFont="1" applyBorder="1" applyAlignment="1">
      <alignment horizontal="right"/>
    </xf>
    <xf numFmtId="0" fontId="4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10" xfId="60" applyNumberFormat="1" applyFont="1" applyFill="1" applyBorder="1" applyAlignment="1">
      <alignment horizontal="right"/>
    </xf>
    <xf numFmtId="173" fontId="48" fillId="0" borderId="21" xfId="0" applyNumberFormat="1" applyFont="1" applyFill="1" applyBorder="1" applyAlignment="1">
      <alignment horizontal="right"/>
    </xf>
    <xf numFmtId="0" fontId="52" fillId="33" borderId="10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173" fontId="2" fillId="0" borderId="13" xfId="60" applyNumberFormat="1" applyFont="1" applyFill="1" applyBorder="1" applyAlignment="1">
      <alignment horizontal="right"/>
    </xf>
    <xf numFmtId="173" fontId="2" fillId="0" borderId="20" xfId="60" applyNumberFormat="1" applyFont="1" applyBorder="1" applyAlignment="1">
      <alignment horizontal="right"/>
    </xf>
    <xf numFmtId="173" fontId="2" fillId="0" borderId="13" xfId="60" applyNumberFormat="1" applyFont="1" applyBorder="1" applyAlignment="1">
      <alignment horizontal="right"/>
    </xf>
    <xf numFmtId="173" fontId="2" fillId="0" borderId="25" xfId="60" applyNumberFormat="1" applyFont="1" applyFill="1" applyBorder="1" applyAlignment="1">
      <alignment horizontal="right"/>
    </xf>
    <xf numFmtId="173" fontId="48" fillId="0" borderId="10" xfId="0" applyNumberFormat="1" applyFont="1" applyFill="1" applyBorder="1" applyAlignment="1">
      <alignment horizontal="right"/>
    </xf>
    <xf numFmtId="0" fontId="48" fillId="0" borderId="25" xfId="0" applyFont="1" applyBorder="1" applyAlignment="1">
      <alignment horizontal="left"/>
    </xf>
    <xf numFmtId="0" fontId="48" fillId="0" borderId="21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8" fillId="0" borderId="25" xfId="0" applyFont="1" applyFill="1" applyBorder="1" applyAlignment="1">
      <alignment horizontal="left"/>
    </xf>
    <xf numFmtId="0" fontId="48" fillId="0" borderId="21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49" fillId="0" borderId="19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24" xfId="0" applyFont="1" applyFill="1" applyBorder="1" applyAlignment="1">
      <alignment wrapText="1"/>
    </xf>
    <xf numFmtId="0" fontId="3" fillId="0" borderId="19" xfId="0" applyFont="1" applyBorder="1" applyAlignment="1">
      <alignment/>
    </xf>
    <xf numFmtId="173" fontId="48" fillId="0" borderId="11" xfId="0" applyNumberFormat="1" applyFont="1" applyFill="1" applyBorder="1" applyAlignment="1">
      <alignment horizontal="right" vertical="center"/>
    </xf>
    <xf numFmtId="173" fontId="48" fillId="0" borderId="14" xfId="0" applyNumberFormat="1" applyFont="1" applyFill="1" applyBorder="1" applyAlignment="1">
      <alignment horizontal="right" vertical="center"/>
    </xf>
    <xf numFmtId="0" fontId="6" fillId="34" borderId="21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6" fillId="34" borderId="21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4;&#1077;&#1090;&#1072;%20&#1073;&#1072;&#1085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81">
          <cell r="D281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6.28125" style="5" customWidth="1"/>
    <col min="2" max="2" width="26.7109375" style="5" customWidth="1"/>
    <col min="3" max="3" width="41.140625" style="5" customWidth="1"/>
    <col min="4" max="4" width="13.7109375" style="49" customWidth="1"/>
    <col min="5" max="5" width="14.7109375" style="5" customWidth="1"/>
    <col min="6" max="16384" width="9.140625" style="5" customWidth="1"/>
  </cols>
  <sheetData>
    <row r="1" spans="1:5" ht="12.75" customHeight="1">
      <c r="A1" s="105"/>
      <c r="B1" s="105"/>
      <c r="C1" s="2"/>
      <c r="D1" s="3"/>
      <c r="E1" s="4"/>
    </row>
    <row r="2" spans="1:5" ht="12.75" customHeight="1">
      <c r="A2" s="108"/>
      <c r="B2" s="108"/>
      <c r="C2" s="108"/>
      <c r="D2" s="108"/>
      <c r="E2" s="108"/>
    </row>
    <row r="3" spans="1:5" ht="12" customHeight="1">
      <c r="A3" s="1"/>
      <c r="B3" s="2"/>
      <c r="C3" s="6" t="s">
        <v>28</v>
      </c>
      <c r="D3" s="3"/>
      <c r="E3" s="4"/>
    </row>
    <row r="4" spans="1:5" ht="44.25" customHeight="1">
      <c r="A4" s="56" t="s">
        <v>0</v>
      </c>
      <c r="B4" s="57" t="s">
        <v>133</v>
      </c>
      <c r="C4" s="58"/>
      <c r="D4" s="59"/>
      <c r="E4" s="60"/>
    </row>
    <row r="5" spans="1:5" ht="42.75" customHeight="1">
      <c r="A5" s="7" t="s">
        <v>30</v>
      </c>
      <c r="B5" s="7" t="s">
        <v>1</v>
      </c>
      <c r="C5" s="7" t="s">
        <v>31</v>
      </c>
      <c r="D5" s="8" t="s">
        <v>135</v>
      </c>
      <c r="E5" s="9" t="s">
        <v>134</v>
      </c>
    </row>
    <row r="6" spans="1:5" ht="12.75" customHeight="1">
      <c r="A6" s="109"/>
      <c r="B6" s="109"/>
      <c r="C6" s="109"/>
      <c r="D6" s="109"/>
      <c r="E6" s="109"/>
    </row>
    <row r="7" spans="1:5" ht="12.75" customHeight="1">
      <c r="A7" s="106" t="s">
        <v>37</v>
      </c>
      <c r="B7" s="106"/>
      <c r="C7" s="106"/>
      <c r="D7" s="106"/>
      <c r="E7" s="106"/>
    </row>
    <row r="8" spans="1:5" ht="12.75" customHeight="1">
      <c r="A8" s="15"/>
      <c r="B8" s="12" t="s">
        <v>35</v>
      </c>
      <c r="C8" s="13" t="s">
        <v>67</v>
      </c>
      <c r="D8" s="14"/>
      <c r="E8" s="111"/>
    </row>
    <row r="9" spans="1:5" ht="12.75" customHeight="1">
      <c r="A9" s="15"/>
      <c r="B9" s="16" t="s">
        <v>78</v>
      </c>
      <c r="C9" s="2" t="s">
        <v>68</v>
      </c>
      <c r="D9" s="17"/>
      <c r="E9" s="112"/>
    </row>
    <row r="10" spans="1:5" ht="12.75" customHeight="1">
      <c r="A10" s="15"/>
      <c r="B10" s="16" t="s">
        <v>47</v>
      </c>
      <c r="C10" s="2" t="s">
        <v>79</v>
      </c>
      <c r="D10" s="17"/>
      <c r="E10" s="112"/>
    </row>
    <row r="11" spans="1:5" ht="12.75" customHeight="1">
      <c r="A11" s="15"/>
      <c r="B11" s="16" t="s">
        <v>74</v>
      </c>
      <c r="C11" s="2" t="s">
        <v>80</v>
      </c>
      <c r="D11" s="17"/>
      <c r="E11" s="112"/>
    </row>
    <row r="12" spans="1:5" ht="12.75" customHeight="1">
      <c r="A12" s="15"/>
      <c r="B12" s="16" t="s">
        <v>15</v>
      </c>
      <c r="C12" s="2" t="s">
        <v>81</v>
      </c>
      <c r="D12" s="17"/>
      <c r="E12" s="112"/>
    </row>
    <row r="13" spans="1:5" ht="12.75" customHeight="1">
      <c r="A13" s="15"/>
      <c r="B13" s="16" t="s">
        <v>50</v>
      </c>
      <c r="C13" s="2" t="s">
        <v>51</v>
      </c>
      <c r="D13" s="17"/>
      <c r="E13" s="112"/>
    </row>
    <row r="14" spans="1:5" ht="12.75" customHeight="1">
      <c r="A14" s="76"/>
      <c r="B14" s="25" t="s">
        <v>9</v>
      </c>
      <c r="C14" s="25" t="s">
        <v>69</v>
      </c>
      <c r="D14" s="17"/>
      <c r="E14" s="112"/>
    </row>
    <row r="15" spans="1:5" ht="12.75" customHeight="1">
      <c r="A15" s="76"/>
      <c r="B15" s="25" t="s">
        <v>41</v>
      </c>
      <c r="C15" s="29" t="s">
        <v>82</v>
      </c>
      <c r="D15" s="17"/>
      <c r="E15" s="112"/>
    </row>
    <row r="16" spans="1:5" ht="12.75" customHeight="1">
      <c r="A16" s="76"/>
      <c r="B16" s="25" t="s">
        <v>75</v>
      </c>
      <c r="C16" s="29" t="s">
        <v>124</v>
      </c>
      <c r="D16" s="17"/>
      <c r="E16" s="112"/>
    </row>
    <row r="17" spans="1:5" ht="12.75" customHeight="1">
      <c r="A17" s="76"/>
      <c r="B17" s="25" t="s">
        <v>76</v>
      </c>
      <c r="C17" s="29"/>
      <c r="D17" s="17"/>
      <c r="E17" s="112"/>
    </row>
    <row r="18" spans="1:5" ht="12.75" customHeight="1" thickBot="1">
      <c r="A18" s="81"/>
      <c r="B18" s="103" t="s">
        <v>83</v>
      </c>
      <c r="C18" s="104"/>
      <c r="D18" s="14">
        <f>SUM(D8:D17)*C20*D126/300000</f>
        <v>0</v>
      </c>
      <c r="E18" s="69">
        <f>SUM(D8:E17)*0.03</f>
        <v>0</v>
      </c>
    </row>
    <row r="19" spans="1:5" ht="12.75" customHeight="1" thickBot="1">
      <c r="A19" s="18"/>
      <c r="B19" s="19" t="s">
        <v>108</v>
      </c>
      <c r="D19" s="20">
        <f>SUM(D8:D18)</f>
        <v>0</v>
      </c>
      <c r="E19" s="21">
        <f>SUM(E8:E18)</f>
        <v>0</v>
      </c>
    </row>
    <row r="20" spans="1:5" ht="12.75" customHeight="1" thickBot="1">
      <c r="A20" s="18"/>
      <c r="B20" s="10" t="s">
        <v>38</v>
      </c>
      <c r="C20" s="90">
        <v>58.56</v>
      </c>
      <c r="D20" s="63">
        <f>C20*D19</f>
        <v>0</v>
      </c>
      <c r="E20" s="64">
        <f>E19*C20</f>
        <v>0</v>
      </c>
    </row>
    <row r="21" spans="1:5" ht="12.75" customHeight="1">
      <c r="A21" s="110" t="s">
        <v>84</v>
      </c>
      <c r="B21" s="110"/>
      <c r="C21" s="110"/>
      <c r="D21" s="110"/>
      <c r="E21" s="110"/>
    </row>
    <row r="22" spans="1:5" ht="12.75" customHeight="1">
      <c r="A22" s="74"/>
      <c r="B22" s="16" t="s">
        <v>73</v>
      </c>
      <c r="C22" s="25" t="s">
        <v>110</v>
      </c>
      <c r="D22" s="23"/>
      <c r="E22" s="24"/>
    </row>
    <row r="23" spans="1:5" ht="12.75" customHeight="1">
      <c r="A23" s="74"/>
      <c r="B23" s="25" t="s">
        <v>48</v>
      </c>
      <c r="C23" s="26" t="s">
        <v>70</v>
      </c>
      <c r="D23" s="23"/>
      <c r="E23" s="70"/>
    </row>
    <row r="24" spans="1:5" ht="12.75" customHeight="1">
      <c r="A24" s="74"/>
      <c r="B24" s="25" t="s">
        <v>33</v>
      </c>
      <c r="C24" s="25" t="s">
        <v>85</v>
      </c>
      <c r="D24" s="23"/>
      <c r="E24" s="24"/>
    </row>
    <row r="25" spans="1:5" ht="12.75" customHeight="1">
      <c r="A25" s="74"/>
      <c r="B25" s="16" t="s">
        <v>11</v>
      </c>
      <c r="C25" s="16" t="s">
        <v>86</v>
      </c>
      <c r="D25" s="23"/>
      <c r="E25" s="71"/>
    </row>
    <row r="26" spans="1:5" ht="12.75" customHeight="1">
      <c r="A26" s="74"/>
      <c r="B26" s="25" t="s">
        <v>12</v>
      </c>
      <c r="C26" s="16" t="s">
        <v>87</v>
      </c>
      <c r="D26" s="23"/>
      <c r="E26" s="24"/>
    </row>
    <row r="27" spans="1:5" ht="12.75" customHeight="1">
      <c r="A27" s="74"/>
      <c r="B27" s="25" t="s">
        <v>13</v>
      </c>
      <c r="C27" s="16" t="s">
        <v>14</v>
      </c>
      <c r="D27" s="23"/>
      <c r="E27" s="24"/>
    </row>
    <row r="28" spans="1:5" ht="12.75" customHeight="1">
      <c r="A28" s="74"/>
      <c r="B28" s="100" t="s">
        <v>77</v>
      </c>
      <c r="C28" s="101"/>
      <c r="D28" s="91">
        <f>SUM(D22:D27)*0.09</f>
        <v>0</v>
      </c>
      <c r="E28" s="92">
        <f>SUM(E22:E27)*0.01</f>
        <v>0</v>
      </c>
    </row>
    <row r="29" spans="1:5" ht="12.75" customHeight="1" thickBot="1">
      <c r="A29" s="81"/>
      <c r="B29" s="103" t="s">
        <v>83</v>
      </c>
      <c r="C29" s="104"/>
      <c r="D29" s="14">
        <f>SUM(D22:D28)*C31*D126/400000</f>
        <v>0</v>
      </c>
      <c r="E29" s="69">
        <f>SUM(D22:E28)*0.03</f>
        <v>0</v>
      </c>
    </row>
    <row r="30" spans="1:5" ht="12.75" customHeight="1" thickBot="1">
      <c r="A30" s="28"/>
      <c r="B30" s="19" t="s">
        <v>108</v>
      </c>
      <c r="C30" s="29"/>
      <c r="D30" s="20">
        <f>SUM(D22:D29)</f>
        <v>0</v>
      </c>
      <c r="E30" s="21">
        <f>SUM(E22:E29)</f>
        <v>0</v>
      </c>
    </row>
    <row r="31" spans="1:5" ht="12.75" customHeight="1" thickBot="1">
      <c r="A31" s="28"/>
      <c r="B31" s="10" t="s">
        <v>25</v>
      </c>
      <c r="C31" s="89">
        <v>107.82</v>
      </c>
      <c r="D31" s="65">
        <f>C31*D30</f>
        <v>0</v>
      </c>
      <c r="E31" s="66">
        <f>C31*E30</f>
        <v>0</v>
      </c>
    </row>
    <row r="32" spans="1:5" ht="12.75" customHeight="1">
      <c r="A32" s="110" t="s">
        <v>111</v>
      </c>
      <c r="B32" s="110"/>
      <c r="C32" s="110"/>
      <c r="D32" s="110"/>
      <c r="E32" s="110"/>
    </row>
    <row r="33" spans="1:5" ht="12.75" customHeight="1">
      <c r="A33" s="74"/>
      <c r="B33" s="16" t="s">
        <v>71</v>
      </c>
      <c r="C33" s="16" t="s">
        <v>52</v>
      </c>
      <c r="D33" s="23"/>
      <c r="E33" s="71"/>
    </row>
    <row r="34" spans="1:5" ht="12.75" customHeight="1">
      <c r="A34" s="74"/>
      <c r="B34" s="16" t="s">
        <v>72</v>
      </c>
      <c r="C34" s="16" t="s">
        <v>118</v>
      </c>
      <c r="D34" s="23"/>
      <c r="E34" s="71"/>
    </row>
    <row r="35" spans="1:5" ht="12.75" customHeight="1" thickBot="1">
      <c r="A35" s="81"/>
      <c r="B35" s="103" t="s">
        <v>83</v>
      </c>
      <c r="C35" s="104"/>
      <c r="D35" s="14">
        <f>SUM(D33:D34)*C37*D126/200000</f>
        <v>0</v>
      </c>
      <c r="E35" s="69">
        <f>SUM(D33:E34)*0.03</f>
        <v>0</v>
      </c>
    </row>
    <row r="36" spans="1:5" ht="12.75" customHeight="1" thickBot="1">
      <c r="A36" s="62"/>
      <c r="B36" s="19" t="s">
        <v>108</v>
      </c>
      <c r="C36" s="29"/>
      <c r="D36" s="20">
        <f>SUM(D33:D35)</f>
        <v>0</v>
      </c>
      <c r="E36" s="21">
        <f>SUM(E33:E35)</f>
        <v>0</v>
      </c>
    </row>
    <row r="37" spans="1:5" ht="12.75" customHeight="1" thickBot="1">
      <c r="A37" s="62"/>
      <c r="B37" s="10" t="s">
        <v>25</v>
      </c>
      <c r="C37" s="89">
        <v>91.43</v>
      </c>
      <c r="D37" s="65">
        <f>C37*D36</f>
        <v>0</v>
      </c>
      <c r="E37" s="66">
        <f>C37*E36</f>
        <v>0</v>
      </c>
    </row>
    <row r="38" spans="1:5" ht="12.75" customHeight="1">
      <c r="A38" s="110" t="s">
        <v>112</v>
      </c>
      <c r="B38" s="110"/>
      <c r="C38" s="110"/>
      <c r="D38" s="110"/>
      <c r="E38" s="110"/>
    </row>
    <row r="39" spans="1:5" ht="12.75" customHeight="1">
      <c r="A39" s="74"/>
      <c r="B39" s="30" t="s">
        <v>130</v>
      </c>
      <c r="C39" s="34" t="s">
        <v>131</v>
      </c>
      <c r="D39" s="36"/>
      <c r="E39" s="79"/>
    </row>
    <row r="40" spans="1:5" ht="12.75" customHeight="1">
      <c r="A40" s="74"/>
      <c r="B40" s="25" t="s">
        <v>61</v>
      </c>
      <c r="C40" s="29" t="s">
        <v>114</v>
      </c>
      <c r="D40" s="37"/>
      <c r="E40" s="80"/>
    </row>
    <row r="41" spans="1:5" ht="12.75" customHeight="1">
      <c r="A41" s="74"/>
      <c r="B41" s="25" t="s">
        <v>62</v>
      </c>
      <c r="C41" s="29" t="s">
        <v>115</v>
      </c>
      <c r="D41" s="37"/>
      <c r="E41" s="80"/>
    </row>
    <row r="42" spans="1:5" ht="12.75" customHeight="1">
      <c r="A42" s="74"/>
      <c r="B42" s="25" t="s">
        <v>3</v>
      </c>
      <c r="C42" s="29" t="s">
        <v>100</v>
      </c>
      <c r="D42" s="37"/>
      <c r="E42" s="80"/>
    </row>
    <row r="43" spans="1:5" ht="12.75" customHeight="1">
      <c r="A43" s="74"/>
      <c r="B43" s="25" t="s">
        <v>12</v>
      </c>
      <c r="C43" s="16" t="s">
        <v>113</v>
      </c>
      <c r="D43" s="23"/>
      <c r="E43" s="24"/>
    </row>
    <row r="44" spans="1:5" ht="12.75" customHeight="1">
      <c r="A44" s="74"/>
      <c r="B44" s="25" t="s">
        <v>98</v>
      </c>
      <c r="C44" s="29"/>
      <c r="D44" s="17"/>
      <c r="E44" s="78" t="s">
        <v>56</v>
      </c>
    </row>
    <row r="45" spans="1:5" ht="12.75" customHeight="1" thickBot="1">
      <c r="A45" s="81"/>
      <c r="B45" s="103" t="s">
        <v>83</v>
      </c>
      <c r="C45" s="104"/>
      <c r="D45" s="14">
        <f>SUM(D39:D44)*C47*D126/30000</f>
        <v>0</v>
      </c>
      <c r="E45" s="69">
        <f>SUM(D39:E44)*0.03</f>
        <v>0</v>
      </c>
    </row>
    <row r="46" spans="1:5" ht="12.75" customHeight="1" thickBot="1">
      <c r="A46" s="62"/>
      <c r="B46" s="19" t="s">
        <v>108</v>
      </c>
      <c r="C46" s="29"/>
      <c r="D46" s="20">
        <f>SUM(D39:D45)</f>
        <v>0</v>
      </c>
      <c r="E46" s="21">
        <f>SUM(E39:E45)</f>
        <v>0</v>
      </c>
    </row>
    <row r="47" spans="1:5" ht="12.75" customHeight="1" thickBot="1">
      <c r="A47" s="62"/>
      <c r="B47" s="10" t="s">
        <v>25</v>
      </c>
      <c r="C47" s="89">
        <v>8.06</v>
      </c>
      <c r="D47" s="65">
        <f>C47*D46</f>
        <v>0</v>
      </c>
      <c r="E47" s="66">
        <f>C47*E46</f>
        <v>0</v>
      </c>
    </row>
    <row r="48" spans="1:5" s="29" customFormat="1" ht="12.75" customHeight="1">
      <c r="A48" s="106" t="s">
        <v>125</v>
      </c>
      <c r="B48" s="106"/>
      <c r="C48" s="106"/>
      <c r="D48" s="106"/>
      <c r="E48" s="106"/>
    </row>
    <row r="49" spans="1:5" ht="12.75" customHeight="1">
      <c r="A49" s="75"/>
      <c r="B49" s="30" t="s">
        <v>17</v>
      </c>
      <c r="C49" s="30" t="s">
        <v>88</v>
      </c>
      <c r="D49" s="14"/>
      <c r="E49" s="31"/>
    </row>
    <row r="50" spans="1:5" ht="12.75" customHeight="1">
      <c r="A50" s="76"/>
      <c r="B50" s="25" t="s">
        <v>49</v>
      </c>
      <c r="C50" s="26" t="s">
        <v>57</v>
      </c>
      <c r="D50" s="17"/>
      <c r="E50" s="32"/>
    </row>
    <row r="51" spans="1:5" ht="12.75" customHeight="1">
      <c r="A51" s="76"/>
      <c r="B51" s="25" t="s">
        <v>33</v>
      </c>
      <c r="C51" s="26" t="s">
        <v>89</v>
      </c>
      <c r="D51" s="17"/>
      <c r="E51" s="32"/>
    </row>
    <row r="52" spans="1:5" ht="12.75" customHeight="1">
      <c r="A52" s="76"/>
      <c r="B52" s="25" t="s">
        <v>13</v>
      </c>
      <c r="C52" s="25" t="s">
        <v>14</v>
      </c>
      <c r="D52" s="17"/>
      <c r="E52" s="32"/>
    </row>
    <row r="53" spans="1:5" ht="12.75" customHeight="1">
      <c r="A53" s="76"/>
      <c r="B53" s="27" t="s">
        <v>116</v>
      </c>
      <c r="C53" s="25" t="s">
        <v>117</v>
      </c>
      <c r="D53" s="17"/>
      <c r="E53" s="32"/>
    </row>
    <row r="54" spans="1:5" ht="12.75" customHeight="1">
      <c r="A54" s="74"/>
      <c r="B54" s="100" t="s">
        <v>77</v>
      </c>
      <c r="C54" s="101"/>
      <c r="D54" s="91">
        <f>SUM(D49:D53)*0.09</f>
        <v>0</v>
      </c>
      <c r="E54" s="92">
        <f>SUM(E49:E53)*0.01</f>
        <v>0</v>
      </c>
    </row>
    <row r="55" spans="1:5" ht="12.75" customHeight="1" thickBot="1">
      <c r="A55" s="81"/>
      <c r="B55" s="103" t="s">
        <v>83</v>
      </c>
      <c r="C55" s="104"/>
      <c r="D55" s="14">
        <f>SUM(D49:D54)*C57*D126/110000</f>
        <v>0</v>
      </c>
      <c r="E55" s="31">
        <f>SUM(D49:E54)*0.03</f>
        <v>0</v>
      </c>
    </row>
    <row r="56" spans="1:5" ht="12.75" customHeight="1" thickBot="1">
      <c r="A56" s="28"/>
      <c r="B56" s="19" t="s">
        <v>108</v>
      </c>
      <c r="C56" s="29"/>
      <c r="D56" s="20">
        <f>SUM(D49:D55)</f>
        <v>0</v>
      </c>
      <c r="E56" s="21">
        <f>SUM(E49:E55)</f>
        <v>0</v>
      </c>
    </row>
    <row r="57" spans="1:5" ht="12.75" customHeight="1" thickBot="1">
      <c r="A57" s="28"/>
      <c r="B57" s="10" t="s">
        <v>27</v>
      </c>
      <c r="C57" s="18">
        <v>63.72</v>
      </c>
      <c r="D57" s="65">
        <f>C57*D56</f>
        <v>0</v>
      </c>
      <c r="E57" s="66">
        <f>C57*E56</f>
        <v>0</v>
      </c>
    </row>
    <row r="58" spans="1:5" ht="12.75" customHeight="1">
      <c r="A58" s="106" t="s">
        <v>32</v>
      </c>
      <c r="B58" s="106"/>
      <c r="C58" s="106"/>
      <c r="D58" s="106"/>
      <c r="E58" s="106"/>
    </row>
    <row r="59" spans="1:5" ht="12.75" customHeight="1">
      <c r="A59" s="77"/>
      <c r="B59" s="30" t="s">
        <v>2</v>
      </c>
      <c r="C59" s="30" t="s">
        <v>90</v>
      </c>
      <c r="D59" s="22"/>
      <c r="E59" s="69"/>
    </row>
    <row r="60" spans="1:5" ht="12.75" customHeight="1">
      <c r="A60" s="74"/>
      <c r="B60" s="25" t="s">
        <v>10</v>
      </c>
      <c r="C60" s="25" t="s">
        <v>90</v>
      </c>
      <c r="D60" s="23"/>
      <c r="E60" s="70"/>
    </row>
    <row r="61" spans="1:5" ht="12.75" customHeight="1">
      <c r="A61" s="74"/>
      <c r="B61" s="25" t="s">
        <v>106</v>
      </c>
      <c r="C61" s="25" t="s">
        <v>107</v>
      </c>
      <c r="D61" s="23"/>
      <c r="E61" s="70"/>
    </row>
    <row r="62" spans="1:5" ht="12.75" customHeight="1">
      <c r="A62" s="74"/>
      <c r="B62" s="25" t="s">
        <v>48</v>
      </c>
      <c r="C62" s="26" t="s">
        <v>70</v>
      </c>
      <c r="D62" s="23"/>
      <c r="E62" s="70"/>
    </row>
    <row r="63" spans="1:5" ht="12.75" customHeight="1">
      <c r="A63" s="74"/>
      <c r="B63" s="25" t="s">
        <v>5</v>
      </c>
      <c r="C63" s="25" t="s">
        <v>14</v>
      </c>
      <c r="D63" s="23"/>
      <c r="E63" s="70"/>
    </row>
    <row r="64" spans="1:5" ht="12.75" customHeight="1">
      <c r="A64" s="74"/>
      <c r="B64" s="27" t="s">
        <v>8</v>
      </c>
      <c r="C64" s="25" t="s">
        <v>91</v>
      </c>
      <c r="D64" s="23"/>
      <c r="E64" s="78"/>
    </row>
    <row r="65" spans="1:5" ht="12.75" customHeight="1">
      <c r="A65" s="74"/>
      <c r="B65" s="100" t="s">
        <v>77</v>
      </c>
      <c r="C65" s="101"/>
      <c r="D65" s="91">
        <f>SUM(D59:D64)*0.09</f>
        <v>0</v>
      </c>
      <c r="E65" s="92">
        <f>SUM(E59:E64)*0.01</f>
        <v>0</v>
      </c>
    </row>
    <row r="66" spans="1:5" ht="12.75" customHeight="1" thickBot="1">
      <c r="A66" s="81"/>
      <c r="B66" s="103" t="s">
        <v>83</v>
      </c>
      <c r="C66" s="104"/>
      <c r="D66" s="14">
        <f>SUM(D59:D65)*C68*D126/300000</f>
        <v>0</v>
      </c>
      <c r="E66" s="69">
        <f>SUM(D59:E65)*0.03</f>
        <v>0</v>
      </c>
    </row>
    <row r="67" spans="1:5" ht="12.75" customHeight="1" thickBot="1">
      <c r="A67" s="18"/>
      <c r="B67" s="19" t="s">
        <v>108</v>
      </c>
      <c r="D67" s="20">
        <f>SUM(D59:D66)</f>
        <v>0</v>
      </c>
      <c r="E67" s="21">
        <f>SUM(E59:E66)</f>
        <v>0</v>
      </c>
    </row>
    <row r="68" spans="1:5" ht="12.75" customHeight="1" thickBot="1">
      <c r="A68" s="18"/>
      <c r="B68" s="10" t="s">
        <v>22</v>
      </c>
      <c r="C68" s="11">
        <v>121.34</v>
      </c>
      <c r="D68" s="67">
        <f>C68*D67</f>
        <v>0</v>
      </c>
      <c r="E68" s="68">
        <f>E67*C68</f>
        <v>0</v>
      </c>
    </row>
    <row r="69" spans="1:5" ht="12.75" customHeight="1">
      <c r="A69" s="107" t="s">
        <v>126</v>
      </c>
      <c r="B69" s="107"/>
      <c r="C69" s="107"/>
      <c r="D69" s="107"/>
      <c r="E69" s="107"/>
    </row>
    <row r="70" spans="1:5" ht="12.75" customHeight="1">
      <c r="A70" s="77"/>
      <c r="B70" s="30" t="s">
        <v>18</v>
      </c>
      <c r="C70" s="30" t="s">
        <v>92</v>
      </c>
      <c r="D70" s="14"/>
      <c r="E70" s="31"/>
    </row>
    <row r="71" spans="1:5" ht="12.75" customHeight="1">
      <c r="A71" s="74"/>
      <c r="B71" s="25" t="s">
        <v>59</v>
      </c>
      <c r="C71" s="25" t="s">
        <v>58</v>
      </c>
      <c r="D71" s="17"/>
      <c r="E71" s="32"/>
    </row>
    <row r="72" spans="1:5" ht="12.75" customHeight="1">
      <c r="A72" s="74"/>
      <c r="B72" s="25" t="s">
        <v>48</v>
      </c>
      <c r="C72" s="26" t="s">
        <v>57</v>
      </c>
      <c r="D72" s="23"/>
      <c r="E72" s="32"/>
    </row>
    <row r="73" spans="1:5" ht="12.75" customHeight="1">
      <c r="A73" s="74"/>
      <c r="B73" s="25" t="s">
        <v>44</v>
      </c>
      <c r="C73" s="26" t="s">
        <v>93</v>
      </c>
      <c r="D73" s="23"/>
      <c r="E73" s="32"/>
    </row>
    <row r="74" spans="1:5" ht="12.75" customHeight="1">
      <c r="A74" s="74"/>
      <c r="B74" s="25" t="s">
        <v>4</v>
      </c>
      <c r="C74" s="25" t="s">
        <v>94</v>
      </c>
      <c r="D74" s="17"/>
      <c r="E74" s="32"/>
    </row>
    <row r="75" spans="1:5" ht="12.75" customHeight="1">
      <c r="A75" s="74"/>
      <c r="B75" s="25" t="s">
        <v>5</v>
      </c>
      <c r="C75" s="26" t="s">
        <v>14</v>
      </c>
      <c r="D75" s="23"/>
      <c r="E75" s="33"/>
    </row>
    <row r="76" spans="1:5" ht="12.75" customHeight="1">
      <c r="A76" s="74"/>
      <c r="B76" s="16" t="s">
        <v>5</v>
      </c>
      <c r="C76" s="26" t="s">
        <v>6</v>
      </c>
      <c r="D76" s="35"/>
      <c r="E76" s="32"/>
    </row>
    <row r="77" spans="1:5" ht="12.75" customHeight="1">
      <c r="A77" s="74"/>
      <c r="B77" s="27" t="s">
        <v>60</v>
      </c>
      <c r="C77" s="25" t="s">
        <v>120</v>
      </c>
      <c r="D77" s="17"/>
      <c r="E77" s="32"/>
    </row>
    <row r="78" spans="1:5" ht="12.75" customHeight="1">
      <c r="A78" s="74"/>
      <c r="B78" s="100" t="s">
        <v>77</v>
      </c>
      <c r="C78" s="101"/>
      <c r="D78" s="91">
        <f>SUM(D70:D77)*0.09</f>
        <v>0</v>
      </c>
      <c r="E78" s="92">
        <f>SUM(E70:E77)*0.01</f>
        <v>0</v>
      </c>
    </row>
    <row r="79" spans="1:5" ht="12.75" customHeight="1" thickBot="1">
      <c r="A79" s="81"/>
      <c r="B79" s="103" t="s">
        <v>83</v>
      </c>
      <c r="C79" s="104"/>
      <c r="D79" s="14">
        <f>SUM(D70:D78)*C81*D126/80000</f>
        <v>0</v>
      </c>
      <c r="E79" s="69">
        <f>SUM(D70:E78)*0.03</f>
        <v>0</v>
      </c>
    </row>
    <row r="80" spans="1:5" ht="12.75" customHeight="1" thickBot="1">
      <c r="A80" s="18"/>
      <c r="B80" s="19" t="s">
        <v>108</v>
      </c>
      <c r="D80" s="20">
        <f>SUM(D70:D79)</f>
        <v>0</v>
      </c>
      <c r="E80" s="21">
        <f>SUM(E70:E79)</f>
        <v>0</v>
      </c>
    </row>
    <row r="81" spans="1:5" ht="12.75" customHeight="1" thickBot="1">
      <c r="A81" s="18"/>
      <c r="B81" s="10" t="s">
        <v>24</v>
      </c>
      <c r="C81" s="11">
        <v>13.32</v>
      </c>
      <c r="D81" s="67">
        <f>C81*D80</f>
        <v>0</v>
      </c>
      <c r="E81" s="68">
        <f>E80*C81</f>
        <v>0</v>
      </c>
    </row>
    <row r="82" spans="1:5" ht="12.75" customHeight="1">
      <c r="A82" s="107" t="s">
        <v>21</v>
      </c>
      <c r="B82" s="107"/>
      <c r="C82" s="107"/>
      <c r="D82" s="107"/>
      <c r="E82" s="107"/>
    </row>
    <row r="83" spans="1:5" ht="12.75" customHeight="1">
      <c r="A83" s="77"/>
      <c r="B83" s="30" t="s">
        <v>16</v>
      </c>
      <c r="C83" s="86" t="s">
        <v>95</v>
      </c>
      <c r="D83" s="14"/>
      <c r="E83" s="31"/>
    </row>
    <row r="84" spans="1:5" ht="12.75" customHeight="1">
      <c r="A84" s="74"/>
      <c r="B84" s="25" t="s">
        <v>17</v>
      </c>
      <c r="C84" s="85" t="s">
        <v>96</v>
      </c>
      <c r="D84" s="17"/>
      <c r="E84" s="32"/>
    </row>
    <row r="85" spans="1:5" ht="12.75" customHeight="1">
      <c r="A85" s="76"/>
      <c r="B85" s="25" t="s">
        <v>49</v>
      </c>
      <c r="C85" s="87" t="s">
        <v>57</v>
      </c>
      <c r="D85" s="17"/>
      <c r="E85" s="32"/>
    </row>
    <row r="86" spans="1:5" ht="12.75" customHeight="1">
      <c r="A86" s="74"/>
      <c r="B86" s="25" t="s">
        <v>33</v>
      </c>
      <c r="C86" s="87" t="s">
        <v>89</v>
      </c>
      <c r="D86" s="17"/>
      <c r="E86" s="32"/>
    </row>
    <row r="87" spans="1:5" ht="12.75" customHeight="1">
      <c r="A87" s="74"/>
      <c r="B87" s="25" t="s">
        <v>5</v>
      </c>
      <c r="C87" s="26" t="s">
        <v>14</v>
      </c>
      <c r="D87" s="23"/>
      <c r="E87" s="32"/>
    </row>
    <row r="88" spans="1:5" ht="12.75" customHeight="1">
      <c r="A88" s="74"/>
      <c r="B88" s="25" t="s">
        <v>13</v>
      </c>
      <c r="C88" s="26" t="s">
        <v>6</v>
      </c>
      <c r="D88" s="17"/>
      <c r="E88" s="32"/>
    </row>
    <row r="89" spans="1:5" ht="12.75" customHeight="1">
      <c r="A89" s="74"/>
      <c r="B89" s="27" t="s">
        <v>116</v>
      </c>
      <c r="C89" s="25" t="s">
        <v>117</v>
      </c>
      <c r="D89" s="17"/>
      <c r="E89" s="32"/>
    </row>
    <row r="90" spans="1:5" ht="12.75" customHeight="1">
      <c r="A90" s="74"/>
      <c r="B90" s="100" t="s">
        <v>77</v>
      </c>
      <c r="C90" s="101"/>
      <c r="D90" s="91">
        <f>SUM(D83:D89)*0.09</f>
        <v>0</v>
      </c>
      <c r="E90" s="92">
        <f>SUM(E83:E89)*0.01</f>
        <v>0</v>
      </c>
    </row>
    <row r="91" spans="1:5" ht="12.75" customHeight="1" thickBot="1">
      <c r="A91" s="81"/>
      <c r="B91" s="103" t="s">
        <v>83</v>
      </c>
      <c r="C91" s="104"/>
      <c r="D91" s="14">
        <f>SUM(D83:D90)*C93*D126/200000</f>
        <v>0</v>
      </c>
      <c r="E91" s="69">
        <f>SUM(D83:E90)*0.03</f>
        <v>0</v>
      </c>
    </row>
    <row r="92" spans="1:5" ht="12.75" customHeight="1" thickBot="1">
      <c r="A92" s="18"/>
      <c r="B92" s="19" t="s">
        <v>108</v>
      </c>
      <c r="D92" s="20">
        <f>SUM(D83:D91)</f>
        <v>0</v>
      </c>
      <c r="E92" s="21">
        <f>SUM(E83:E91)</f>
        <v>0</v>
      </c>
    </row>
    <row r="93" spans="1:5" ht="12.75" customHeight="1" thickBot="1">
      <c r="A93" s="18"/>
      <c r="B93" s="10" t="s">
        <v>23</v>
      </c>
      <c r="C93" s="11">
        <v>62.53</v>
      </c>
      <c r="D93" s="63">
        <f>C93*D92</f>
        <v>0</v>
      </c>
      <c r="E93" s="64">
        <f>E92*C93</f>
        <v>0</v>
      </c>
    </row>
    <row r="94" spans="1:5" ht="11.25">
      <c r="A94" s="117" t="s">
        <v>97</v>
      </c>
      <c r="B94" s="117"/>
      <c r="C94" s="117"/>
      <c r="D94" s="117"/>
      <c r="E94" s="117"/>
    </row>
    <row r="95" spans="1:5" ht="12.75" customHeight="1">
      <c r="A95" s="75"/>
      <c r="B95" s="30" t="s">
        <v>53</v>
      </c>
      <c r="C95" s="34" t="s">
        <v>99</v>
      </c>
      <c r="D95" s="96"/>
      <c r="E95" s="79"/>
    </row>
    <row r="96" spans="1:5" ht="12.75" customHeight="1">
      <c r="A96" s="76"/>
      <c r="B96" s="25" t="s">
        <v>61</v>
      </c>
      <c r="C96" s="29" t="s">
        <v>114</v>
      </c>
      <c r="D96" s="97"/>
      <c r="E96" s="80"/>
    </row>
    <row r="97" spans="1:5" ht="12.75" customHeight="1">
      <c r="A97" s="76"/>
      <c r="B97" s="25" t="s">
        <v>62</v>
      </c>
      <c r="C97" s="29" t="s">
        <v>63</v>
      </c>
      <c r="D97" s="97"/>
      <c r="E97" s="80"/>
    </row>
    <row r="98" spans="1:5" ht="12.75" customHeight="1">
      <c r="A98" s="76"/>
      <c r="B98" s="25" t="s">
        <v>3</v>
      </c>
      <c r="C98" s="29" t="s">
        <v>100</v>
      </c>
      <c r="D98" s="97"/>
      <c r="E98" s="80"/>
    </row>
    <row r="99" spans="1:5" ht="12.75" customHeight="1">
      <c r="A99" s="76"/>
      <c r="B99" s="25" t="s">
        <v>98</v>
      </c>
      <c r="C99" s="29"/>
      <c r="D99" s="95"/>
      <c r="E99" s="78" t="s">
        <v>56</v>
      </c>
    </row>
    <row r="100" spans="1:5" ht="12.75" customHeight="1">
      <c r="A100" s="74"/>
      <c r="B100" s="100" t="s">
        <v>77</v>
      </c>
      <c r="C100" s="101"/>
      <c r="D100" s="98">
        <f>SUM(D95:D99)*0.09</f>
        <v>0</v>
      </c>
      <c r="E100" s="99">
        <f>SUM(E95:E99)*0.01</f>
        <v>0</v>
      </c>
    </row>
    <row r="101" spans="1:5" ht="12.75" customHeight="1" thickBot="1">
      <c r="A101" s="81"/>
      <c r="B101" s="103" t="s">
        <v>83</v>
      </c>
      <c r="C101" s="104"/>
      <c r="D101" s="14">
        <f>SUM(D95:D100)*C103*D126/10000</f>
        <v>0</v>
      </c>
      <c r="E101" s="70">
        <f>SUM(D95:E100)*0.03</f>
        <v>0</v>
      </c>
    </row>
    <row r="102" spans="1:5" ht="12.75" customHeight="1" thickBot="1">
      <c r="A102" s="18"/>
      <c r="B102" s="19" t="s">
        <v>108</v>
      </c>
      <c r="D102" s="20">
        <f>SUM(D95:D101)</f>
        <v>0</v>
      </c>
      <c r="E102" s="21">
        <f>SUM(E95:E101)</f>
        <v>0</v>
      </c>
    </row>
    <row r="103" spans="1:5" ht="12" thickBot="1">
      <c r="A103" s="18"/>
      <c r="B103" s="10" t="s">
        <v>121</v>
      </c>
      <c r="C103" s="11">
        <v>53.6</v>
      </c>
      <c r="D103" s="63">
        <f>C103*D102</f>
        <v>0</v>
      </c>
      <c r="E103" s="64">
        <f>E102*C103</f>
        <v>0</v>
      </c>
    </row>
    <row r="104" spans="1:5" ht="12.75" customHeight="1">
      <c r="A104" s="38" t="s">
        <v>101</v>
      </c>
      <c r="B104" s="38"/>
      <c r="C104" s="38"/>
      <c r="D104" s="38"/>
      <c r="E104" s="38"/>
    </row>
    <row r="105" spans="1:5" ht="12.75" customHeight="1">
      <c r="A105" s="39"/>
      <c r="B105" s="30" t="s">
        <v>34</v>
      </c>
      <c r="C105" s="34" t="s">
        <v>127</v>
      </c>
      <c r="D105" s="14"/>
      <c r="E105" s="40"/>
    </row>
    <row r="106" spans="1:5" ht="12.75" customHeight="1">
      <c r="A106" s="41"/>
      <c r="B106" s="25" t="s">
        <v>39</v>
      </c>
      <c r="C106" s="29" t="s">
        <v>122</v>
      </c>
      <c r="D106" s="17"/>
      <c r="E106" s="71"/>
    </row>
    <row r="107" spans="1:5" ht="12.75" customHeight="1">
      <c r="A107" s="41"/>
      <c r="B107" s="25" t="s">
        <v>40</v>
      </c>
      <c r="C107" s="29" t="s">
        <v>66</v>
      </c>
      <c r="D107" s="17"/>
      <c r="E107" s="23"/>
    </row>
    <row r="108" spans="1:5" ht="12.75" customHeight="1">
      <c r="A108" s="41"/>
      <c r="B108" s="25" t="s">
        <v>43</v>
      </c>
      <c r="C108" s="29" t="s">
        <v>102</v>
      </c>
      <c r="D108" s="17"/>
      <c r="E108" s="23"/>
    </row>
    <row r="109" spans="1:5" ht="12.75" customHeight="1">
      <c r="A109" s="41"/>
      <c r="B109" s="25" t="s">
        <v>128</v>
      </c>
      <c r="C109" s="29" t="s">
        <v>129</v>
      </c>
      <c r="D109" s="17"/>
      <c r="E109" s="23"/>
    </row>
    <row r="110" spans="1:5" ht="12.75" customHeight="1">
      <c r="A110" s="74"/>
      <c r="B110" s="100" t="s">
        <v>77</v>
      </c>
      <c r="C110" s="101"/>
      <c r="D110" s="91">
        <v>0</v>
      </c>
      <c r="E110" s="92">
        <f>SUM(E105:E109)*0.01</f>
        <v>0</v>
      </c>
    </row>
    <row r="111" spans="1:5" ht="12.75" customHeight="1" thickBot="1">
      <c r="A111" s="81"/>
      <c r="B111" s="103" t="s">
        <v>83</v>
      </c>
      <c r="C111" s="104"/>
      <c r="D111" s="14">
        <f>SUM(D105:D110)*'[1]1'!D281/5000</f>
        <v>0</v>
      </c>
      <c r="E111" s="69">
        <f>SUM(D105:E110)*0.03</f>
        <v>0</v>
      </c>
    </row>
    <row r="112" spans="1:5" ht="12.75" customHeight="1" thickBot="1">
      <c r="A112" s="18"/>
      <c r="B112" s="19" t="s">
        <v>103</v>
      </c>
      <c r="D112" s="20">
        <f>SUM(D105:D111)</f>
        <v>0</v>
      </c>
      <c r="E112" s="21">
        <f>SUM(E105:E111)</f>
        <v>0</v>
      </c>
    </row>
    <row r="113" spans="1:5" ht="12.75" customHeight="1" thickBot="1">
      <c r="A113" s="18"/>
      <c r="B113" s="10" t="s">
        <v>104</v>
      </c>
      <c r="C113" s="11">
        <v>1</v>
      </c>
      <c r="D113" s="63">
        <f>D112</f>
        <v>0</v>
      </c>
      <c r="E113" s="64">
        <f>E112</f>
        <v>0</v>
      </c>
    </row>
    <row r="114" spans="1:5" ht="12.75" customHeight="1">
      <c r="A114" s="102" t="s">
        <v>45</v>
      </c>
      <c r="B114" s="102"/>
      <c r="C114" s="102"/>
      <c r="D114" s="102"/>
      <c r="E114" s="102"/>
    </row>
    <row r="115" spans="1:5" ht="12.75" customHeight="1">
      <c r="A115" s="75"/>
      <c r="B115" s="30" t="s">
        <v>53</v>
      </c>
      <c r="C115" s="34" t="s">
        <v>123</v>
      </c>
      <c r="D115" s="36"/>
      <c r="E115" s="79"/>
    </row>
    <row r="116" spans="1:5" ht="12.75" customHeight="1">
      <c r="A116" s="76"/>
      <c r="B116" s="25" t="s">
        <v>61</v>
      </c>
      <c r="C116" s="29" t="s">
        <v>114</v>
      </c>
      <c r="D116" s="37"/>
      <c r="E116" s="80"/>
    </row>
    <row r="117" spans="1:5" ht="12.75" customHeight="1">
      <c r="A117" s="76"/>
      <c r="B117" s="25" t="s">
        <v>62</v>
      </c>
      <c r="C117" s="29" t="s">
        <v>63</v>
      </c>
      <c r="D117" s="37"/>
      <c r="E117" s="80"/>
    </row>
    <row r="118" spans="1:5" ht="12.75" customHeight="1">
      <c r="A118" s="76"/>
      <c r="B118" s="25" t="s">
        <v>3</v>
      </c>
      <c r="C118" s="29" t="s">
        <v>100</v>
      </c>
      <c r="D118" s="37"/>
      <c r="E118" s="80"/>
    </row>
    <row r="119" spans="1:5" ht="12.75" customHeight="1">
      <c r="A119" s="76"/>
      <c r="B119" s="25" t="s">
        <v>98</v>
      </c>
      <c r="C119" s="29"/>
      <c r="D119" s="17"/>
      <c r="E119" s="70"/>
    </row>
    <row r="120" spans="1:5" ht="12.75" customHeight="1">
      <c r="A120" s="41"/>
      <c r="B120" s="25" t="s">
        <v>64</v>
      </c>
      <c r="C120" s="29" t="s">
        <v>132</v>
      </c>
      <c r="D120" s="17"/>
      <c r="E120" s="70"/>
    </row>
    <row r="121" spans="1:5" ht="12.75" customHeight="1">
      <c r="A121" s="74"/>
      <c r="B121" s="100" t="s">
        <v>77</v>
      </c>
      <c r="C121" s="101"/>
      <c r="D121" s="91">
        <f>SUM(D115:D120)*0.09</f>
        <v>0</v>
      </c>
      <c r="E121" s="92">
        <f>SUM(E115:E120)*0.01</f>
        <v>0</v>
      </c>
    </row>
    <row r="122" spans="1:5" ht="12.75" customHeight="1" thickBot="1">
      <c r="A122" s="81"/>
      <c r="B122" s="103" t="s">
        <v>83</v>
      </c>
      <c r="C122" s="104"/>
      <c r="D122" s="14">
        <f>SUM(D115:D121)*C124*D126/100000</f>
        <v>0</v>
      </c>
      <c r="E122" s="69">
        <f>SUM(D115:E121)*0.03</f>
        <v>0</v>
      </c>
    </row>
    <row r="123" spans="1:5" ht="12.75" customHeight="1" thickBot="1">
      <c r="A123" s="1"/>
      <c r="B123" s="19" t="s">
        <v>109</v>
      </c>
      <c r="C123" s="29"/>
      <c r="D123" s="20">
        <f>SUM(D115:D122)</f>
        <v>0</v>
      </c>
      <c r="E123" s="21">
        <f>SUM(E115:E122)</f>
        <v>0</v>
      </c>
    </row>
    <row r="124" spans="1:5" ht="12.75" customHeight="1" thickBot="1">
      <c r="A124" s="1"/>
      <c r="B124" s="10" t="s">
        <v>42</v>
      </c>
      <c r="C124" s="28">
        <v>44.52</v>
      </c>
      <c r="D124" s="63"/>
      <c r="E124" s="64"/>
    </row>
    <row r="125" spans="1:5" ht="17.25" customHeight="1">
      <c r="A125" s="62"/>
      <c r="B125" s="29"/>
      <c r="C125" s="29"/>
      <c r="D125" s="3"/>
      <c r="E125" s="3"/>
    </row>
    <row r="126" spans="1:5" ht="12.75" customHeight="1">
      <c r="A126" s="94"/>
      <c r="B126" s="42" t="s">
        <v>7</v>
      </c>
      <c r="C126" s="43"/>
      <c r="D126" s="93">
        <v>50</v>
      </c>
      <c r="E126" s="44"/>
    </row>
    <row r="127" spans="1:5" ht="12.75" customHeight="1">
      <c r="A127" s="45"/>
      <c r="B127" s="115" t="s">
        <v>105</v>
      </c>
      <c r="C127" s="116"/>
      <c r="D127" s="73" t="s">
        <v>65</v>
      </c>
      <c r="E127" s="72"/>
    </row>
    <row r="128" spans="1:5" ht="12.75" customHeight="1">
      <c r="A128" s="25"/>
      <c r="B128" s="82"/>
      <c r="C128" s="82"/>
      <c r="D128" s="82"/>
      <c r="E128" s="83"/>
    </row>
    <row r="129" spans="1:5" ht="12.75" customHeight="1">
      <c r="A129" s="45"/>
      <c r="B129" s="113" t="s">
        <v>36</v>
      </c>
      <c r="C129" s="114"/>
      <c r="D129" s="114"/>
      <c r="E129" s="46"/>
    </row>
    <row r="130" spans="1:5" ht="12.75" customHeight="1">
      <c r="A130" s="45"/>
      <c r="B130" s="113" t="s">
        <v>20</v>
      </c>
      <c r="C130" s="114"/>
      <c r="D130" s="114"/>
      <c r="E130" s="47"/>
    </row>
    <row r="131" spans="1:5" ht="12.75" customHeight="1">
      <c r="A131" s="48"/>
      <c r="B131" s="113" t="s">
        <v>19</v>
      </c>
      <c r="C131" s="114"/>
      <c r="D131" s="114"/>
      <c r="E131" s="61"/>
    </row>
    <row r="132" ht="12.75" customHeight="1">
      <c r="E132" s="88" t="e">
        <f>E131/C126</f>
        <v>#DIV/0!</v>
      </c>
    </row>
    <row r="133" ht="12.75" customHeight="1">
      <c r="E133" s="50"/>
    </row>
    <row r="134" ht="12.75" customHeight="1">
      <c r="E134" s="50"/>
    </row>
    <row r="135" spans="1:5" ht="12.75" customHeight="1">
      <c r="A135" s="29"/>
      <c r="B135" s="51" t="s">
        <v>54</v>
      </c>
      <c r="C135" s="29"/>
      <c r="D135" s="2"/>
      <c r="E135" s="29"/>
    </row>
    <row r="136" ht="11.25">
      <c r="B136" s="84" t="s">
        <v>119</v>
      </c>
    </row>
    <row r="137" spans="1:5" ht="12.75" customHeight="1">
      <c r="A137" s="29"/>
      <c r="B137" s="84" t="s">
        <v>55</v>
      </c>
      <c r="C137" s="29"/>
      <c r="D137" s="2"/>
      <c r="E137" s="29"/>
    </row>
    <row r="138" spans="1:5" ht="12.75" customHeight="1">
      <c r="A138" s="29"/>
      <c r="B138" s="84"/>
      <c r="C138" s="29"/>
      <c r="D138" s="2"/>
      <c r="E138" s="29"/>
    </row>
    <row r="139" spans="1:5" ht="12.75" customHeight="1">
      <c r="A139" s="29"/>
      <c r="B139" s="84"/>
      <c r="C139" s="29"/>
      <c r="D139" s="2"/>
      <c r="E139" s="29"/>
    </row>
    <row r="140" spans="1:5" ht="11.25">
      <c r="A140" s="29"/>
      <c r="B140" s="51"/>
      <c r="C140" s="29"/>
      <c r="D140" s="2"/>
      <c r="E140" s="29"/>
    </row>
    <row r="141" spans="2:5" ht="11.25">
      <c r="B141" s="5" t="s">
        <v>26</v>
      </c>
      <c r="C141" s="5" t="s">
        <v>46</v>
      </c>
      <c r="D141" s="5"/>
      <c r="E141" s="62" t="s">
        <v>29</v>
      </c>
    </row>
    <row r="142" spans="4:5" ht="11.25">
      <c r="D142" s="29"/>
      <c r="E142" s="28"/>
    </row>
    <row r="143" spans="4:5" ht="11.25">
      <c r="D143" s="29"/>
      <c r="E143" s="29"/>
    </row>
    <row r="144" spans="4:5" ht="11.25">
      <c r="D144" s="29"/>
      <c r="E144" s="52"/>
    </row>
    <row r="145" spans="4:5" ht="11.25">
      <c r="D145" s="29"/>
      <c r="E145" s="29"/>
    </row>
    <row r="146" spans="4:5" ht="11.25">
      <c r="D146" s="29"/>
      <c r="E146" s="29"/>
    </row>
    <row r="147" spans="4:5" ht="11.25">
      <c r="D147" s="29"/>
      <c r="E147" s="29"/>
    </row>
    <row r="148" spans="4:5" ht="11.25">
      <c r="D148" s="29"/>
      <c r="E148" s="53"/>
    </row>
    <row r="149" spans="4:5" ht="11.25">
      <c r="D149" s="29"/>
      <c r="E149" s="53"/>
    </row>
    <row r="150" spans="4:5" ht="11.25">
      <c r="D150" s="29"/>
      <c r="E150" s="54"/>
    </row>
    <row r="151" spans="4:5" ht="11.25">
      <c r="D151" s="29"/>
      <c r="E151" s="52"/>
    </row>
    <row r="152" spans="4:5" ht="11.25">
      <c r="D152" s="29"/>
      <c r="E152" s="53"/>
    </row>
    <row r="153" spans="4:5" ht="11.25">
      <c r="D153" s="29"/>
      <c r="E153" s="55"/>
    </row>
    <row r="154" spans="4:5" ht="11.25">
      <c r="D154" s="29"/>
      <c r="E154" s="29"/>
    </row>
  </sheetData>
  <sheetProtection/>
  <mergeCells count="37">
    <mergeCell ref="B45:C45"/>
    <mergeCell ref="B79:C79"/>
    <mergeCell ref="B131:D131"/>
    <mergeCell ref="B127:C127"/>
    <mergeCell ref="B122:C122"/>
    <mergeCell ref="B91:C91"/>
    <mergeCell ref="B130:D130"/>
    <mergeCell ref="B129:D129"/>
    <mergeCell ref="A94:E94"/>
    <mergeCell ref="A48:E48"/>
    <mergeCell ref="B29:C29"/>
    <mergeCell ref="B101:C101"/>
    <mergeCell ref="A32:E32"/>
    <mergeCell ref="A7:E7"/>
    <mergeCell ref="B18:C18"/>
    <mergeCell ref="B55:C55"/>
    <mergeCell ref="E8:E17"/>
    <mergeCell ref="B35:C35"/>
    <mergeCell ref="A38:E38"/>
    <mergeCell ref="A82:E82"/>
    <mergeCell ref="A1:B1"/>
    <mergeCell ref="A58:E58"/>
    <mergeCell ref="A69:E69"/>
    <mergeCell ref="B66:C66"/>
    <mergeCell ref="B65:C65"/>
    <mergeCell ref="B28:C28"/>
    <mergeCell ref="B54:C54"/>
    <mergeCell ref="A2:E2"/>
    <mergeCell ref="A6:E6"/>
    <mergeCell ref="A21:E21"/>
    <mergeCell ref="B78:C78"/>
    <mergeCell ref="A114:E114"/>
    <mergeCell ref="B100:C100"/>
    <mergeCell ref="B110:C110"/>
    <mergeCell ref="B111:C111"/>
    <mergeCell ref="B121:C121"/>
    <mergeCell ref="B90:C90"/>
  </mergeCells>
  <printOptions/>
  <pageMargins left="0.7" right="0.7" top="0.75" bottom="0.75" header="0.3" footer="0.3"/>
  <pageSetup fitToHeight="0" fitToWidth="1" horizontalDpi="600" verticalDpi="600" orientation="portrait" paperSize="9" scale="92" r:id="rId3"/>
  <legacyDrawing r:id="rId2"/>
  <oleObjects>
    <oleObject progId="CorelDRAW.Graphic.13" shapeId="1171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2018-11-13T11:58:41Z</dcterms:modified>
  <cp:category/>
  <cp:version/>
  <cp:contentType/>
  <cp:contentStatus/>
</cp:coreProperties>
</file>